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base" sheetId="1" state="visible" r:id="rId2"/>
    <sheet name="pop2030" sheetId="2" state="visible" r:id="rId3"/>
    <sheet name="hospitals" sheetId="3" state="visible" r:id="rId4"/>
    <sheet name="mun_id" sheetId="4" state="visible" r:id="rId5"/>
    <sheet name="regions" sheetId="5" state="visible" r:id="rId6"/>
    <sheet name="geocode" sheetId="6" state="visible" r:id="rId7"/>
    <sheet name="statistics" sheetId="7" state="visible" r:id="rId8"/>
    <sheet name="params" sheetId="8" state="visible" r:id="rId9"/>
    <sheet name="1-19" sheetId="9" state="visible" r:id="rId10"/>
  </sheets>
  <definedNames>
    <definedName function="false" hidden="true" localSheetId="0" name="_xlnm._FilterDatabase" vbProcedure="false">base!$B$1:$M$310</definedName>
    <definedName function="false" hidden="true" localSheetId="3" name="_xlnm._FilterDatabase" vbProcedure="false">mun_id!$A$1:$H$310</definedName>
    <definedName function="false" hidden="true" localSheetId="7" name="_xlnm._FilterDatabase" vbProcedure="false">params!$B$2:$I$311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(city)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5" authorId="0">
      <text>
        <r>
          <rPr>
            <sz val="11"/>
            <color rgb="FF000000"/>
            <rFont val="Calibri"/>
            <family val="2"/>
            <charset val="1"/>
          </rPr>
          <t xml:space="preserve">Population at the end of the statistical reference period.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Oficial</t>
        </r>
      </text>
    </comment>
  </commentList>
</comments>
</file>

<file path=xl/sharedStrings.xml><?xml version="1.0" encoding="utf-8"?>
<sst xmlns="http://schemas.openxmlformats.org/spreadsheetml/2006/main" count="9381" uniqueCount="1933">
  <si>
    <t xml:space="preserve">codigo </t>
  </si>
  <si>
    <t xml:space="preserve">nome</t>
  </si>
  <si>
    <t xml:space="preserve">latitude </t>
  </si>
  <si>
    <t xml:space="preserve">longitude </t>
  </si>
  <si>
    <t xml:space="preserve">codigo_re </t>
  </si>
  <si>
    <t xml:space="preserve">population</t>
  </si>
  <si>
    <t xml:space="preserve">admin_name</t>
  </si>
  <si>
    <t xml:space="preserve">capital</t>
  </si>
  <si>
    <t xml:space="preserve">country</t>
  </si>
  <si>
    <t xml:space="preserve">iso2</t>
  </si>
  <si>
    <t xml:space="preserve">population_v0</t>
  </si>
  <si>
    <t xml:space="preserve">Helsinki</t>
  </si>
  <si>
    <t xml:space="preserve">Uusimaa</t>
  </si>
  <si>
    <t xml:space="preserve">primary</t>
  </si>
  <si>
    <t xml:space="preserve">Finland</t>
  </si>
  <si>
    <t xml:space="preserve">FI</t>
  </si>
  <si>
    <t xml:space="preserve">Espoo</t>
  </si>
  <si>
    <t xml:space="preserve">minor</t>
  </si>
  <si>
    <t xml:space="preserve">Tampere</t>
  </si>
  <si>
    <t xml:space="preserve">Pirkanmaa</t>
  </si>
  <si>
    <t xml:space="preserve">admin</t>
  </si>
  <si>
    <t xml:space="preserve">Vantaa</t>
  </si>
  <si>
    <t xml:space="preserve">Oulu</t>
  </si>
  <si>
    <t xml:space="preserve">Pohjois-Pohjanmaa</t>
  </si>
  <si>
    <t xml:space="preserve">Turku</t>
  </si>
  <si>
    <t xml:space="preserve">Varsinais-Suomi</t>
  </si>
  <si>
    <t xml:space="preserve">Jyväskylä</t>
  </si>
  <si>
    <t xml:space="preserve">Keski-Suomi</t>
  </si>
  <si>
    <t xml:space="preserve">Kuopio</t>
  </si>
  <si>
    <t xml:space="preserve">Pohjois-Savo</t>
  </si>
  <si>
    <t xml:space="preserve">Lahti</t>
  </si>
  <si>
    <t xml:space="preserve">Päijät-Häme</t>
  </si>
  <si>
    <t xml:space="preserve">Kouvola</t>
  </si>
  <si>
    <t xml:space="preserve">Kymenlaakso</t>
  </si>
  <si>
    <t xml:space="preserve">Pori</t>
  </si>
  <si>
    <t xml:space="preserve">Satakunta</t>
  </si>
  <si>
    <t xml:space="preserve">Joensuu</t>
  </si>
  <si>
    <t xml:space="preserve">Pohjois-Karjala</t>
  </si>
  <si>
    <t xml:space="preserve">Lappeenranta</t>
  </si>
  <si>
    <t xml:space="preserve">Etelä-Karjala</t>
  </si>
  <si>
    <t xml:space="preserve">Hämeenlinna</t>
  </si>
  <si>
    <t xml:space="preserve">Kanta-Häme</t>
  </si>
  <si>
    <t xml:space="preserve">Vaasa</t>
  </si>
  <si>
    <t xml:space="preserve">Pohjanmaa</t>
  </si>
  <si>
    <t xml:space="preserve">Rovaniemi</t>
  </si>
  <si>
    <t xml:space="preserve">Lappi</t>
  </si>
  <si>
    <t xml:space="preserve">Seinäjoki</t>
  </si>
  <si>
    <t xml:space="preserve">Etelä-Pohjanmaa</t>
  </si>
  <si>
    <t xml:space="preserve">Mikkeli</t>
  </si>
  <si>
    <t xml:space="preserve">Etelä-Savo</t>
  </si>
  <si>
    <t xml:space="preserve">Kotka</t>
  </si>
  <si>
    <t xml:space="preserve">Salo</t>
  </si>
  <si>
    <t xml:space="preserve">Porvoo</t>
  </si>
  <si>
    <t xml:space="preserve">Kokkola</t>
  </si>
  <si>
    <t xml:space="preserve">Keski-Pohjanmaa</t>
  </si>
  <si>
    <t xml:space="preserve">Lohja</t>
  </si>
  <si>
    <t xml:space="preserve">Hyvinkää</t>
  </si>
  <si>
    <t xml:space="preserve">Nurmijärvi</t>
  </si>
  <si>
    <t xml:space="preserve">Järvenpää</t>
  </si>
  <si>
    <t xml:space="preserve">Rauma</t>
  </si>
  <si>
    <t xml:space="preserve">Kirkkonummi</t>
  </si>
  <si>
    <t xml:space="preserve">Tuusula</t>
  </si>
  <si>
    <t xml:space="preserve">Kajaani</t>
  </si>
  <si>
    <t xml:space="preserve">Kainuu</t>
  </si>
  <si>
    <t xml:space="preserve">Savonlinna</t>
  </si>
  <si>
    <t xml:space="preserve">Kerava</t>
  </si>
  <si>
    <t xml:space="preserve">Nokia</t>
  </si>
  <si>
    <t xml:space="preserve">Ylöjärvi</t>
  </si>
  <si>
    <t xml:space="preserve">Kaarina</t>
  </si>
  <si>
    <t xml:space="preserve">Kangasala</t>
  </si>
  <si>
    <t xml:space="preserve">Riihimäki</t>
  </si>
  <si>
    <t xml:space="preserve">Vihti</t>
  </si>
  <si>
    <t xml:space="preserve">Raasepori</t>
  </si>
  <si>
    <t xml:space="preserve">Imatra</t>
  </si>
  <si>
    <t xml:space="preserve">Sastamala</t>
  </si>
  <si>
    <t xml:space="preserve">Raahe</t>
  </si>
  <si>
    <t xml:space="preserve">Raisio</t>
  </si>
  <si>
    <t xml:space="preserve">Hollola</t>
  </si>
  <si>
    <t xml:space="preserve">Lempäälä</t>
  </si>
  <si>
    <t xml:space="preserve">Iisalmi</t>
  </si>
  <si>
    <t xml:space="preserve">Tornio</t>
  </si>
  <si>
    <t xml:space="preserve">Siilinjärvi</t>
  </si>
  <si>
    <t xml:space="preserve">Kemi</t>
  </si>
  <si>
    <t xml:space="preserve">Kurikka</t>
  </si>
  <si>
    <t xml:space="preserve">Jämsä</t>
  </si>
  <si>
    <t xml:space="preserve">Varkaus</t>
  </si>
  <si>
    <t xml:space="preserve">Valkeakoski</t>
  </si>
  <si>
    <t xml:space="preserve">Mäntsälä</t>
  </si>
  <si>
    <t xml:space="preserve">Äänekoski</t>
  </si>
  <si>
    <t xml:space="preserve">Hamina</t>
  </si>
  <si>
    <t xml:space="preserve">Heinola</t>
  </si>
  <si>
    <t xml:space="preserve">Jakobstad</t>
  </si>
  <si>
    <t xml:space="preserve">Sipoo</t>
  </si>
  <si>
    <t xml:space="preserve">Korsholm</t>
  </si>
  <si>
    <t xml:space="preserve">Lieto</t>
  </si>
  <si>
    <t xml:space="preserve">Naantali</t>
  </si>
  <si>
    <t xml:space="preserve">Pirkkala</t>
  </si>
  <si>
    <t xml:space="preserve">Laukaa</t>
  </si>
  <si>
    <t xml:space="preserve">Pieksämäki</t>
  </si>
  <si>
    <t xml:space="preserve">Forssa</t>
  </si>
  <si>
    <t xml:space="preserve">Kempele</t>
  </si>
  <si>
    <t xml:space="preserve">Akaa</t>
  </si>
  <si>
    <t xml:space="preserve">Kauhava</t>
  </si>
  <si>
    <t xml:space="preserve">Loimaa</t>
  </si>
  <si>
    <t xml:space="preserve">Orimattila</t>
  </si>
  <si>
    <t xml:space="preserve">Kuusamo</t>
  </si>
  <si>
    <t xml:space="preserve">Uusikaupunki</t>
  </si>
  <si>
    <t xml:space="preserve">Pargas</t>
  </si>
  <si>
    <t xml:space="preserve">Loviisa</t>
  </si>
  <si>
    <t xml:space="preserve">Ylivieska</t>
  </si>
  <si>
    <t xml:space="preserve">Kontiolahti</t>
  </si>
  <si>
    <t xml:space="preserve">Lapua</t>
  </si>
  <si>
    <t xml:space="preserve">Kauhajoki</t>
  </si>
  <si>
    <t xml:space="preserve">Ulvila</t>
  </si>
  <si>
    <t xml:space="preserve">Kalajoki</t>
  </si>
  <si>
    <t xml:space="preserve">Ilmajoki</t>
  </si>
  <si>
    <t xml:space="preserve">Liperi</t>
  </si>
  <si>
    <t xml:space="preserve">Eura</t>
  </si>
  <si>
    <t xml:space="preserve">Alavus</t>
  </si>
  <si>
    <t xml:space="preserve">Lieksa</t>
  </si>
  <si>
    <t xml:space="preserve">Kankaanpää</t>
  </si>
  <si>
    <t xml:space="preserve">Mariehamn</t>
  </si>
  <si>
    <t xml:space="preserve">Åland</t>
  </si>
  <si>
    <t xml:space="preserve">Nivala</t>
  </si>
  <si>
    <t xml:space="preserve">Kitee</t>
  </si>
  <si>
    <t xml:space="preserve">Hämeenkyrö</t>
  </si>
  <si>
    <t xml:space="preserve">Paimio</t>
  </si>
  <si>
    <t xml:space="preserve">Sotkamo</t>
  </si>
  <si>
    <t xml:space="preserve">Huittinen</t>
  </si>
  <si>
    <t xml:space="preserve">Keuruu</t>
  </si>
  <si>
    <t xml:space="preserve">Alajärvi</t>
  </si>
  <si>
    <t xml:space="preserve">Lapinlahti</t>
  </si>
  <si>
    <t xml:space="preserve">Ii</t>
  </si>
  <si>
    <t xml:space="preserve">Leppävirta</t>
  </si>
  <si>
    <t xml:space="preserve">Liminka</t>
  </si>
  <si>
    <t xml:space="preserve">Saarijärvi</t>
  </si>
  <si>
    <t xml:space="preserve">Muurame</t>
  </si>
  <si>
    <t xml:space="preserve">Masku</t>
  </si>
  <si>
    <t xml:space="preserve">Kauniainen</t>
  </si>
  <si>
    <t xml:space="preserve">Orivesi</t>
  </si>
  <si>
    <t xml:space="preserve">Närpes</t>
  </si>
  <si>
    <t xml:space="preserve">Somero</t>
  </si>
  <si>
    <t xml:space="preserve">Muhos</t>
  </si>
  <si>
    <t xml:space="preserve">Karkkila</t>
  </si>
  <si>
    <t xml:space="preserve">Hanko</t>
  </si>
  <si>
    <t xml:space="preserve">Kuhmo</t>
  </si>
  <si>
    <t xml:space="preserve">Sodankylä</t>
  </si>
  <si>
    <t xml:space="preserve">Kiuruvesi</t>
  </si>
  <si>
    <t xml:space="preserve">Laitila</t>
  </si>
  <si>
    <t xml:space="preserve">Keminmaa</t>
  </si>
  <si>
    <t xml:space="preserve">Suomussalmi</t>
  </si>
  <si>
    <t xml:space="preserve">Pudasjärvi</t>
  </si>
  <si>
    <t xml:space="preserve">Loppi</t>
  </si>
  <si>
    <t xml:space="preserve">Laihia</t>
  </si>
  <si>
    <t xml:space="preserve">Nurmes</t>
  </si>
  <si>
    <t xml:space="preserve">Mynämäki</t>
  </si>
  <si>
    <t xml:space="preserve">Kemijärvi</t>
  </si>
  <si>
    <t xml:space="preserve">Oulainen</t>
  </si>
  <si>
    <t xml:space="preserve">Kokemäki</t>
  </si>
  <si>
    <t xml:space="preserve">Nykarleby</t>
  </si>
  <si>
    <t xml:space="preserve">Haapajärvi</t>
  </si>
  <si>
    <t xml:space="preserve">Suonenjoki</t>
  </si>
  <si>
    <t xml:space="preserve">Harjavalta</t>
  </si>
  <si>
    <t xml:space="preserve">Ikaalinen</t>
  </si>
  <si>
    <t xml:space="preserve">Haapavesi</t>
  </si>
  <si>
    <t xml:space="preserve">Outokumpu</t>
  </si>
  <si>
    <t xml:space="preserve">Mänttä-Vilppula</t>
  </si>
  <si>
    <t xml:space="preserve">Säkylä</t>
  </si>
  <si>
    <t xml:space="preserve">Virrat</t>
  </si>
  <si>
    <t xml:space="preserve">Inari</t>
  </si>
  <si>
    <t xml:space="preserve">Tyrnävä</t>
  </si>
  <si>
    <t xml:space="preserve">Kristinestad</t>
  </si>
  <si>
    <t xml:space="preserve">Parkano</t>
  </si>
  <si>
    <t xml:space="preserve">Vöyri</t>
  </si>
  <si>
    <t xml:space="preserve">Kronoby</t>
  </si>
  <si>
    <t xml:space="preserve">Pälkäne</t>
  </si>
  <si>
    <t xml:space="preserve">Viitasaari</t>
  </si>
  <si>
    <t xml:space="preserve">Juva</t>
  </si>
  <si>
    <t xml:space="preserve">Kittilä</t>
  </si>
  <si>
    <t xml:space="preserve">Tammela</t>
  </si>
  <si>
    <t xml:space="preserve">Siuntio</t>
  </si>
  <si>
    <t xml:space="preserve">Mäntyharju</t>
  </si>
  <si>
    <t xml:space="preserve">Rusko</t>
  </si>
  <si>
    <t xml:space="preserve">Ähtäri</t>
  </si>
  <si>
    <t xml:space="preserve">Eurajoki</t>
  </si>
  <si>
    <t xml:space="preserve">Nakkila</t>
  </si>
  <si>
    <t xml:space="preserve">Kangasniemi</t>
  </si>
  <si>
    <t xml:space="preserve">Malax</t>
  </si>
  <si>
    <t xml:space="preserve">Ingå</t>
  </si>
  <si>
    <t xml:space="preserve">Kannus</t>
  </si>
  <si>
    <t xml:space="preserve">Teuva</t>
  </si>
  <si>
    <t xml:space="preserve">Jokioinen</t>
  </si>
  <si>
    <t xml:space="preserve">Ilomantsi</t>
  </si>
  <si>
    <t xml:space="preserve">Ruokolahti</t>
  </si>
  <si>
    <t xml:space="preserve">Hankasalmi</t>
  </si>
  <si>
    <t xml:space="preserve">Parikkala</t>
  </si>
  <si>
    <t xml:space="preserve">Larsmo</t>
  </si>
  <si>
    <t xml:space="preserve">Pornainen</t>
  </si>
  <si>
    <t xml:space="preserve">Sievi</t>
  </si>
  <si>
    <t xml:space="preserve">Joroinen</t>
  </si>
  <si>
    <t xml:space="preserve">Askola</t>
  </si>
  <si>
    <t xml:space="preserve">Juuka</t>
  </si>
  <si>
    <t xml:space="preserve">Nousiainen</t>
  </si>
  <si>
    <t xml:space="preserve">Urjala</t>
  </si>
  <si>
    <t xml:space="preserve">Taipalsaari</t>
  </si>
  <si>
    <t xml:space="preserve">Isokyrö</t>
  </si>
  <si>
    <t xml:space="preserve">Pielavesi</t>
  </si>
  <si>
    <t xml:space="preserve">Tohmajärvi</t>
  </si>
  <si>
    <t xml:space="preserve">Siikajoki</t>
  </si>
  <si>
    <t xml:space="preserve">Joutsa</t>
  </si>
  <si>
    <t xml:space="preserve">Jomala</t>
  </si>
  <si>
    <t xml:space="preserve">Ruovesi</t>
  </si>
  <si>
    <t xml:space="preserve">Polvijärvi</t>
  </si>
  <si>
    <t xml:space="preserve">Vesilahti</t>
  </si>
  <si>
    <t xml:space="preserve">Ylitornio</t>
  </si>
  <si>
    <t xml:space="preserve">Sonkajärvi</t>
  </si>
  <si>
    <t xml:space="preserve">Karstula</t>
  </si>
  <si>
    <t xml:space="preserve">Pihtipudas</t>
  </si>
  <si>
    <t xml:space="preserve">Taivalkoski</t>
  </si>
  <si>
    <t xml:space="preserve">Sysmä</t>
  </si>
  <si>
    <t xml:space="preserve">Ranua</t>
  </si>
  <si>
    <t xml:space="preserve">Petäjävesi</t>
  </si>
  <si>
    <t xml:space="preserve">Aura</t>
  </si>
  <si>
    <t xml:space="preserve">Vieremä</t>
  </si>
  <si>
    <t xml:space="preserve">Rantasalmi</t>
  </si>
  <si>
    <t xml:space="preserve">Salla</t>
  </si>
  <si>
    <t xml:space="preserve">Kuortane</t>
  </si>
  <si>
    <t xml:space="preserve">Uurainen</t>
  </si>
  <si>
    <t xml:space="preserve">Pello</t>
  </si>
  <si>
    <t xml:space="preserve">Savitaipale</t>
  </si>
  <si>
    <t xml:space="preserve">Heinävesi</t>
  </si>
  <si>
    <t xml:space="preserve">Paltamo</t>
  </si>
  <si>
    <t xml:space="preserve">Posio</t>
  </si>
  <si>
    <t xml:space="preserve">Virolahti</t>
  </si>
  <si>
    <t xml:space="preserve">Kimitoön</t>
  </si>
  <si>
    <t xml:space="preserve">Toholampi</t>
  </si>
  <si>
    <t xml:space="preserve">Rautalampi</t>
  </si>
  <si>
    <t xml:space="preserve">Veteli</t>
  </si>
  <si>
    <t xml:space="preserve">Simo</t>
  </si>
  <si>
    <t xml:space="preserve">Lappajärvi</t>
  </si>
  <si>
    <t xml:space="preserve">Pyhäjoki</t>
  </si>
  <si>
    <t xml:space="preserve">Tervola</t>
  </si>
  <si>
    <t xml:space="preserve">Kaavi</t>
  </si>
  <si>
    <t xml:space="preserve">Merikarvia</t>
  </si>
  <si>
    <t xml:space="preserve">Padasjoki</t>
  </si>
  <si>
    <t xml:space="preserve">Vaala</t>
  </si>
  <si>
    <t xml:space="preserve">Lemi</t>
  </si>
  <si>
    <t xml:space="preserve">Vimpeli</t>
  </si>
  <si>
    <t xml:space="preserve">Punkalaidun</t>
  </si>
  <si>
    <t xml:space="preserve">Sauvo</t>
  </si>
  <si>
    <t xml:space="preserve">Hartola</t>
  </si>
  <si>
    <t xml:space="preserve">Reisjärvi</t>
  </si>
  <si>
    <t xml:space="preserve">Utajärvi</t>
  </si>
  <si>
    <t xml:space="preserve">Perho</t>
  </si>
  <si>
    <t xml:space="preserve">Puolanka</t>
  </si>
  <si>
    <t xml:space="preserve">Lapinjärvi</t>
  </si>
  <si>
    <t xml:space="preserve">Konnevesi</t>
  </si>
  <si>
    <t xml:space="preserve">Sulkava</t>
  </si>
  <si>
    <t xml:space="preserve">Alavieska</t>
  </si>
  <si>
    <t xml:space="preserve">Kärsämäki</t>
  </si>
  <si>
    <t xml:space="preserve">Tuusniemi</t>
  </si>
  <si>
    <t xml:space="preserve">Evijärvi</t>
  </si>
  <si>
    <t xml:space="preserve">Karvia</t>
  </si>
  <si>
    <t xml:space="preserve">Toivakka</t>
  </si>
  <si>
    <t xml:space="preserve">Hyrynsalmi</t>
  </si>
  <si>
    <t xml:space="preserve">Ypäjä</t>
  </si>
  <si>
    <t xml:space="preserve">Humppila</t>
  </si>
  <si>
    <t xml:space="preserve">Keitele</t>
  </si>
  <si>
    <t xml:space="preserve">Koski Tl</t>
  </si>
  <si>
    <t xml:space="preserve">Muonio</t>
  </si>
  <si>
    <t xml:space="preserve">Rääkkylä</t>
  </si>
  <si>
    <t xml:space="preserve">Kuhmoinen</t>
  </si>
  <si>
    <t xml:space="preserve">Hirvensalmi</t>
  </si>
  <si>
    <t xml:space="preserve">Puumala</t>
  </si>
  <si>
    <t xml:space="preserve">Pomarkku</t>
  </si>
  <si>
    <t xml:space="preserve">Soini</t>
  </si>
  <si>
    <t xml:space="preserve">Korsnäs</t>
  </si>
  <si>
    <t xml:space="preserve">Vesanto</t>
  </si>
  <si>
    <t xml:space="preserve">Pyhäranta</t>
  </si>
  <si>
    <t xml:space="preserve">Isojoki</t>
  </si>
  <si>
    <t xml:space="preserve">Iitti</t>
  </si>
  <si>
    <t xml:space="preserve">Miehikkälä</t>
  </si>
  <si>
    <t xml:space="preserve">Lumijoki</t>
  </si>
  <si>
    <t xml:space="preserve">Kihniö</t>
  </si>
  <si>
    <t xml:space="preserve">Marttila</t>
  </si>
  <si>
    <t xml:space="preserve">Lemland</t>
  </si>
  <si>
    <t xml:space="preserve">Pukkila</t>
  </si>
  <si>
    <t xml:space="preserve">Myrskylä</t>
  </si>
  <si>
    <t xml:space="preserve">Pöytyä</t>
  </si>
  <si>
    <t xml:space="preserve">Jämijärvi</t>
  </si>
  <si>
    <t xml:space="preserve">Enontekiö</t>
  </si>
  <si>
    <t xml:space="preserve">Siikalatva</t>
  </si>
  <si>
    <t xml:space="preserve">Pertunmaa</t>
  </si>
  <si>
    <t xml:space="preserve">Kinnula</t>
  </si>
  <si>
    <t xml:space="preserve">Rautavaara</t>
  </si>
  <si>
    <t xml:space="preserve">Multia</t>
  </si>
  <si>
    <t xml:space="preserve">Taivassalo</t>
  </si>
  <si>
    <t xml:space="preserve">Tervo</t>
  </si>
  <si>
    <t xml:space="preserve">Pyhäntä</t>
  </si>
  <si>
    <t xml:space="preserve">Hammarland</t>
  </si>
  <si>
    <t xml:space="preserve">Siikainen</t>
  </si>
  <si>
    <t xml:space="preserve">Enonkoski</t>
  </si>
  <si>
    <t xml:space="preserve">Kannonkoski</t>
  </si>
  <si>
    <t xml:space="preserve">Kyyjärvi</t>
  </si>
  <si>
    <t xml:space="preserve">Oripää</t>
  </si>
  <si>
    <t xml:space="preserve">Karijoki</t>
  </si>
  <si>
    <t xml:space="preserve">Ristijärvi</t>
  </si>
  <si>
    <t xml:space="preserve">Kaskinen</t>
  </si>
  <si>
    <t xml:space="preserve">Utsjoki</t>
  </si>
  <si>
    <t xml:space="preserve">Halsua</t>
  </si>
  <si>
    <t xml:space="preserve">Kivijärvi</t>
  </si>
  <si>
    <t xml:space="preserve">Merijärvi</t>
  </si>
  <si>
    <t xml:space="preserve">Savukoski</t>
  </si>
  <si>
    <t xml:space="preserve">Hailuoto</t>
  </si>
  <si>
    <t xml:space="preserve">Pelkosenniemi</t>
  </si>
  <si>
    <t xml:space="preserve">Eckerö</t>
  </si>
  <si>
    <t xml:space="preserve">Kustavi</t>
  </si>
  <si>
    <t xml:space="preserve">Lestijärvi</t>
  </si>
  <si>
    <t xml:space="preserve">Luhanka</t>
  </si>
  <si>
    <t xml:space="preserve">Brändö</t>
  </si>
  <si>
    <t xml:space="preserve">Geta</t>
  </si>
  <si>
    <t xml:space="preserve">Vårdö</t>
  </si>
  <si>
    <t xml:space="preserve">Lumparland</t>
  </si>
  <si>
    <t xml:space="preserve">Kumlinge</t>
  </si>
  <si>
    <t xml:space="preserve">Sottunga</t>
  </si>
  <si>
    <t xml:space="preserve">Janakkala</t>
  </si>
  <si>
    <t xml:space="preserve">Hattula</t>
  </si>
  <si>
    <t xml:space="preserve">Hausjärvi</t>
  </si>
  <si>
    <t xml:space="preserve">Finström</t>
  </si>
  <si>
    <t xml:space="preserve">Kärkölä</t>
  </si>
  <si>
    <t xml:space="preserve">Pyhtää</t>
  </si>
  <si>
    <t xml:space="preserve">Asikkala</t>
  </si>
  <si>
    <t xml:space="preserve">Saltvik</t>
  </si>
  <si>
    <t xml:space="preserve">Pedersöre</t>
  </si>
  <si>
    <t xml:space="preserve">Kaustinen</t>
  </si>
  <si>
    <t xml:space="preserve">Vehmaa</t>
  </si>
  <si>
    <t xml:space="preserve">Rautjärvi</t>
  </si>
  <si>
    <t xml:space="preserve">Sund</t>
  </si>
  <si>
    <t xml:space="preserve">Juupajoki</t>
  </si>
  <si>
    <t xml:space="preserve">Luumäki</t>
  </si>
  <si>
    <t xml:space="preserve">Föglö</t>
  </si>
  <si>
    <t xml:space="preserve">Pyhäjärvi</t>
  </si>
  <si>
    <t xml:space="preserve">Kökar</t>
  </si>
  <si>
    <t xml:space="preserve">Kolari</t>
  </si>
  <si>
    <t xml:space="preserve">Population projection 2021: Population 31 Dec by Area, Year, Sex, Age and Information</t>
  </si>
  <si>
    <t xml:space="preserve">Total</t>
  </si>
  <si>
    <t xml:space="preserve">Population 31 Dec (projection 2021)</t>
  </si>
  <si>
    <t xml:space="preserve">CODE</t>
  </si>
  <si>
    <t xml:space="preserve">WHOLE COUNTRY</t>
  </si>
  <si>
    <t xml:space="preserve">2030</t>
  </si>
  <si>
    <t xml:space="preserve">&lt;= 30000</t>
  </si>
  <si>
    <t xml:space="preserve">&lt;= 10000</t>
  </si>
  <si>
    <t xml:space="preserve">&lt;A HREF='https://stat.fi/en/statistics/documentation/vaenn' TARGET=_blank&gt;Documentation of statistics&lt;/A&gt;</t>
  </si>
  <si>
    <t xml:space="preserve">Area:</t>
  </si>
  <si>
    <t xml:space="preserve">These statistics apply the regional division of 1 January 2021 to the whole time series.</t>
  </si>
  <si>
    <t xml:space="preserve">Information:</t>
  </si>
  <si>
    <t xml:space="preserve">Population 31 Dec (projection 2021):</t>
  </si>
  <si>
    <t xml:space="preserve">Population at the end of the statistical reference period.</t>
  </si>
  <si>
    <t xml:space="preserve">Latest update:</t>
  </si>
  <si>
    <t xml:space="preserve">20210930 08:00</t>
  </si>
  <si>
    <t xml:space="preserve">Source:</t>
  </si>
  <si>
    <t xml:space="preserve">Population projection, Statistics Finland</t>
  </si>
  <si>
    <t xml:space="preserve">Contact:</t>
  </si>
  <si>
    <t xml:space="preserve">&lt;A HREF='https://stat.fi/en/statistics/vaenn' TARGET=_blank&gt;Statistics' homepage&lt;/A&gt;</t>
  </si>
  <si>
    <t xml:space="preserve">Copyright</t>
  </si>
  <si>
    <t xml:space="preserve">Units:</t>
  </si>
  <si>
    <t xml:space="preserve">number</t>
  </si>
  <si>
    <t xml:space="preserve">Official statistics</t>
  </si>
  <si>
    <t xml:space="preserve">Internal reference code:</t>
  </si>
  <si>
    <t xml:space="preserve">003_139f_2040</t>
  </si>
  <si>
    <t xml:space="preserve">https://en.wikipedia.org/wiki/List_of_hospitals_in_Finland</t>
  </si>
  <si>
    <t xml:space="preserve">Helsinki University Hospital</t>
  </si>
  <si>
    <t xml:space="preserve">University Hospitals</t>
  </si>
  <si>
    <t xml:space="preserve">Code</t>
  </si>
  <si>
    <t xml:space="preserve">List of Municipalities with hospitais</t>
  </si>
  <si>
    <t xml:space="preserve">Tampere University Hospital</t>
  </si>
  <si>
    <t xml:space="preserve">Kuopio University Hospital</t>
  </si>
  <si>
    <t xml:space="preserve">Turku University Hospital</t>
  </si>
  <si>
    <t xml:space="preserve">Oulu University Hospital</t>
  </si>
  <si>
    <t xml:space="preserve">Kymenlaakso Central Hospital</t>
  </si>
  <si>
    <t xml:space="preserve">Central Hospitals</t>
  </si>
  <si>
    <t xml:space="preserve">South Karelia Central Hospital</t>
  </si>
  <si>
    <t xml:space="preserve">Päijänne Tavastia Central Hospital</t>
  </si>
  <si>
    <t xml:space="preserve">Central Hospital of Tavastia</t>
  </si>
  <si>
    <t xml:space="preserve">Satakunta Central Hospital</t>
  </si>
  <si>
    <t xml:space="preserve">Vaasa Central Hospital</t>
  </si>
  <si>
    <t xml:space="preserve">Southern Ostrobothnia Central Hospital</t>
  </si>
  <si>
    <t xml:space="preserve">Central Hospital of Keski-Pohjanmaa</t>
  </si>
  <si>
    <t xml:space="preserve">Central Finland Central Hospital</t>
  </si>
  <si>
    <t xml:space="preserve">Mikkeli Central Hospital</t>
  </si>
  <si>
    <t xml:space="preserve">Central Hospital of Savonlinna</t>
  </si>
  <si>
    <t xml:space="preserve">North Karelia Central Hospital</t>
  </si>
  <si>
    <t xml:space="preserve">Lapland Central Hospital</t>
  </si>
  <si>
    <t xml:space="preserve">Central Hospital of Kainuu</t>
  </si>
  <si>
    <t xml:space="preserve">Mariehamn Åland</t>
  </si>
  <si>
    <t xml:space="preserve">Åland Central Hospital</t>
  </si>
  <si>
    <t xml:space="preserve">Central Hospital of Länsi-Pohja</t>
  </si>
  <si>
    <t xml:space="preserve">Jorvi Hospital</t>
  </si>
  <si>
    <t xml:space="preserve">Regional Hospitals</t>
  </si>
  <si>
    <t xml:space="preserve">Peijas Hospital</t>
  </si>
  <si>
    <t xml:space="preserve">Halikko</t>
  </si>
  <si>
    <t xml:space="preserve">Halikko Hospital</t>
  </si>
  <si>
    <t xml:space="preserve">Loimaa Regional Hospital</t>
  </si>
  <si>
    <t xml:space="preserve">Salo Regional Hospital</t>
  </si>
  <si>
    <t xml:space="preserve">Vakka-Suomi Hospital</t>
  </si>
  <si>
    <t xml:space="preserve">Åboland/Turunmaa Hospital</t>
  </si>
  <si>
    <t xml:space="preserve">Parikkala Regional Hospital</t>
  </si>
  <si>
    <t xml:space="preserve">Armila Hospital</t>
  </si>
  <si>
    <t xml:space="preserve">Honkaharju Hospital</t>
  </si>
  <si>
    <t xml:space="preserve">Kuusankoski</t>
  </si>
  <si>
    <t xml:space="preserve">Kuusankoski Hospital</t>
  </si>
  <si>
    <t xml:space="preserve">Kuusankoski Regional Hospital</t>
  </si>
  <si>
    <t xml:space="preserve">Riihimäki Regional Hospital</t>
  </si>
  <si>
    <t xml:space="preserve">Forssa Regional Hospital</t>
  </si>
  <si>
    <t xml:space="preserve">Harjavalta Hospital</t>
  </si>
  <si>
    <t xml:space="preserve">Rauma Regional Hospital</t>
  </si>
  <si>
    <t xml:space="preserve">Satalinna Hospital</t>
  </si>
  <si>
    <t xml:space="preserve">Bottenhavet Hospital</t>
  </si>
  <si>
    <t xml:space="preserve">Ähtäri Regional Hospital</t>
  </si>
  <si>
    <t xml:space="preserve">Kinkomaa Hospital</t>
  </si>
  <si>
    <t xml:space="preserve">Sädesairaala Hospital</t>
  </si>
  <si>
    <t xml:space="preserve">Juurikkaniemi Hospital</t>
  </si>
  <si>
    <t xml:space="preserve">Kangasvuori Hospital</t>
  </si>
  <si>
    <t xml:space="preserve">Kaivanto Hospital</t>
  </si>
  <si>
    <t xml:space="preserve">Mänttä</t>
  </si>
  <si>
    <t xml:space="preserve">Mänttä Hospital</t>
  </si>
  <si>
    <t xml:space="preserve">Pitkäniemi Hospital</t>
  </si>
  <si>
    <t xml:space="preserve">Vammala Regional Hospital</t>
  </si>
  <si>
    <t xml:space="preserve">Valkeakosken Regional Hospital</t>
  </si>
  <si>
    <t xml:space="preserve">Moisio Hospital</t>
  </si>
  <si>
    <t xml:space="preserve">Pieksämäki Regional Hospital</t>
  </si>
  <si>
    <t xml:space="preserve">Kotilahti Hospital</t>
  </si>
  <si>
    <t xml:space="preserve">Julkula Hospital</t>
  </si>
  <si>
    <t xml:space="preserve">Alava Hospital</t>
  </si>
  <si>
    <t xml:space="preserve">Tarina Hospital</t>
  </si>
  <si>
    <t xml:space="preserve">Iisalmi Regional Hospital</t>
  </si>
  <si>
    <t xml:space="preserve">Oulaskangas Hospital</t>
  </si>
  <si>
    <t xml:space="preserve">Visala Hospital</t>
  </si>
  <si>
    <t xml:space="preserve">Muurola Hospital</t>
  </si>
  <si>
    <t xml:space="preserve">Keropudas Hospital</t>
  </si>
  <si>
    <t xml:space="preserve">Grelsby sjukhus</t>
  </si>
  <si>
    <t xml:space="preserve">sourcecode</t>
  </si>
  <si>
    <t xml:space="preserve">sourcename</t>
  </si>
  <si>
    <t xml:space="preserve">code_region</t>
  </si>
  <si>
    <t xml:space="preserve">name_region</t>
  </si>
  <si>
    <t xml:space="preserve">Mun_Code</t>
  </si>
  <si>
    <t xml:space="preserve">Check</t>
  </si>
  <si>
    <t xml:space="preserve">'020'</t>
  </si>
  <si>
    <t xml:space="preserve">'06'</t>
  </si>
  <si>
    <t xml:space="preserve">'005'</t>
  </si>
  <si>
    <t xml:space="preserve">'14'</t>
  </si>
  <si>
    <t xml:space="preserve">South Ostrobothnia</t>
  </si>
  <si>
    <t xml:space="preserve">'009'</t>
  </si>
  <si>
    <t xml:space="preserve">'17'</t>
  </si>
  <si>
    <t xml:space="preserve">North Ostrobothnia</t>
  </si>
  <si>
    <t xml:space="preserve">'010'</t>
  </si>
  <si>
    <t xml:space="preserve">'016'</t>
  </si>
  <si>
    <t xml:space="preserve">'07'</t>
  </si>
  <si>
    <t xml:space="preserve">'018'</t>
  </si>
  <si>
    <t xml:space="preserve">'01'</t>
  </si>
  <si>
    <t xml:space="preserve">'019'</t>
  </si>
  <si>
    <t xml:space="preserve">'02'</t>
  </si>
  <si>
    <t xml:space="preserve">Southwest Finland</t>
  </si>
  <si>
    <t xml:space="preserve">'035'</t>
  </si>
  <si>
    <t xml:space="preserve">'21'</t>
  </si>
  <si>
    <t xml:space="preserve">'043'</t>
  </si>
  <si>
    <t xml:space="preserve">'046'</t>
  </si>
  <si>
    <t xml:space="preserve">'10'</t>
  </si>
  <si>
    <t xml:space="preserve">South Savo</t>
  </si>
  <si>
    <t xml:space="preserve">'047'</t>
  </si>
  <si>
    <t xml:space="preserve">'19'</t>
  </si>
  <si>
    <t xml:space="preserve">Lapland</t>
  </si>
  <si>
    <t xml:space="preserve">'049'</t>
  </si>
  <si>
    <t xml:space="preserve">'050'</t>
  </si>
  <si>
    <t xml:space="preserve">'04'</t>
  </si>
  <si>
    <t xml:space="preserve">'051'</t>
  </si>
  <si>
    <t xml:space="preserve">'052'</t>
  </si>
  <si>
    <t xml:space="preserve">'060'</t>
  </si>
  <si>
    <t xml:space="preserve">'061'</t>
  </si>
  <si>
    <t xml:space="preserve">'05'</t>
  </si>
  <si>
    <t xml:space="preserve">'062'</t>
  </si>
  <si>
    <t xml:space="preserve">'065'</t>
  </si>
  <si>
    <t xml:space="preserve">'069'</t>
  </si>
  <si>
    <t xml:space="preserve">'071'</t>
  </si>
  <si>
    <t xml:space="preserve">'072'</t>
  </si>
  <si>
    <t xml:space="preserve">'074'</t>
  </si>
  <si>
    <t xml:space="preserve">'16'</t>
  </si>
  <si>
    <t xml:space="preserve">Central Ostrobothnia</t>
  </si>
  <si>
    <t xml:space="preserve">'075'</t>
  </si>
  <si>
    <t xml:space="preserve">'08'</t>
  </si>
  <si>
    <t xml:space="preserve">'076'</t>
  </si>
  <si>
    <t xml:space="preserve">'077'</t>
  </si>
  <si>
    <t xml:space="preserve">'13'</t>
  </si>
  <si>
    <t xml:space="preserve">Central Finland</t>
  </si>
  <si>
    <t xml:space="preserve">'078'</t>
  </si>
  <si>
    <t xml:space="preserve">'079'</t>
  </si>
  <si>
    <t xml:space="preserve">'081'</t>
  </si>
  <si>
    <t xml:space="preserve">'082'</t>
  </si>
  <si>
    <t xml:space="preserve">'086'</t>
  </si>
  <si>
    <t xml:space="preserve">'111'</t>
  </si>
  <si>
    <t xml:space="preserve">'090'</t>
  </si>
  <si>
    <t xml:space="preserve">'12'</t>
  </si>
  <si>
    <t xml:space="preserve">North Karelia</t>
  </si>
  <si>
    <t xml:space="preserve">'091'</t>
  </si>
  <si>
    <t xml:space="preserve">'097'</t>
  </si>
  <si>
    <t xml:space="preserve">'098'</t>
  </si>
  <si>
    <t xml:space="preserve">'102'</t>
  </si>
  <si>
    <t xml:space="preserve">'103'</t>
  </si>
  <si>
    <t xml:space="preserve">'105'</t>
  </si>
  <si>
    <t xml:space="preserve">'18'</t>
  </si>
  <si>
    <t xml:space="preserve">'106'</t>
  </si>
  <si>
    <t xml:space="preserve">'108'</t>
  </si>
  <si>
    <t xml:space="preserve">'109'</t>
  </si>
  <si>
    <t xml:space="preserve">'139'</t>
  </si>
  <si>
    <t xml:space="preserve">'140'</t>
  </si>
  <si>
    <t xml:space="preserve">'11'</t>
  </si>
  <si>
    <t xml:space="preserve">North Savo</t>
  </si>
  <si>
    <t xml:space="preserve">'142'</t>
  </si>
  <si>
    <t xml:space="preserve">'143'</t>
  </si>
  <si>
    <t xml:space="preserve">'145'</t>
  </si>
  <si>
    <t xml:space="preserve">'146'</t>
  </si>
  <si>
    <t xml:space="preserve">'153'</t>
  </si>
  <si>
    <t xml:space="preserve">'09'</t>
  </si>
  <si>
    <t xml:space="preserve">South Karelia</t>
  </si>
  <si>
    <t xml:space="preserve">'148'</t>
  </si>
  <si>
    <t xml:space="preserve">'149'</t>
  </si>
  <si>
    <t xml:space="preserve">'151'</t>
  </si>
  <si>
    <t xml:space="preserve">'152'</t>
  </si>
  <si>
    <t xml:space="preserve">'165'</t>
  </si>
  <si>
    <t xml:space="preserve">'167'</t>
  </si>
  <si>
    <t xml:space="preserve">'169'</t>
  </si>
  <si>
    <t xml:space="preserve">'170'</t>
  </si>
  <si>
    <t xml:space="preserve">'171'</t>
  </si>
  <si>
    <t xml:space="preserve">'172'</t>
  </si>
  <si>
    <t xml:space="preserve">'176'</t>
  </si>
  <si>
    <t xml:space="preserve">'177'</t>
  </si>
  <si>
    <t xml:space="preserve">'178'</t>
  </si>
  <si>
    <t xml:space="preserve">'179'</t>
  </si>
  <si>
    <t xml:space="preserve">'181'</t>
  </si>
  <si>
    <t xml:space="preserve">'182'</t>
  </si>
  <si>
    <t xml:space="preserve">'186'</t>
  </si>
  <si>
    <t xml:space="preserve">'202'</t>
  </si>
  <si>
    <t xml:space="preserve">'204'</t>
  </si>
  <si>
    <t xml:space="preserve">'205'</t>
  </si>
  <si>
    <t xml:space="preserve">'208'</t>
  </si>
  <si>
    <t xml:space="preserve">'211'</t>
  </si>
  <si>
    <t xml:space="preserve">'213'</t>
  </si>
  <si>
    <t xml:space="preserve">'214'</t>
  </si>
  <si>
    <t xml:space="preserve">'216'</t>
  </si>
  <si>
    <t xml:space="preserve">'217'</t>
  </si>
  <si>
    <t xml:space="preserve">'218'</t>
  </si>
  <si>
    <t xml:space="preserve">'224'</t>
  </si>
  <si>
    <t xml:space="preserve">'226'</t>
  </si>
  <si>
    <t xml:space="preserve">'230'</t>
  </si>
  <si>
    <t xml:space="preserve">'231'</t>
  </si>
  <si>
    <t xml:space="preserve">'15'</t>
  </si>
  <si>
    <t xml:space="preserve">Ostrobothnia</t>
  </si>
  <si>
    <t xml:space="preserve">'232'</t>
  </si>
  <si>
    <t xml:space="preserve">'233'</t>
  </si>
  <si>
    <t xml:space="preserve">'235'</t>
  </si>
  <si>
    <t xml:space="preserve">'236'</t>
  </si>
  <si>
    <t xml:space="preserve">'239'</t>
  </si>
  <si>
    <t xml:space="preserve">'240'</t>
  </si>
  <si>
    <t xml:space="preserve">'320'</t>
  </si>
  <si>
    <t xml:space="preserve">'241'</t>
  </si>
  <si>
    <t xml:space="preserve">'322'</t>
  </si>
  <si>
    <t xml:space="preserve">'244'</t>
  </si>
  <si>
    <t xml:space="preserve">'245'</t>
  </si>
  <si>
    <t xml:space="preserve">'249'</t>
  </si>
  <si>
    <t xml:space="preserve">'250'</t>
  </si>
  <si>
    <t xml:space="preserve">'256'</t>
  </si>
  <si>
    <t xml:space="preserve">'257'</t>
  </si>
  <si>
    <t xml:space="preserve">'260'</t>
  </si>
  <si>
    <t xml:space="preserve">'261'</t>
  </si>
  <si>
    <t xml:space="preserve">'263'</t>
  </si>
  <si>
    <t xml:space="preserve">'265'</t>
  </si>
  <si>
    <t xml:space="preserve">'271'</t>
  </si>
  <si>
    <t xml:space="preserve">'272'</t>
  </si>
  <si>
    <t xml:space="preserve">'273'</t>
  </si>
  <si>
    <t xml:space="preserve">'275'</t>
  </si>
  <si>
    <t xml:space="preserve">'276'</t>
  </si>
  <si>
    <t xml:space="preserve">'280'</t>
  </si>
  <si>
    <t xml:space="preserve">'284'</t>
  </si>
  <si>
    <t xml:space="preserve">'285'</t>
  </si>
  <si>
    <t xml:space="preserve">'286'</t>
  </si>
  <si>
    <t xml:space="preserve">'287'</t>
  </si>
  <si>
    <t xml:space="preserve">'288'</t>
  </si>
  <si>
    <t xml:space="preserve">'290'</t>
  </si>
  <si>
    <t xml:space="preserve">'291'</t>
  </si>
  <si>
    <t xml:space="preserve">'295'</t>
  </si>
  <si>
    <t xml:space="preserve">'297'</t>
  </si>
  <si>
    <t xml:space="preserve">'300'</t>
  </si>
  <si>
    <t xml:space="preserve">'301'</t>
  </si>
  <si>
    <t xml:space="preserve">'304'</t>
  </si>
  <si>
    <t xml:space="preserve">'305'</t>
  </si>
  <si>
    <t xml:space="preserve">'312'</t>
  </si>
  <si>
    <t xml:space="preserve">'316'</t>
  </si>
  <si>
    <t xml:space="preserve">'317'</t>
  </si>
  <si>
    <t xml:space="preserve">'318'</t>
  </si>
  <si>
    <t xml:space="preserve">'398'</t>
  </si>
  <si>
    <t xml:space="preserve">'399'</t>
  </si>
  <si>
    <t xml:space="preserve">'400'</t>
  </si>
  <si>
    <t xml:space="preserve">'407'</t>
  </si>
  <si>
    <t xml:space="preserve">'402'</t>
  </si>
  <si>
    <t xml:space="preserve">'403'</t>
  </si>
  <si>
    <t xml:space="preserve">'405'</t>
  </si>
  <si>
    <t xml:space="preserve">'408'</t>
  </si>
  <si>
    <t xml:space="preserve">'410'</t>
  </si>
  <si>
    <t xml:space="preserve">'416'</t>
  </si>
  <si>
    <t xml:space="preserve">'417'</t>
  </si>
  <si>
    <t xml:space="preserve">'418'</t>
  </si>
  <si>
    <t xml:space="preserve">'420'</t>
  </si>
  <si>
    <t xml:space="preserve">'421'</t>
  </si>
  <si>
    <t xml:space="preserve">'422'</t>
  </si>
  <si>
    <t xml:space="preserve">'423'</t>
  </si>
  <si>
    <t xml:space="preserve">'425'</t>
  </si>
  <si>
    <t xml:space="preserve">'426'</t>
  </si>
  <si>
    <t xml:space="preserve">'444'</t>
  </si>
  <si>
    <t xml:space="preserve">'430'</t>
  </si>
  <si>
    <t xml:space="preserve">'433'</t>
  </si>
  <si>
    <t xml:space="preserve">'434'</t>
  </si>
  <si>
    <t xml:space="preserve">'435'</t>
  </si>
  <si>
    <t xml:space="preserve">'436'</t>
  </si>
  <si>
    <t xml:space="preserve">'438'</t>
  </si>
  <si>
    <t xml:space="preserve">'440'</t>
  </si>
  <si>
    <t xml:space="preserve">'441'</t>
  </si>
  <si>
    <t xml:space="preserve">'475'</t>
  </si>
  <si>
    <t xml:space="preserve">'478'</t>
  </si>
  <si>
    <t xml:space="preserve">'480'</t>
  </si>
  <si>
    <t xml:space="preserve">'481'</t>
  </si>
  <si>
    <t xml:space="preserve">'483'</t>
  </si>
  <si>
    <t xml:space="preserve">'484'</t>
  </si>
  <si>
    <t xml:space="preserve">'489'</t>
  </si>
  <si>
    <t xml:space="preserve">'491'</t>
  </si>
  <si>
    <t xml:space="preserve">'494'</t>
  </si>
  <si>
    <t xml:space="preserve">'495'</t>
  </si>
  <si>
    <t xml:space="preserve">'498'</t>
  </si>
  <si>
    <t xml:space="preserve">'499'</t>
  </si>
  <si>
    <t xml:space="preserve">'500'</t>
  </si>
  <si>
    <t xml:space="preserve">'503'</t>
  </si>
  <si>
    <t xml:space="preserve">'504'</t>
  </si>
  <si>
    <t xml:space="preserve">'505'</t>
  </si>
  <si>
    <t xml:space="preserve">'508'</t>
  </si>
  <si>
    <t xml:space="preserve">'507'</t>
  </si>
  <si>
    <t xml:space="preserve">'529'</t>
  </si>
  <si>
    <t xml:space="preserve">'531'</t>
  </si>
  <si>
    <t xml:space="preserve">'535'</t>
  </si>
  <si>
    <t xml:space="preserve">'536'</t>
  </si>
  <si>
    <t xml:space="preserve">'538'</t>
  </si>
  <si>
    <t xml:space="preserve">'541'</t>
  </si>
  <si>
    <t xml:space="preserve">'543'</t>
  </si>
  <si>
    <t xml:space="preserve">'545'</t>
  </si>
  <si>
    <t xml:space="preserve">'560'</t>
  </si>
  <si>
    <t xml:space="preserve">'561'</t>
  </si>
  <si>
    <t xml:space="preserve">'562'</t>
  </si>
  <si>
    <t xml:space="preserve">'563'</t>
  </si>
  <si>
    <t xml:space="preserve">'564'</t>
  </si>
  <si>
    <t xml:space="preserve">'309'</t>
  </si>
  <si>
    <t xml:space="preserve">'576'</t>
  </si>
  <si>
    <t xml:space="preserve">'577'</t>
  </si>
  <si>
    <t xml:space="preserve">'578'</t>
  </si>
  <si>
    <t xml:space="preserve">'445'</t>
  </si>
  <si>
    <t xml:space="preserve">'580'</t>
  </si>
  <si>
    <t xml:space="preserve">'581'</t>
  </si>
  <si>
    <t xml:space="preserve">'599'</t>
  </si>
  <si>
    <t xml:space="preserve">'583'</t>
  </si>
  <si>
    <t xml:space="preserve">'854'</t>
  </si>
  <si>
    <t xml:space="preserve">'584'</t>
  </si>
  <si>
    <t xml:space="preserve">'588'</t>
  </si>
  <si>
    <t xml:space="preserve">'592'</t>
  </si>
  <si>
    <t xml:space="preserve">'593'</t>
  </si>
  <si>
    <t xml:space="preserve">'595'</t>
  </si>
  <si>
    <t xml:space="preserve">'598'</t>
  </si>
  <si>
    <t xml:space="preserve">'601'</t>
  </si>
  <si>
    <t xml:space="preserve">'604'</t>
  </si>
  <si>
    <t xml:space="preserve">'607'</t>
  </si>
  <si>
    <t xml:space="preserve">'608'</t>
  </si>
  <si>
    <t xml:space="preserve">'609'</t>
  </si>
  <si>
    <t xml:space="preserve">'611'</t>
  </si>
  <si>
    <t xml:space="preserve">'638'</t>
  </si>
  <si>
    <t xml:space="preserve">'614'</t>
  </si>
  <si>
    <t xml:space="preserve">'615'</t>
  </si>
  <si>
    <t xml:space="preserve">'616'</t>
  </si>
  <si>
    <t xml:space="preserve">'619'</t>
  </si>
  <si>
    <t xml:space="preserve">'620'</t>
  </si>
  <si>
    <t xml:space="preserve">'623'</t>
  </si>
  <si>
    <t xml:space="preserve">'624'</t>
  </si>
  <si>
    <t xml:space="preserve">'625'</t>
  </si>
  <si>
    <t xml:space="preserve">'626'</t>
  </si>
  <si>
    <t xml:space="preserve">'630'</t>
  </si>
  <si>
    <t xml:space="preserve">'631'</t>
  </si>
  <si>
    <t xml:space="preserve">'635'</t>
  </si>
  <si>
    <t xml:space="preserve">'636'</t>
  </si>
  <si>
    <t xml:space="preserve">'678'</t>
  </si>
  <si>
    <t xml:space="preserve">'710'</t>
  </si>
  <si>
    <t xml:space="preserve">'680'</t>
  </si>
  <si>
    <t xml:space="preserve">'681'</t>
  </si>
  <si>
    <t xml:space="preserve">'683'</t>
  </si>
  <si>
    <t xml:space="preserve">'684'</t>
  </si>
  <si>
    <t xml:space="preserve">'686'</t>
  </si>
  <si>
    <t xml:space="preserve">'687'</t>
  </si>
  <si>
    <t xml:space="preserve">'689'</t>
  </si>
  <si>
    <t xml:space="preserve">'691'</t>
  </si>
  <si>
    <t xml:space="preserve">'694'</t>
  </si>
  <si>
    <t xml:space="preserve">'697'</t>
  </si>
  <si>
    <t xml:space="preserve">'698'</t>
  </si>
  <si>
    <t xml:space="preserve">'700'</t>
  </si>
  <si>
    <t xml:space="preserve">'702'</t>
  </si>
  <si>
    <t xml:space="preserve">'704'</t>
  </si>
  <si>
    <t xml:space="preserve">'707'</t>
  </si>
  <si>
    <t xml:space="preserve">'729'</t>
  </si>
  <si>
    <t xml:space="preserve">'732'</t>
  </si>
  <si>
    <t xml:space="preserve">'734'</t>
  </si>
  <si>
    <t xml:space="preserve">'736'</t>
  </si>
  <si>
    <t xml:space="preserve">'790'</t>
  </si>
  <si>
    <t xml:space="preserve">'738'</t>
  </si>
  <si>
    <t xml:space="preserve">'739'</t>
  </si>
  <si>
    <t xml:space="preserve">'740'</t>
  </si>
  <si>
    <t xml:space="preserve">'742'</t>
  </si>
  <si>
    <t xml:space="preserve">'743'</t>
  </si>
  <si>
    <t xml:space="preserve">'746'</t>
  </si>
  <si>
    <t xml:space="preserve">'747'</t>
  </si>
  <si>
    <t xml:space="preserve">'748'</t>
  </si>
  <si>
    <t xml:space="preserve">'791'</t>
  </si>
  <si>
    <t xml:space="preserve">'749'</t>
  </si>
  <si>
    <t xml:space="preserve">'751'</t>
  </si>
  <si>
    <t xml:space="preserve">'753'</t>
  </si>
  <si>
    <t xml:space="preserve">'755'</t>
  </si>
  <si>
    <t xml:space="preserve">'758'</t>
  </si>
  <si>
    <t xml:space="preserve">'759'</t>
  </si>
  <si>
    <t xml:space="preserve">'761'</t>
  </si>
  <si>
    <t xml:space="preserve">'762'</t>
  </si>
  <si>
    <t xml:space="preserve">'765'</t>
  </si>
  <si>
    <t xml:space="preserve">'766'</t>
  </si>
  <si>
    <t xml:space="preserve">'768'</t>
  </si>
  <si>
    <t xml:space="preserve">'771'</t>
  </si>
  <si>
    <t xml:space="preserve">'777'</t>
  </si>
  <si>
    <t xml:space="preserve">'778'</t>
  </si>
  <si>
    <t xml:space="preserve">'781'</t>
  </si>
  <si>
    <t xml:space="preserve">'783'</t>
  </si>
  <si>
    <t xml:space="preserve">'831'</t>
  </si>
  <si>
    <t xml:space="preserve">'832'</t>
  </si>
  <si>
    <t xml:space="preserve">'833'</t>
  </si>
  <si>
    <t xml:space="preserve">'834'</t>
  </si>
  <si>
    <t xml:space="preserve">'837'</t>
  </si>
  <si>
    <t xml:space="preserve">'844'</t>
  </si>
  <si>
    <t xml:space="preserve">'845'</t>
  </si>
  <si>
    <t xml:space="preserve">'846'</t>
  </si>
  <si>
    <t xml:space="preserve">'848'</t>
  </si>
  <si>
    <t xml:space="preserve">'849'</t>
  </si>
  <si>
    <t xml:space="preserve">'850'</t>
  </si>
  <si>
    <t xml:space="preserve">'851'</t>
  </si>
  <si>
    <t xml:space="preserve">'853'</t>
  </si>
  <si>
    <t xml:space="preserve">'857'</t>
  </si>
  <si>
    <t xml:space="preserve">'858'</t>
  </si>
  <si>
    <t xml:space="preserve">'859'</t>
  </si>
  <si>
    <t xml:space="preserve">'886'</t>
  </si>
  <si>
    <t xml:space="preserve">'887'</t>
  </si>
  <si>
    <t xml:space="preserve">'889'</t>
  </si>
  <si>
    <t xml:space="preserve">'890'</t>
  </si>
  <si>
    <t xml:space="preserve">'892'</t>
  </si>
  <si>
    <t xml:space="preserve">'893'</t>
  </si>
  <si>
    <t xml:space="preserve">'895'</t>
  </si>
  <si>
    <t xml:space="preserve">'785'</t>
  </si>
  <si>
    <t xml:space="preserve">'905'</t>
  </si>
  <si>
    <t xml:space="preserve">'908'</t>
  </si>
  <si>
    <t xml:space="preserve">'092'</t>
  </si>
  <si>
    <t xml:space="preserve">'915'</t>
  </si>
  <si>
    <t xml:space="preserve">'918'</t>
  </si>
  <si>
    <t xml:space="preserve">'921'</t>
  </si>
  <si>
    <t xml:space="preserve">'922'</t>
  </si>
  <si>
    <t xml:space="preserve">'924'</t>
  </si>
  <si>
    <t xml:space="preserve">'925'</t>
  </si>
  <si>
    <t xml:space="preserve">'927'</t>
  </si>
  <si>
    <t xml:space="preserve">'931'</t>
  </si>
  <si>
    <t xml:space="preserve">'934'</t>
  </si>
  <si>
    <t xml:space="preserve">'935'</t>
  </si>
  <si>
    <t xml:space="preserve">'936'</t>
  </si>
  <si>
    <t xml:space="preserve">'941'</t>
  </si>
  <si>
    <t xml:space="preserve">'946'</t>
  </si>
  <si>
    <t xml:space="preserve">'976'</t>
  </si>
  <si>
    <t xml:space="preserve">'977'</t>
  </si>
  <si>
    <t xml:space="preserve">'980'</t>
  </si>
  <si>
    <t xml:space="preserve">'981'</t>
  </si>
  <si>
    <t xml:space="preserve">'989'</t>
  </si>
  <si>
    <t xml:space="preserve">'992'</t>
  </si>
  <si>
    <t xml:space="preserve">https://www.stat.fi/en/luokitukset/corrmaps/kunta_1_20220101%23maakunta_1_20220101/</t>
  </si>
  <si>
    <t xml:space="preserve">Regions name</t>
  </si>
  <si>
    <t xml:space="preserve">Regions name (en)</t>
  </si>
  <si>
    <t xml:space="preserve">Code </t>
  </si>
  <si>
    <t xml:space="preserve">Subdivision name (fi) </t>
  </si>
  <si>
    <t xml:space="preserve">Subdivision name (sv) </t>
  </si>
  <si>
    <t xml:space="preserve">Subdivision name (en)</t>
  </si>
  <si>
    <t xml:space="preserve">FI_01</t>
  </si>
  <si>
    <t xml:space="preserve">Ahvenanmaan maakunta </t>
  </si>
  <si>
    <t xml:space="preserve">Landskapet Åland </t>
  </si>
  <si>
    <t xml:space="preserve">Åland </t>
  </si>
  <si>
    <t xml:space="preserve">FI_02</t>
  </si>
  <si>
    <t xml:space="preserve">Etelä-Karjala </t>
  </si>
  <si>
    <t xml:space="preserve">Södra Karelen </t>
  </si>
  <si>
    <t xml:space="preserve">South Karelia </t>
  </si>
  <si>
    <t xml:space="preserve">FI_03</t>
  </si>
  <si>
    <t xml:space="preserve">Etelä-Pohjanmaa </t>
  </si>
  <si>
    <t xml:space="preserve">Södra Österbotten </t>
  </si>
  <si>
    <t xml:space="preserve">Southern Ostrobothnia </t>
  </si>
  <si>
    <t xml:space="preserve">FI_04</t>
  </si>
  <si>
    <t xml:space="preserve">Etelä-Savo </t>
  </si>
  <si>
    <t xml:space="preserve">Södra Savolax </t>
  </si>
  <si>
    <t xml:space="preserve">Southern Savonia </t>
  </si>
  <si>
    <t xml:space="preserve">FI_05</t>
  </si>
  <si>
    <t xml:space="preserve">Kainuu </t>
  </si>
  <si>
    <t xml:space="preserve">Kajanaland </t>
  </si>
  <si>
    <t xml:space="preserve">FI_06</t>
  </si>
  <si>
    <t xml:space="preserve">Kanta-Häme </t>
  </si>
  <si>
    <t xml:space="preserve">Egentliga Tavastland </t>
  </si>
  <si>
    <t xml:space="preserve">Tavastia Proper </t>
  </si>
  <si>
    <t xml:space="preserve">FI_07</t>
  </si>
  <si>
    <t xml:space="preserve">Keski-Pohjanmaa </t>
  </si>
  <si>
    <t xml:space="preserve">Mellersta Österbotten </t>
  </si>
  <si>
    <t xml:space="preserve">Central Ostrobothnia </t>
  </si>
  <si>
    <t xml:space="preserve">FI_08</t>
  </si>
  <si>
    <t xml:space="preserve">Keski-Suomi </t>
  </si>
  <si>
    <t xml:space="preserve">Mellersta Finland </t>
  </si>
  <si>
    <t xml:space="preserve">Central Finland </t>
  </si>
  <si>
    <t xml:space="preserve">FI_09</t>
  </si>
  <si>
    <t xml:space="preserve">Kymenlaakso </t>
  </si>
  <si>
    <t xml:space="preserve">Kymmenedalen </t>
  </si>
  <si>
    <t xml:space="preserve">FI_10</t>
  </si>
  <si>
    <t xml:space="preserve">Lappi </t>
  </si>
  <si>
    <t xml:space="preserve">Lappland </t>
  </si>
  <si>
    <t xml:space="preserve">Lapland </t>
  </si>
  <si>
    <t xml:space="preserve">FI_11</t>
  </si>
  <si>
    <t xml:space="preserve">Pirkanmaa </t>
  </si>
  <si>
    <t xml:space="preserve">Birkaland </t>
  </si>
  <si>
    <t xml:space="preserve">FI_12</t>
  </si>
  <si>
    <t xml:space="preserve">Pohjanmaa </t>
  </si>
  <si>
    <t xml:space="preserve">Österbotten </t>
  </si>
  <si>
    <t xml:space="preserve">Ostrobothnia </t>
  </si>
  <si>
    <t xml:space="preserve">FI_13</t>
  </si>
  <si>
    <t xml:space="preserve">Pohjois-Karjala </t>
  </si>
  <si>
    <t xml:space="preserve">Norra Karelen </t>
  </si>
  <si>
    <t xml:space="preserve">North Karelia </t>
  </si>
  <si>
    <t xml:space="preserve">FI_14</t>
  </si>
  <si>
    <t xml:space="preserve">Pohjois-Pohjanmaa </t>
  </si>
  <si>
    <t xml:space="preserve">Norra Österbotten </t>
  </si>
  <si>
    <t xml:space="preserve">Northern Ostrobothnia </t>
  </si>
  <si>
    <t xml:space="preserve">FI_15</t>
  </si>
  <si>
    <t xml:space="preserve">Pohjois-Savo </t>
  </si>
  <si>
    <t xml:space="preserve">Norra Savolax </t>
  </si>
  <si>
    <t xml:space="preserve">Northern Savonia </t>
  </si>
  <si>
    <t xml:space="preserve">FI_16</t>
  </si>
  <si>
    <t xml:space="preserve">Päijät-Häme </t>
  </si>
  <si>
    <t xml:space="preserve">Päijänne-Tavastland </t>
  </si>
  <si>
    <t xml:space="preserve">Päijänne Tavastia </t>
  </si>
  <si>
    <t xml:space="preserve">FI_17</t>
  </si>
  <si>
    <t xml:space="preserve">Satakunta </t>
  </si>
  <si>
    <t xml:space="preserve">FI_18</t>
  </si>
  <si>
    <t xml:space="preserve">Uusimaa </t>
  </si>
  <si>
    <t xml:space="preserve">Nyland </t>
  </si>
  <si>
    <t xml:space="preserve">FI_19</t>
  </si>
  <si>
    <t xml:space="preserve">Varsinais-Suomi </t>
  </si>
  <si>
    <t xml:space="preserve">Egentliga Finland </t>
  </si>
  <si>
    <t xml:space="preserve">Southwest Finland </t>
  </si>
  <si>
    <t xml:space="preserve">https://en.wikipedia.org/wiki/ISO_3166-2:FI</t>
  </si>
  <si>
    <t xml:space="preserve">original_city</t>
  </si>
  <si>
    <t xml:space="preserve">original_state</t>
  </si>
  <si>
    <t xml:space="preserve">lat</t>
  </si>
  <si>
    <t xml:space="preserve">lon</t>
  </si>
  <si>
    <t xml:space="preserve">formatted</t>
  </si>
  <si>
    <t xml:space="preserve">city</t>
  </si>
  <si>
    <t xml:space="preserve">county</t>
  </si>
  <si>
    <t xml:space="preserve">state</t>
  </si>
  <si>
    <t xml:space="preserve">country_code</t>
  </si>
  <si>
    <t xml:space="preserve">confidence</t>
  </si>
  <si>
    <t xml:space="preserve">confidence_city_level</t>
  </si>
  <si>
    <t xml:space="preserve">attribution</t>
  </si>
  <si>
    <t xml:space="preserve">attribution_license</t>
  </si>
  <si>
    <t xml:space="preserve">attribution_url</t>
  </si>
  <si>
    <t xml:space="preserve">Helsinki, Uusimaa, Finland</t>
  </si>
  <si>
    <t xml:space="preserve">Mainland Finland</t>
  </si>
  <si>
    <t xml:space="preserve">fi</t>
  </si>
  <si>
    <t xml:space="preserve">© OpenStreetMap contributors</t>
  </si>
  <si>
    <t xml:space="preserve">Open Database License</t>
  </si>
  <si>
    <t xml:space="preserve">https://www.openstreetmap.org/copyright</t>
  </si>
  <si>
    <t xml:space="preserve">Espoo, Uusimaa, Finland</t>
  </si>
  <si>
    <t xml:space="preserve">Tampere, Pirkanmaa, Finland</t>
  </si>
  <si>
    <t xml:space="preserve">Vantaa, Uusimaa, Finland</t>
  </si>
  <si>
    <t xml:space="preserve">Oulu, North Ostrobothnia, Finland</t>
  </si>
  <si>
    <t xml:space="preserve">Turku, Southwest Finland, Finland</t>
  </si>
  <si>
    <t xml:space="preserve">Jyväskylä, Central Finland, Finland</t>
  </si>
  <si>
    <t xml:space="preserve">Kuopio, North Savo, Finland</t>
  </si>
  <si>
    <t xml:space="preserve">Lahti, Päijät-Häme, Finland</t>
  </si>
  <si>
    <t xml:space="preserve">Kouvola, Kymenlaakso, Finland</t>
  </si>
  <si>
    <t xml:space="preserve">Pori, Satakunta, Finland</t>
  </si>
  <si>
    <t xml:space="preserve">Joensuu, North Karelia, Finland</t>
  </si>
  <si>
    <t xml:space="preserve">Lappeenranta, South Karelia, Finland</t>
  </si>
  <si>
    <t xml:space="preserve">Hämeenlinna, Kanta-Häme, Finland</t>
  </si>
  <si>
    <t xml:space="preserve">Vaasa, Ostrobothnia, Finland</t>
  </si>
  <si>
    <t xml:space="preserve">Rovaniemi, Lapland, Finland</t>
  </si>
  <si>
    <t xml:space="preserve">Seinäjoki, South Ostrobothnia, Finland</t>
  </si>
  <si>
    <t xml:space="preserve">Mikkeli, South Savo, Finland</t>
  </si>
  <si>
    <t xml:space="preserve">Kotka, Kymenlaakso, Finland</t>
  </si>
  <si>
    <t xml:space="preserve">Salo, Southwest Finland, Finland</t>
  </si>
  <si>
    <t xml:space="preserve">Porvoo, Uusimaa, Finland</t>
  </si>
  <si>
    <t xml:space="preserve">Kokkola, Central Ostrobothnia, Finland</t>
  </si>
  <si>
    <t xml:space="preserve">Lohja, Uusimaa, Finland</t>
  </si>
  <si>
    <t xml:space="preserve">Hyvinkää, Uusimaa, Finland</t>
  </si>
  <si>
    <t xml:space="preserve">Nurmijärvi, Uusimaa, Finland</t>
  </si>
  <si>
    <t xml:space="preserve">Järvenpää, Uusimaa, Finland</t>
  </si>
  <si>
    <t xml:space="preserve">Rauma, Satakunta, Finland</t>
  </si>
  <si>
    <t xml:space="preserve">Kirkkonummi, Uusimaa, Finland</t>
  </si>
  <si>
    <t xml:space="preserve">Tuusula, Uusimaa, Finland</t>
  </si>
  <si>
    <t xml:space="preserve">Kajaani, Kainuu, Finland</t>
  </si>
  <si>
    <t xml:space="preserve">Jyväskylän Maalaiskunta</t>
  </si>
  <si>
    <t xml:space="preserve">Jyväskylän kaupunginkirkko, Kirkkopuisto, 40100 Jyväskylä, Finland</t>
  </si>
  <si>
    <t xml:space="preserve">West Finland</t>
  </si>
  <si>
    <t xml:space="preserve">Savonlinna, South Savo, Finland</t>
  </si>
  <si>
    <t xml:space="preserve">Kerava, Uusimaa, Finland</t>
  </si>
  <si>
    <t xml:space="preserve">Nokia, Pirkanmaa, Finland</t>
  </si>
  <si>
    <t xml:space="preserve">Ylöjärvi, Pirkanmaa, Finland</t>
  </si>
  <si>
    <t xml:space="preserve">Kaarina, Southwest Finland, Finland</t>
  </si>
  <si>
    <t xml:space="preserve">Kangasala, Pirkanmaa, Finland</t>
  </si>
  <si>
    <t xml:space="preserve">Riihimäki, Kanta-Häme, Finland</t>
  </si>
  <si>
    <t xml:space="preserve">Vihti, Uusimaa, Finland</t>
  </si>
  <si>
    <t xml:space="preserve">Raseborg</t>
  </si>
  <si>
    <t xml:space="preserve">Raseborg, Uusimaa, Finland</t>
  </si>
  <si>
    <t xml:space="preserve">Imatra, South Karelia, Finland</t>
  </si>
  <si>
    <t xml:space="preserve">Sastamala, Pirkanmaa, Finland</t>
  </si>
  <si>
    <t xml:space="preserve">Raahe, North Ostrobothnia, Finland</t>
  </si>
  <si>
    <t xml:space="preserve">Raisio, Southwest Finland, Finland</t>
  </si>
  <si>
    <t xml:space="preserve">Hollola, Päijät-Häme, Finland</t>
  </si>
  <si>
    <t xml:space="preserve">Lempäälä, Pirkanmaa, Finland</t>
  </si>
  <si>
    <t xml:space="preserve">Iisalmi, North Savo, Finland</t>
  </si>
  <si>
    <t xml:space="preserve">Tornio, Lapland, Finland</t>
  </si>
  <si>
    <t xml:space="preserve">Siilinjärvi, North Savo, Finland</t>
  </si>
  <si>
    <t xml:space="preserve">Kemi, Lapland, Finland</t>
  </si>
  <si>
    <t xml:space="preserve">Kurikka, South Ostrobothnia, Finland</t>
  </si>
  <si>
    <t xml:space="preserve">Jämsä sub-region, Central Finland, Finland</t>
  </si>
  <si>
    <t xml:space="preserve">Jämsä sub-region</t>
  </si>
  <si>
    <t xml:space="preserve">Varkaus, North Savo, Finland</t>
  </si>
  <si>
    <t xml:space="preserve">Valkeakoski, Pirkanmaa, Finland</t>
  </si>
  <si>
    <t xml:space="preserve">Mäntsälä, Uusimaa, Finland</t>
  </si>
  <si>
    <t xml:space="preserve">Äänekoski sub-region, Central Finland, Finland</t>
  </si>
  <si>
    <t xml:space="preserve">Äänekoski sub-region</t>
  </si>
  <si>
    <t xml:space="preserve">Hamina, Kymenlaakso, Finland</t>
  </si>
  <si>
    <t xml:space="preserve">Heinola, Päijät-Häme, Finland</t>
  </si>
  <si>
    <t xml:space="preserve">Jakobstad, Ostrobothnia, Finland</t>
  </si>
  <si>
    <t xml:space="preserve">Sipoo, Uusimaa, Finland</t>
  </si>
  <si>
    <t xml:space="preserve">Korsholm, Ostrobothnia, Finland</t>
  </si>
  <si>
    <t xml:space="preserve">Lieto, Southwest Finland, Finland</t>
  </si>
  <si>
    <t xml:space="preserve">Naantali, Southwest Finland, Finland</t>
  </si>
  <si>
    <t xml:space="preserve">Pirkkala, Pirkanmaa, Finland</t>
  </si>
  <si>
    <t xml:space="preserve">Laukaa, Central Finland, Finland</t>
  </si>
  <si>
    <t xml:space="preserve">Pieksämäki, South Savo, Finland</t>
  </si>
  <si>
    <t xml:space="preserve">Forssa, Kanta-Häme, Finland</t>
  </si>
  <si>
    <t xml:space="preserve">Kempele, North Ostrobothnia, Finland</t>
  </si>
  <si>
    <t xml:space="preserve">Toijala</t>
  </si>
  <si>
    <t xml:space="preserve">Toijala, 37800 Akaa, Finland</t>
  </si>
  <si>
    <t xml:space="preserve">Kauhava, South Ostrobothnia, Finland</t>
  </si>
  <si>
    <t xml:space="preserve">Loimaa, Southwest Finland, Finland</t>
  </si>
  <si>
    <t xml:space="preserve">Orimattila, Päijät-Häme, Finland</t>
  </si>
  <si>
    <t xml:space="preserve">Kuusamo, North Ostrobothnia, Finland</t>
  </si>
  <si>
    <t xml:space="preserve">Uusikaupunki, Southwest Finland, Finland</t>
  </si>
  <si>
    <t xml:space="preserve">Pargas, Southwest Finland, Finland</t>
  </si>
  <si>
    <t xml:space="preserve">Loviisa, Uusimaa, Finland</t>
  </si>
  <si>
    <t xml:space="preserve">84100 Ylivieska, Finland</t>
  </si>
  <si>
    <t xml:space="preserve">Nastola</t>
  </si>
  <si>
    <t xml:space="preserve">Nastola, Lahti, Mainland Finland, Finland</t>
  </si>
  <si>
    <t xml:space="preserve">Kontiolahti, North Karelia, Finland</t>
  </si>
  <si>
    <t xml:space="preserve">Lapua, South Ostrobothnia, Finland</t>
  </si>
  <si>
    <t xml:space="preserve">Kauhajoki, South Ostrobothnia, Finland</t>
  </si>
  <si>
    <t xml:space="preserve">Ulvila, Satakunta, Finland</t>
  </si>
  <si>
    <t xml:space="preserve">Kalajoki, North Ostrobothnia, Finland</t>
  </si>
  <si>
    <t xml:space="preserve">Ilmajoki, South Ostrobothnia, Finland</t>
  </si>
  <si>
    <t xml:space="preserve">Liperi, North Karelia, Finland</t>
  </si>
  <si>
    <t xml:space="preserve">Eura, Satakunta, Finland</t>
  </si>
  <si>
    <t xml:space="preserve">Alavus, South Ostrobothnia, Finland</t>
  </si>
  <si>
    <t xml:space="preserve">Lieksa, North Karelia, Finland</t>
  </si>
  <si>
    <t xml:space="preserve">Kankaanpää, Satakunta, Finland</t>
  </si>
  <si>
    <t xml:space="preserve">Mariehamn, Åland Islands, Finland</t>
  </si>
  <si>
    <t xml:space="preserve">Åland Islands</t>
  </si>
  <si>
    <t xml:space="preserve">Nivala, North Ostrobothnia, Finland</t>
  </si>
  <si>
    <t xml:space="preserve">Kitee, North Karelia, Finland</t>
  </si>
  <si>
    <t xml:space="preserve">Hämeenkyrö, Pirkanmaa, Finland</t>
  </si>
  <si>
    <t xml:space="preserve">Paimio, Southwest Finland, Finland</t>
  </si>
  <si>
    <t xml:space="preserve">Sotkamo, Kainuu, Finland</t>
  </si>
  <si>
    <t xml:space="preserve">Huittinen, Satakunta, Finland</t>
  </si>
  <si>
    <t xml:space="preserve">Keuruu, Central Finland, Finland</t>
  </si>
  <si>
    <t xml:space="preserve">Alajärvi, South Ostrobothnia, Finland</t>
  </si>
  <si>
    <t xml:space="preserve">Lapinlahti, North Savo, Finland</t>
  </si>
  <si>
    <t xml:space="preserve">Ii, Northern Ostrobothnia, Finland</t>
  </si>
  <si>
    <t xml:space="preserve">Northern Ostrobothnia</t>
  </si>
  <si>
    <t xml:space="preserve">Northern Finland</t>
  </si>
  <si>
    <t xml:space="preserve">https://www.whosonfirst.org/docs/licenses/</t>
  </si>
  <si>
    <t xml:space="preserve">Leppävirta, North Savo, Finland</t>
  </si>
  <si>
    <t xml:space="preserve">Liminka, North Ostrobothnia, Finland</t>
  </si>
  <si>
    <t xml:space="preserve">Saarijärvi, Central Finland, Finland</t>
  </si>
  <si>
    <t xml:space="preserve">Muurame, Central Finland, Finland</t>
  </si>
  <si>
    <t xml:space="preserve">Masku, Southwest Finland, Finland</t>
  </si>
  <si>
    <t xml:space="preserve">02700 Kauniainen, Finland</t>
  </si>
  <si>
    <t xml:space="preserve">Orivesi, Pirkanmaa, Finland</t>
  </si>
  <si>
    <t xml:space="preserve">Närpes, Ostrobothnia, Finland</t>
  </si>
  <si>
    <t xml:space="preserve">Somero, Southwest Finland, Finland</t>
  </si>
  <si>
    <t xml:space="preserve">Muhos, North Ostrobothnia, Finland</t>
  </si>
  <si>
    <t xml:space="preserve">Karkkila, Uusimaa, Finland</t>
  </si>
  <si>
    <t xml:space="preserve">Hanko, Uusimaa, Finland</t>
  </si>
  <si>
    <t xml:space="preserve">Kuhmo, Kainuu, Finland</t>
  </si>
  <si>
    <t xml:space="preserve">Sodankylä, Lapland, Finland</t>
  </si>
  <si>
    <t xml:space="preserve">Kiuruvesi, North Savo, Finland</t>
  </si>
  <si>
    <t xml:space="preserve">Laitila, Southwest Finland, Finland</t>
  </si>
  <si>
    <t xml:space="preserve">Keminmaa, Lapland, Finland</t>
  </si>
  <si>
    <t xml:space="preserve">Suomussalmi, Kainuu, Finland</t>
  </si>
  <si>
    <t xml:space="preserve">Pudasjärvi, North Ostrobothnia, Finland</t>
  </si>
  <si>
    <t xml:space="preserve">Loppi, Kanta-Häme, Finland</t>
  </si>
  <si>
    <t xml:space="preserve">Laihia, Ostrobothnia, Finland</t>
  </si>
  <si>
    <t xml:space="preserve">Nurmes, North Karelia, Finland</t>
  </si>
  <si>
    <t xml:space="preserve">Jalasjärvi</t>
  </si>
  <si>
    <t xml:space="preserve">61600 Jalasjärvi, Finland</t>
  </si>
  <si>
    <t xml:space="preserve">Mynämäki, Southwest Finland, Finland</t>
  </si>
  <si>
    <t xml:space="preserve">Kemijärvi, Lapland, Finland</t>
  </si>
  <si>
    <t xml:space="preserve">Oulainen, North Ostrobothnia, Finland</t>
  </si>
  <si>
    <t xml:space="preserve">Kokemäki, Satakunta, Finland</t>
  </si>
  <si>
    <t xml:space="preserve">Nykarleby, Ostrobothnia, Finland</t>
  </si>
  <si>
    <t xml:space="preserve">Haapajärvi, North Ostrobothnia, Finland</t>
  </si>
  <si>
    <t xml:space="preserve">Suonenjoki, North Savo, Finland</t>
  </si>
  <si>
    <t xml:space="preserve">29200 Harjavalta, Finland</t>
  </si>
  <si>
    <t xml:space="preserve">Ikaalinen, Pirkanmaa, Finland</t>
  </si>
  <si>
    <t xml:space="preserve">Haapavesi, North Ostrobothnia, Finland</t>
  </si>
  <si>
    <t xml:space="preserve">Outokumpu, North Karelia, Finland</t>
  </si>
  <si>
    <t xml:space="preserve">35800 Mänttä-Vilppula, Finland</t>
  </si>
  <si>
    <t xml:space="preserve">Säkylä, Satakunta, Finland</t>
  </si>
  <si>
    <t xml:space="preserve">Virrat, Pirkanmaa, Finland</t>
  </si>
  <si>
    <t xml:space="preserve">Inari, Lapland, Finland</t>
  </si>
  <si>
    <t xml:space="preserve">Tyrnävä, North Ostrobothnia, Finland</t>
  </si>
  <si>
    <t xml:space="preserve">Kristinestad, Ostrobothnia, Finland</t>
  </si>
  <si>
    <t xml:space="preserve">Parkano, Pirkanmaa, Finland</t>
  </si>
  <si>
    <t xml:space="preserve">Vörå</t>
  </si>
  <si>
    <t xml:space="preserve">Vörå, Ostrobothnia, Finland</t>
  </si>
  <si>
    <t xml:space="preserve">Kronoby, Ostrobothnia, Finland</t>
  </si>
  <si>
    <t xml:space="preserve">Pälkäne, Pirkanmaa, Finland</t>
  </si>
  <si>
    <t xml:space="preserve">Viitasaari, Central Finland, Finland</t>
  </si>
  <si>
    <t xml:space="preserve">Juva, South Savo, Finland</t>
  </si>
  <si>
    <t xml:space="preserve">Kittilä, Lapland, Finland</t>
  </si>
  <si>
    <t xml:space="preserve">Tammela, Kanta-Häme, Finland</t>
  </si>
  <si>
    <t xml:space="preserve">Siuntio, Uusimaa, Finland</t>
  </si>
  <si>
    <t xml:space="preserve">Mäntyharju, South Savo, Finland</t>
  </si>
  <si>
    <t xml:space="preserve">Rusko, Southwest Finland, Finland</t>
  </si>
  <si>
    <t xml:space="preserve">Ähtäri, South Ostrobothnia, Finland</t>
  </si>
  <si>
    <t xml:space="preserve">Eurajoki, Satakunta, Finland</t>
  </si>
  <si>
    <t xml:space="preserve">29250 Nakkila, Finland</t>
  </si>
  <si>
    <t xml:space="preserve">Kangasniemi, South Savo, Finland</t>
  </si>
  <si>
    <t xml:space="preserve">Malax, Ostrobothnia, Finland</t>
  </si>
  <si>
    <t xml:space="preserve">Ingå, Uusimaa, Finland</t>
  </si>
  <si>
    <t xml:space="preserve">Kannus, Central Ostrobothnia, Finland</t>
  </si>
  <si>
    <t xml:space="preserve">Teuva, South Ostrobothnia, Finland</t>
  </si>
  <si>
    <t xml:space="preserve">31600 Jokioinen, Finland</t>
  </si>
  <si>
    <t xml:space="preserve">Ilomantsi, North Karelia, Finland</t>
  </si>
  <si>
    <t xml:space="preserve">Ruokolahti, South Karelia, Finland</t>
  </si>
  <si>
    <t xml:space="preserve">Hankasalmi, Central Finland, Finland</t>
  </si>
  <si>
    <t xml:space="preserve">Parikkala, South Karelia, Finland</t>
  </si>
  <si>
    <t xml:space="preserve">Larsmo, Ostrobothnia, Finland</t>
  </si>
  <si>
    <t xml:space="preserve">Pornainen, Uusimaa, Finland</t>
  </si>
  <si>
    <t xml:space="preserve">Sievi, North Ostrobothnia, Finland</t>
  </si>
  <si>
    <t xml:space="preserve">Joroinen, North Savo, Finland</t>
  </si>
  <si>
    <t xml:space="preserve">Askola, Uusimaa, Finland</t>
  </si>
  <si>
    <t xml:space="preserve">Juuka, North Karelia, Finland</t>
  </si>
  <si>
    <t xml:space="preserve">21270 Nousiainen, Finland</t>
  </si>
  <si>
    <t xml:space="preserve">Urjala, Pirkanmaa, Finland</t>
  </si>
  <si>
    <t xml:space="preserve">Taipalsaari, South Karelia, Finland</t>
  </si>
  <si>
    <t xml:space="preserve">Juankoski</t>
  </si>
  <si>
    <t xml:space="preserve">Juankoski, Northern Savonia, Finland</t>
  </si>
  <si>
    <t xml:space="preserve">Northern Savonia</t>
  </si>
  <si>
    <t xml:space="preserve">Eastern Finland</t>
  </si>
  <si>
    <t xml:space="preserve">Isokyrö, South Ostrobothnia, Finland</t>
  </si>
  <si>
    <t xml:space="preserve">Pielavesi, North Savo, Finland</t>
  </si>
  <si>
    <t xml:space="preserve">Tohmajärvi, North Karelia, Finland</t>
  </si>
  <si>
    <t xml:space="preserve">Ruukki</t>
  </si>
  <si>
    <t xml:space="preserve">Ruukki, 92400 Siikajoki, Finland</t>
  </si>
  <si>
    <t xml:space="preserve">Joutsa sub-region, Central Finland, Finland</t>
  </si>
  <si>
    <t xml:space="preserve">Joutsa sub-region</t>
  </si>
  <si>
    <t xml:space="preserve">Jomala, Åland Islands, Finland</t>
  </si>
  <si>
    <t xml:space="preserve">Ruovesi, Pirkanmaa, Finland</t>
  </si>
  <si>
    <t xml:space="preserve">Polvijärvi, North Karelia, Finland</t>
  </si>
  <si>
    <t xml:space="preserve">Vesilahti, Pirkanmaa, Finland</t>
  </si>
  <si>
    <t xml:space="preserve">Ylitornio, Lapland, Finland</t>
  </si>
  <si>
    <t xml:space="preserve">Sonkajärvi, North Savo, Finland</t>
  </si>
  <si>
    <t xml:space="preserve">Karstula, Central Finland, Finland</t>
  </si>
  <si>
    <t xml:space="preserve">44800 Pihtipudas, Finland</t>
  </si>
  <si>
    <t xml:space="preserve">Taivalkoski, North Ostrobothnia, Finland</t>
  </si>
  <si>
    <t xml:space="preserve">Sysmä, Päijät-Häme, Finland</t>
  </si>
  <si>
    <t xml:space="preserve">97700 Ranua, Finland</t>
  </si>
  <si>
    <t xml:space="preserve">Petäjävesi, Central Finland, Finland</t>
  </si>
  <si>
    <t xml:space="preserve">Aura, Southwest Finland, Finland</t>
  </si>
  <si>
    <t xml:space="preserve">Maaninka</t>
  </si>
  <si>
    <t xml:space="preserve">Maaninka, 71750 Kuopio, Finland</t>
  </si>
  <si>
    <t xml:space="preserve">Vieremä, North Savo, Finland</t>
  </si>
  <si>
    <t xml:space="preserve">Rantasalmi, South Savo, Finland</t>
  </si>
  <si>
    <t xml:space="preserve">Salla, Lapland, Finland</t>
  </si>
  <si>
    <t xml:space="preserve">Kuortane, South Ostrobothnia, Finland</t>
  </si>
  <si>
    <t xml:space="preserve">Uurainen, Central Finland, Finland</t>
  </si>
  <si>
    <t xml:space="preserve">Pello, Lapland, Finland</t>
  </si>
  <si>
    <t xml:space="preserve">Savitaipale, South Karelia, Finland</t>
  </si>
  <si>
    <t xml:space="preserve">Heinävesi, North Karelia, Finland</t>
  </si>
  <si>
    <t xml:space="preserve">Paltamo, Kainuu, Finland</t>
  </si>
  <si>
    <t xml:space="preserve">Posio, Lapland, Finland</t>
  </si>
  <si>
    <t xml:space="preserve">Luvia</t>
  </si>
  <si>
    <t xml:space="preserve">29100 Luvia, Finland</t>
  </si>
  <si>
    <t xml:space="preserve">Virolahti, Kymenlaakso, Finland</t>
  </si>
  <si>
    <t xml:space="preserve">Kimito</t>
  </si>
  <si>
    <t xml:space="preserve">25700 Kimitoön, Finland</t>
  </si>
  <si>
    <t xml:space="preserve">Toholampi, Central Ostrobothnia, Finland</t>
  </si>
  <si>
    <t xml:space="preserve">Rautalampi, North Savo, Finland</t>
  </si>
  <si>
    <t xml:space="preserve">Veteli, Central Ostrobothnia, Finland</t>
  </si>
  <si>
    <t xml:space="preserve">Simo, Lapland, Finland</t>
  </si>
  <si>
    <t xml:space="preserve">Lappajärvi, South Ostrobothnia, Finland</t>
  </si>
  <si>
    <t xml:space="preserve">Pyhäjoki, North Ostrobothnia, Finland</t>
  </si>
  <si>
    <t xml:space="preserve">Tervola, Lapland, Finland</t>
  </si>
  <si>
    <t xml:space="preserve">73600 Kaavi, Finland</t>
  </si>
  <si>
    <t xml:space="preserve">Merikarvia, Satakunta, Finland</t>
  </si>
  <si>
    <t xml:space="preserve">Padasjoki, Päijät-Häme, Finland</t>
  </si>
  <si>
    <t xml:space="preserve">Vaala, North Ostrobothnia, Finland</t>
  </si>
  <si>
    <t xml:space="preserve">Lemi, South Karelia, Finland</t>
  </si>
  <si>
    <t xml:space="preserve">62800 Vimpeli, Finland</t>
  </si>
  <si>
    <t xml:space="preserve">31900 Punkalaidun, Finland</t>
  </si>
  <si>
    <t xml:space="preserve">Sauvo, Southwest Finland, Finland</t>
  </si>
  <si>
    <t xml:space="preserve">Hartola, Päijät-Häme, Finland</t>
  </si>
  <si>
    <t xml:space="preserve">85900 Reisjärvi, Finland</t>
  </si>
  <si>
    <t xml:space="preserve">Utajärvi, North Ostrobothnia, Finland</t>
  </si>
  <si>
    <t xml:space="preserve">Perho, Central Ostrobothnia, Finland</t>
  </si>
  <si>
    <t xml:space="preserve">Puolanka, Kainuu, Finland</t>
  </si>
  <si>
    <t xml:space="preserve">Lappträsk</t>
  </si>
  <si>
    <t xml:space="preserve">Lapinjärvi, Uusimaa, Finland</t>
  </si>
  <si>
    <t xml:space="preserve">44300 Konnevesi, Finland</t>
  </si>
  <si>
    <t xml:space="preserve">Sulkava, South Savo, Finland</t>
  </si>
  <si>
    <t xml:space="preserve">85200 Alavieska, Finland</t>
  </si>
  <si>
    <t xml:space="preserve">Kärsämäki, North Ostrobothnia, Finland</t>
  </si>
  <si>
    <t xml:space="preserve">Köyliö</t>
  </si>
  <si>
    <t xml:space="preserve">Köyliö, Säkylä, Mainland Finland, Finland</t>
  </si>
  <si>
    <t xml:space="preserve">Tuusniemi, North Savo, Finland</t>
  </si>
  <si>
    <t xml:space="preserve">Evijärvi, South Ostrobothnia, Finland</t>
  </si>
  <si>
    <t xml:space="preserve">Karvia, Satakunta, Finland</t>
  </si>
  <si>
    <t xml:space="preserve">Toivakka, Central Finland, Finland</t>
  </si>
  <si>
    <t xml:space="preserve">89400 Hyrynsalmi, Finland</t>
  </si>
  <si>
    <t xml:space="preserve">32100 Ypäjä, Finland</t>
  </si>
  <si>
    <t xml:space="preserve">31640 Humppila, Finland</t>
  </si>
  <si>
    <t xml:space="preserve">72600 Keitele, Finland</t>
  </si>
  <si>
    <t xml:space="preserve">31500 Koski Tl, Finland</t>
  </si>
  <si>
    <t xml:space="preserve">Muonio, Lapland, Finland</t>
  </si>
  <si>
    <t xml:space="preserve">Rääkkylä, North Karelia, Finland</t>
  </si>
  <si>
    <t xml:space="preserve">Kuhmoinen, Pirkanmaa, Finland</t>
  </si>
  <si>
    <t xml:space="preserve">Valtimo</t>
  </si>
  <si>
    <t xml:space="preserve">75700 Valtimo, Finland</t>
  </si>
  <si>
    <t xml:space="preserve">Hirvensalmi, South Savo, Finland</t>
  </si>
  <si>
    <t xml:space="preserve">Puumala, South Savo, Finland</t>
  </si>
  <si>
    <t xml:space="preserve">29630 Pomarkku, Finland</t>
  </si>
  <si>
    <t xml:space="preserve">63800 Soini, Finland</t>
  </si>
  <si>
    <t xml:space="preserve">Korsnäs, Ostrobothnia, Finland</t>
  </si>
  <si>
    <t xml:space="preserve">72300 Vesanto, Finland</t>
  </si>
  <si>
    <t xml:space="preserve">Pyhäranta, Southwest Finland, Finland</t>
  </si>
  <si>
    <t xml:space="preserve">64900 Isojoki, Finland</t>
  </si>
  <si>
    <t xml:space="preserve">Hämeenkoski</t>
  </si>
  <si>
    <t xml:space="preserve">16800 Hämeenkoski, Finland</t>
  </si>
  <si>
    <t xml:space="preserve">49700 Miehikkälä, Finland</t>
  </si>
  <si>
    <t xml:space="preserve">Lumijoki, North Ostrobothnia, Finland</t>
  </si>
  <si>
    <t xml:space="preserve">39820 Kihniö, Finland</t>
  </si>
  <si>
    <t xml:space="preserve">Marttila, Southwest Finland, Finland</t>
  </si>
  <si>
    <t xml:space="preserve">22610 Lemland, Finland</t>
  </si>
  <si>
    <t xml:space="preserve">Pukkila, Uusimaa, Finland</t>
  </si>
  <si>
    <t xml:space="preserve">Myrskylä, Uusimaa, Finland</t>
  </si>
  <si>
    <t xml:space="preserve">Tarvasjoki</t>
  </si>
  <si>
    <t xml:space="preserve">21450 Tarvasjoki, Finland</t>
  </si>
  <si>
    <t xml:space="preserve">Jämijärvi, Satakunta, Finland</t>
  </si>
  <si>
    <t xml:space="preserve">Lavia</t>
  </si>
  <si>
    <t xml:space="preserve">Lavia, 38600 Pori, Finland</t>
  </si>
  <si>
    <t xml:space="preserve">Enontekiö, Lapland, Finland</t>
  </si>
  <si>
    <t xml:space="preserve">Pulkkila</t>
  </si>
  <si>
    <t xml:space="preserve">Pulkkila, 17320 Asikkala, Finland</t>
  </si>
  <si>
    <t xml:space="preserve">Pertunmaa, South Savo, Finland</t>
  </si>
  <si>
    <t xml:space="preserve">Honkajoki</t>
  </si>
  <si>
    <t xml:space="preserve">38950 Honkajoki, Finland</t>
  </si>
  <si>
    <t xml:space="preserve">43900 Kinnula, Finland</t>
  </si>
  <si>
    <t xml:space="preserve">Rautavaara, North Savo, Finland</t>
  </si>
  <si>
    <t xml:space="preserve">Multia, Central Finland, Finland</t>
  </si>
  <si>
    <t xml:space="preserve">23310 Taivassalo, Finland</t>
  </si>
  <si>
    <t xml:space="preserve">Tervo, North Savo, Finland</t>
  </si>
  <si>
    <t xml:space="preserve">Pyhäntä, North Ostrobothnia, Finland</t>
  </si>
  <si>
    <t xml:space="preserve">22240 Hammarland, Finland</t>
  </si>
  <si>
    <t xml:space="preserve">Siikainen, Satakunta, Finland</t>
  </si>
  <si>
    <t xml:space="preserve">Enonkoski, South Savo, Finland</t>
  </si>
  <si>
    <t xml:space="preserve">43300 Kannonkoski, Finland</t>
  </si>
  <si>
    <t xml:space="preserve">43700 Kyyjärvi, Finland</t>
  </si>
  <si>
    <t xml:space="preserve">32500 Oripää, Finland</t>
  </si>
  <si>
    <t xml:space="preserve">64350 Karijoki, Finland</t>
  </si>
  <si>
    <t xml:space="preserve">88400 Ristijärvi, Finland</t>
  </si>
  <si>
    <t xml:space="preserve">64260 Kaskinen, Finland</t>
  </si>
  <si>
    <t xml:space="preserve">Utsjoki, Lapland, Finland</t>
  </si>
  <si>
    <t xml:space="preserve">69510 Halsua, Finland</t>
  </si>
  <si>
    <t xml:space="preserve">43800 Kivijärvi, Finland</t>
  </si>
  <si>
    <t xml:space="preserve">Merijärvi, North Ostrobothnia, Finland</t>
  </si>
  <si>
    <t xml:space="preserve">Savukoski, Lapland, Finland</t>
  </si>
  <si>
    <t xml:space="preserve">90480 Hailuoto, Finland</t>
  </si>
  <si>
    <t xml:space="preserve">Pelkosenniemi, Lapland, Finland</t>
  </si>
  <si>
    <t xml:space="preserve">22270 Eckerö, Finland</t>
  </si>
  <si>
    <t xml:space="preserve">23360 Kustavi, Finland</t>
  </si>
  <si>
    <t xml:space="preserve">69440 Lestijärvi, Finland</t>
  </si>
  <si>
    <t xml:space="preserve">Luhanka, Central Finland, Finland</t>
  </si>
  <si>
    <t xml:space="preserve">Brändö, Åland Islands, Finland</t>
  </si>
  <si>
    <t xml:space="preserve">22340 Geta, Finland</t>
  </si>
  <si>
    <t xml:space="preserve">22550 Vårdö, Finland</t>
  </si>
  <si>
    <t xml:space="preserve">22630 Lumparland, Finland</t>
  </si>
  <si>
    <t xml:space="preserve">22820 Kumlinge, Finland</t>
  </si>
  <si>
    <t xml:space="preserve">Sottunga, Åland Islands, Finland</t>
  </si>
  <si>
    <t xml:space="preserve">Nummela</t>
  </si>
  <si>
    <t xml:space="preserve">03100 Nummela, Finland</t>
  </si>
  <si>
    <t xml:space="preserve">Turenki</t>
  </si>
  <si>
    <t xml:space="preserve">14200 Turenki, Finland</t>
  </si>
  <si>
    <t xml:space="preserve">Parola</t>
  </si>
  <si>
    <t xml:space="preserve">13720 Parola, Finland</t>
  </si>
  <si>
    <t xml:space="preserve">Oitti</t>
  </si>
  <si>
    <t xml:space="preserve">12100 Oitti, Finland</t>
  </si>
  <si>
    <t xml:space="preserve">Godby</t>
  </si>
  <si>
    <t xml:space="preserve">Godby, 22410 Finström, Finland</t>
  </si>
  <si>
    <t xml:space="preserve">Järvelä</t>
  </si>
  <si>
    <t xml:space="preserve">Järvelä, 16600 Kärkölä, Finland</t>
  </si>
  <si>
    <t xml:space="preserve">Siltakylä</t>
  </si>
  <si>
    <t xml:space="preserve">49210 Siltakylä, Finland</t>
  </si>
  <si>
    <t xml:space="preserve">Vääksy</t>
  </si>
  <si>
    <t xml:space="preserve">Vääksy, Asikkala, Mainland Finland, Finland</t>
  </si>
  <si>
    <t xml:space="preserve">Ödkarby</t>
  </si>
  <si>
    <t xml:space="preserve">Ödkarbyvägen, 22320 Saltvik, Finland</t>
  </si>
  <si>
    <t xml:space="preserve">Bennäs</t>
  </si>
  <si>
    <t xml:space="preserve">Bennäs, 68910 Pedersöre, Finland</t>
  </si>
  <si>
    <t xml:space="preserve">69600 Kaustinen, Finland</t>
  </si>
  <si>
    <t xml:space="preserve">Kyrö</t>
  </si>
  <si>
    <t xml:space="preserve">Kyrö, Southwest Finland, Finland</t>
  </si>
  <si>
    <t xml:space="preserve">Vinkkilä</t>
  </si>
  <si>
    <t xml:space="preserve">23210 Vinkkilä, Finland</t>
  </si>
  <si>
    <t xml:space="preserve">Kausala</t>
  </si>
  <si>
    <t xml:space="preserve">Kausala, 47400 Iitti, Finland</t>
  </si>
  <si>
    <t xml:space="preserve">Simpele</t>
  </si>
  <si>
    <t xml:space="preserve">Simpele, South Karelia, Finland</t>
  </si>
  <si>
    <t xml:space="preserve">Dalsbruk</t>
  </si>
  <si>
    <t xml:space="preserve">Dalsbruk, 25900 Kimitoön, Finland</t>
  </si>
  <si>
    <t xml:space="preserve">Björby</t>
  </si>
  <si>
    <t xml:space="preserve">Björby, 22520 Sund, Finland</t>
  </si>
  <si>
    <t xml:space="preserve">Korkeakoski</t>
  </si>
  <si>
    <t xml:space="preserve">Korkeakoski, 35500 Juupajoki, Finland</t>
  </si>
  <si>
    <t xml:space="preserve">Taavetti</t>
  </si>
  <si>
    <t xml:space="preserve">Taavetti, South Karelia, Finland</t>
  </si>
  <si>
    <t xml:space="preserve">Föglö, Åland Islands, Finland</t>
  </si>
  <si>
    <t xml:space="preserve">Pyhäsalmi</t>
  </si>
  <si>
    <t xml:space="preserve">86800 Pyhäjärvi, Finland</t>
  </si>
  <si>
    <t xml:space="preserve">Karlby</t>
  </si>
  <si>
    <t xml:space="preserve">22730 Karlby, Finland</t>
  </si>
  <si>
    <t xml:space="preserve">Kolari, Lapland, Finland</t>
  </si>
  <si>
    <t xml:space="preserve">Ivalo</t>
  </si>
  <si>
    <t xml:space="preserve">Ivalo, Lapland, Finland</t>
  </si>
  <si>
    <t xml:space="preserve">Åva</t>
  </si>
  <si>
    <t xml:space="preserve">Åva, Jurmo, Åland Islands, Finland</t>
  </si>
  <si>
    <t xml:space="preserve">Jurmo</t>
  </si>
  <si>
    <t xml:space="preserve">Num. Municipios</t>
  </si>
  <si>
    <t xml:space="preserve">"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</si>
  <si>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</si>
  <si>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</si>
  <si>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</si>
  <si>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</si>
  <si>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</si>
  <si>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</si>
  <si>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</si>
  <si>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</si>
  <si>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</si>
  <si>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</si>
  <si>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</si>
  <si>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</si>
  <si>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</si>
  <si>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</si>
  <si>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</si>
  <si>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</si>
  <si>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</si>
  <si>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</si>
  <si>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</si>
  <si>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Pop. Municipios</t>
  </si>
  <si>
    <t xml:space="preserve">POP</t>
  </si>
  <si>
    <t xml:space="preserve">Média</t>
  </si>
  <si>
    <t xml:space="preserve">Erro padrão</t>
  </si>
  <si>
    <t xml:space="preserve">Moda</t>
  </si>
  <si>
    <t xml:space="preserve">Mediana</t>
  </si>
  <si>
    <t xml:space="preserve">Popmin</t>
  </si>
  <si>
    <t xml:space="preserve">primeiro_quartil</t>
  </si>
  <si>
    <t xml:space="preserve">Terceiro quartil</t>
  </si>
  <si>
    <t xml:space="preserve">Variância</t>
  </si>
  <si>
    <t xml:space="preserve">Desvio padrão</t>
  </si>
  <si>
    <t xml:space="preserve">Curtose</t>
  </si>
  <si>
    <t xml:space="preserve">Assimetria</t>
  </si>
  <si>
    <t xml:space="preserve">Intervalo</t>
  </si>
  <si>
    <t xml:space="preserve">Mínimo</t>
  </si>
  <si>
    <t xml:space="preserve">Máximo</t>
  </si>
  <si>
    <t xml:space="preserve">Soma</t>
  </si>
  <si>
    <t xml:space="preserve">Contar</t>
  </si>
  <si>
    <t xml:space="preserve"># CODIGO</t>
  </si>
  <si>
    <t xml:space="preserve">REGIAO (code)</t>
  </si>
  <si>
    <t xml:space="preserve">LAT</t>
  </si>
  <si>
    <t xml:space="preserve">LONG</t>
  </si>
  <si>
    <t xml:space="preserve">POPULACAO 2030</t>
  </si>
  <si>
    <t xml:space="preserve">INFR</t>
  </si>
  <si>
    <t xml:space="preserve">MUNICIPIO</t>
  </si>
  <si>
    <t xml:space="preserve"> param: I :</t>
  </si>
  <si>
    <t xml:space="preserve">RE</t>
  </si>
  <si>
    <t xml:space="preserve">lng</t>
  </si>
  <si>
    <t xml:space="preserve">Mun </t>
  </si>
  <si>
    <t xml:space="preserve">:=</t>
  </si>
  <si>
    <t xml:space="preserve">POPmin:= </t>
  </si>
  <si>
    <t xml:space="preserve">091</t>
  </si>
  <si>
    <t xml:space="preserve">049</t>
  </si>
  <si>
    <t xml:space="preserve"># Q1</t>
  </si>
  <si>
    <t xml:space="preserve">837</t>
  </si>
  <si>
    <t xml:space="preserve"># Q2 </t>
  </si>
  <si>
    <t xml:space="preserve">092</t>
  </si>
  <si>
    <t xml:space="preserve">564</t>
  </si>
  <si>
    <t xml:space="preserve">853</t>
  </si>
  <si>
    <t xml:space="preserve">179</t>
  </si>
  <si>
    <t xml:space="preserve">297</t>
  </si>
  <si>
    <t xml:space="preserve">398</t>
  </si>
  <si>
    <t xml:space="preserve">286</t>
  </si>
  <si>
    <t xml:space="preserve">609</t>
  </si>
  <si>
    <t xml:space="preserve">167</t>
  </si>
  <si>
    <t xml:space="preserve">405</t>
  </si>
  <si>
    <t xml:space="preserve">109</t>
  </si>
  <si>
    <t xml:space="preserve">905</t>
  </si>
  <si>
    <t xml:space="preserve">698</t>
  </si>
  <si>
    <t xml:space="preserve">743</t>
  </si>
  <si>
    <t xml:space="preserve">491</t>
  </si>
  <si>
    <t xml:space="preserve">285</t>
  </si>
  <si>
    <t xml:space="preserve">734</t>
  </si>
  <si>
    <t xml:space="preserve">638</t>
  </si>
  <si>
    <t xml:space="preserve">272</t>
  </si>
  <si>
    <t xml:space="preserve">444</t>
  </si>
  <si>
    <t xml:space="preserve">106</t>
  </si>
  <si>
    <t xml:space="preserve">543</t>
  </si>
  <si>
    <t xml:space="preserve">186</t>
  </si>
  <si>
    <t xml:space="preserve">684</t>
  </si>
  <si>
    <t xml:space="preserve">257</t>
  </si>
  <si>
    <t xml:space="preserve">858</t>
  </si>
  <si>
    <t xml:space="preserve">205</t>
  </si>
  <si>
    <t xml:space="preserve">740</t>
  </si>
  <si>
    <t xml:space="preserve">245</t>
  </si>
  <si>
    <t xml:space="preserve">536</t>
  </si>
  <si>
    <t xml:space="preserve">980</t>
  </si>
  <si>
    <t xml:space="preserve">202</t>
  </si>
  <si>
    <t xml:space="preserve">211</t>
  </si>
  <si>
    <t xml:space="preserve">694</t>
  </si>
  <si>
    <t xml:space="preserve">927</t>
  </si>
  <si>
    <t xml:space="preserve">710</t>
  </si>
  <si>
    <t xml:space="preserve">153</t>
  </si>
  <si>
    <t xml:space="preserve">790</t>
  </si>
  <si>
    <t xml:space="preserve">678</t>
  </si>
  <si>
    <t xml:space="preserve">680</t>
  </si>
  <si>
    <t xml:space="preserve">098</t>
  </si>
  <si>
    <t xml:space="preserve">418</t>
  </si>
  <si>
    <t xml:space="preserve">140</t>
  </si>
  <si>
    <t xml:space="preserve">851</t>
  </si>
  <si>
    <t xml:space="preserve">749</t>
  </si>
  <si>
    <t xml:space="preserve">240</t>
  </si>
  <si>
    <t xml:space="preserve">301</t>
  </si>
  <si>
    <t xml:space="preserve">182</t>
  </si>
  <si>
    <t xml:space="preserve">915</t>
  </si>
  <si>
    <t xml:space="preserve">908</t>
  </si>
  <si>
    <t xml:space="preserve">505</t>
  </si>
  <si>
    <t xml:space="preserve">992</t>
  </si>
  <si>
    <t xml:space="preserve">075</t>
  </si>
  <si>
    <t xml:space="preserve">111</t>
  </si>
  <si>
    <t xml:space="preserve">598</t>
  </si>
  <si>
    <t xml:space="preserve">753</t>
  </si>
  <si>
    <t xml:space="preserve">499</t>
  </si>
  <si>
    <t xml:space="preserve">423</t>
  </si>
  <si>
    <t xml:space="preserve">529</t>
  </si>
  <si>
    <t xml:space="preserve">604</t>
  </si>
  <si>
    <t xml:space="preserve">410</t>
  </si>
  <si>
    <t xml:space="preserve">593</t>
  </si>
  <si>
    <t xml:space="preserve">061</t>
  </si>
  <si>
    <t xml:space="preserve">244</t>
  </si>
  <si>
    <t xml:space="preserve">020</t>
  </si>
  <si>
    <t xml:space="preserve">233</t>
  </si>
  <si>
    <t xml:space="preserve">430</t>
  </si>
  <si>
    <t xml:space="preserve">560</t>
  </si>
  <si>
    <t xml:space="preserve">305</t>
  </si>
  <si>
    <t xml:space="preserve">895</t>
  </si>
  <si>
    <t xml:space="preserve">445</t>
  </si>
  <si>
    <t xml:space="preserve">434</t>
  </si>
  <si>
    <t xml:space="preserve">977</t>
  </si>
  <si>
    <t xml:space="preserve">276</t>
  </si>
  <si>
    <t xml:space="preserve">408</t>
  </si>
  <si>
    <t xml:space="preserve">232</t>
  </si>
  <si>
    <t xml:space="preserve">886</t>
  </si>
  <si>
    <t xml:space="preserve">208</t>
  </si>
  <si>
    <t xml:space="preserve">145</t>
  </si>
  <si>
    <t xml:space="preserve">426</t>
  </si>
  <si>
    <t xml:space="preserve">050</t>
  </si>
  <si>
    <t xml:space="preserve">010</t>
  </si>
  <si>
    <t xml:space="preserve">422</t>
  </si>
  <si>
    <t xml:space="preserve">214</t>
  </si>
  <si>
    <t xml:space="preserve">478</t>
  </si>
  <si>
    <t xml:space="preserve">535</t>
  </si>
  <si>
    <t xml:space="preserve">260</t>
  </si>
  <si>
    <t xml:space="preserve">108</t>
  </si>
  <si>
    <t xml:space="preserve">577</t>
  </si>
  <si>
    <t xml:space="preserve">765</t>
  </si>
  <si>
    <t xml:space="preserve">102</t>
  </si>
  <si>
    <t xml:space="preserve">249</t>
  </si>
  <si>
    <t xml:space="preserve">005</t>
  </si>
  <si>
    <t xml:space="preserve">402</t>
  </si>
  <si>
    <t xml:space="preserve">139</t>
  </si>
  <si>
    <t xml:space="preserve">420</t>
  </si>
  <si>
    <t xml:space="preserve">425</t>
  </si>
  <si>
    <t xml:space="preserve">729</t>
  </si>
  <si>
    <t xml:space="preserve">500</t>
  </si>
  <si>
    <t xml:space="preserve">481</t>
  </si>
  <si>
    <t xml:space="preserve">235</t>
  </si>
  <si>
    <t xml:space="preserve">562</t>
  </si>
  <si>
    <t xml:space="preserve">545</t>
  </si>
  <si>
    <t xml:space="preserve">761</t>
  </si>
  <si>
    <t xml:space="preserve">494</t>
  </si>
  <si>
    <t xml:space="preserve">224</t>
  </si>
  <si>
    <t xml:space="preserve">078</t>
  </si>
  <si>
    <t xml:space="preserve">290</t>
  </si>
  <si>
    <t xml:space="preserve">758</t>
  </si>
  <si>
    <t xml:space="preserve">263</t>
  </si>
  <si>
    <t xml:space="preserve">400</t>
  </si>
  <si>
    <t xml:space="preserve">241</t>
  </si>
  <si>
    <t xml:space="preserve">777</t>
  </si>
  <si>
    <t xml:space="preserve">615</t>
  </si>
  <si>
    <t xml:space="preserve">433</t>
  </si>
  <si>
    <t xml:space="preserve">399</t>
  </si>
  <si>
    <t xml:space="preserve">541</t>
  </si>
  <si>
    <t xml:space="preserve">503</t>
  </si>
  <si>
    <t xml:space="preserve">320</t>
  </si>
  <si>
    <t xml:space="preserve">563</t>
  </si>
  <si>
    <t xml:space="preserve">271</t>
  </si>
  <si>
    <t xml:space="preserve">893</t>
  </si>
  <si>
    <t xml:space="preserve">069</t>
  </si>
  <si>
    <t xml:space="preserve">778</t>
  </si>
  <si>
    <t xml:space="preserve">079</t>
  </si>
  <si>
    <t xml:space="preserve">143</t>
  </si>
  <si>
    <t xml:space="preserve">071</t>
  </si>
  <si>
    <t xml:space="preserve">309</t>
  </si>
  <si>
    <t xml:space="preserve">508</t>
  </si>
  <si>
    <t xml:space="preserve">783</t>
  </si>
  <si>
    <t xml:space="preserve">936</t>
  </si>
  <si>
    <t xml:space="preserve">148</t>
  </si>
  <si>
    <t xml:space="preserve">859</t>
  </si>
  <si>
    <t xml:space="preserve">287</t>
  </si>
  <si>
    <t xml:space="preserve">581</t>
  </si>
  <si>
    <t xml:space="preserve">946</t>
  </si>
  <si>
    <t xml:space="preserve">288</t>
  </si>
  <si>
    <t xml:space="preserve">635</t>
  </si>
  <si>
    <t xml:space="preserve">931</t>
  </si>
  <si>
    <t xml:space="preserve">178</t>
  </si>
  <si>
    <t xml:space="preserve">261</t>
  </si>
  <si>
    <t xml:space="preserve">834</t>
  </si>
  <si>
    <t xml:space="preserve">755</t>
  </si>
  <si>
    <t xml:space="preserve">507</t>
  </si>
  <si>
    <t xml:space="preserve">704</t>
  </si>
  <si>
    <t xml:space="preserve">989</t>
  </si>
  <si>
    <t xml:space="preserve">051</t>
  </si>
  <si>
    <t xml:space="preserve">531</t>
  </si>
  <si>
    <t xml:space="preserve">213</t>
  </si>
  <si>
    <t xml:space="preserve">475</t>
  </si>
  <si>
    <t xml:space="preserve">149</t>
  </si>
  <si>
    <t xml:space="preserve">217</t>
  </si>
  <si>
    <t xml:space="preserve">846</t>
  </si>
  <si>
    <t xml:space="preserve">169</t>
  </si>
  <si>
    <t xml:space="preserve">146</t>
  </si>
  <si>
    <t xml:space="preserve">700</t>
  </si>
  <si>
    <t xml:space="preserve">077</t>
  </si>
  <si>
    <t xml:space="preserve">580</t>
  </si>
  <si>
    <t xml:space="preserve">440</t>
  </si>
  <si>
    <t xml:space="preserve">611</t>
  </si>
  <si>
    <t xml:space="preserve">746</t>
  </si>
  <si>
    <t xml:space="preserve">171</t>
  </si>
  <si>
    <t xml:space="preserve">018</t>
  </si>
  <si>
    <t xml:space="preserve">176</t>
  </si>
  <si>
    <t xml:space="preserve">538</t>
  </si>
  <si>
    <t xml:space="preserve">887</t>
  </si>
  <si>
    <t xml:space="preserve">831</t>
  </si>
  <si>
    <t xml:space="preserve">152</t>
  </si>
  <si>
    <t xml:space="preserve">595</t>
  </si>
  <si>
    <t xml:space="preserve">848</t>
  </si>
  <si>
    <t xml:space="preserve">748</t>
  </si>
  <si>
    <t xml:space="preserve">172</t>
  </si>
  <si>
    <t xml:space="preserve">170</t>
  </si>
  <si>
    <t xml:space="preserve">702</t>
  </si>
  <si>
    <t xml:space="preserve">607</t>
  </si>
  <si>
    <t xml:space="preserve">922</t>
  </si>
  <si>
    <t xml:space="preserve">976</t>
  </si>
  <si>
    <t xml:space="preserve">762</t>
  </si>
  <si>
    <t xml:space="preserve">226</t>
  </si>
  <si>
    <t xml:space="preserve">601</t>
  </si>
  <si>
    <t xml:space="preserve">832</t>
  </si>
  <si>
    <t xml:space="preserve">781</t>
  </si>
  <si>
    <t xml:space="preserve">683</t>
  </si>
  <si>
    <t xml:space="preserve">592</t>
  </si>
  <si>
    <t xml:space="preserve">019</t>
  </si>
  <si>
    <t xml:space="preserve">925</t>
  </si>
  <si>
    <t xml:space="preserve">681</t>
  </si>
  <si>
    <t xml:space="preserve">732</t>
  </si>
  <si>
    <t xml:space="preserve">300</t>
  </si>
  <si>
    <t xml:space="preserve">892</t>
  </si>
  <si>
    <t xml:space="preserve">854</t>
  </si>
  <si>
    <t xml:space="preserve">739</t>
  </si>
  <si>
    <t xml:space="preserve">090</t>
  </si>
  <si>
    <t xml:space="preserve">578</t>
  </si>
  <si>
    <t xml:space="preserve">614</t>
  </si>
  <si>
    <t xml:space="preserve">935</t>
  </si>
  <si>
    <t xml:space="preserve">322</t>
  </si>
  <si>
    <t xml:space="preserve">849</t>
  </si>
  <si>
    <t xml:space="preserve">686</t>
  </si>
  <si>
    <t xml:space="preserve">924</t>
  </si>
  <si>
    <t xml:space="preserve">751</t>
  </si>
  <si>
    <t xml:space="preserve">403</t>
  </si>
  <si>
    <t xml:space="preserve">625</t>
  </si>
  <si>
    <t xml:space="preserve">845</t>
  </si>
  <si>
    <t xml:space="preserve">204</t>
  </si>
  <si>
    <t xml:space="preserve">484</t>
  </si>
  <si>
    <t xml:space="preserve">576</t>
  </si>
  <si>
    <t xml:space="preserve">785</t>
  </si>
  <si>
    <t xml:space="preserve">416</t>
  </si>
  <si>
    <t xml:space="preserve">934</t>
  </si>
  <si>
    <t xml:space="preserve">619</t>
  </si>
  <si>
    <t xml:space="preserve">738</t>
  </si>
  <si>
    <t xml:space="preserve">081</t>
  </si>
  <si>
    <t xml:space="preserve">691</t>
  </si>
  <si>
    <t xml:space="preserve">889</t>
  </si>
  <si>
    <t xml:space="preserve">584</t>
  </si>
  <si>
    <t xml:space="preserve">620</t>
  </si>
  <si>
    <t xml:space="preserve">407</t>
  </si>
  <si>
    <t xml:space="preserve">275</t>
  </si>
  <si>
    <t xml:space="preserve">768</t>
  </si>
  <si>
    <t xml:space="preserve">009</t>
  </si>
  <si>
    <t xml:space="preserve">317</t>
  </si>
  <si>
    <t xml:space="preserve">857</t>
  </si>
  <si>
    <t xml:space="preserve">052</t>
  </si>
  <si>
    <t xml:space="preserve">230</t>
  </si>
  <si>
    <t xml:space="preserve">850</t>
  </si>
  <si>
    <t xml:space="preserve">105</t>
  </si>
  <si>
    <t xml:space="preserve">981</t>
  </si>
  <si>
    <t xml:space="preserve">103</t>
  </si>
  <si>
    <t xml:space="preserve">239</t>
  </si>
  <si>
    <t xml:space="preserve">284</t>
  </si>
  <si>
    <t xml:space="preserve">498</t>
  </si>
  <si>
    <t xml:space="preserve">707</t>
  </si>
  <si>
    <t xml:space="preserve">291</t>
  </si>
  <si>
    <t xml:space="preserve">097</t>
  </si>
  <si>
    <t xml:space="preserve">623</t>
  </si>
  <si>
    <t xml:space="preserve">608</t>
  </si>
  <si>
    <t xml:space="preserve">759</t>
  </si>
  <si>
    <t xml:space="preserve">280</t>
  </si>
  <si>
    <t xml:space="preserve">921</t>
  </si>
  <si>
    <t xml:space="preserve">631</t>
  </si>
  <si>
    <t xml:space="preserve">151</t>
  </si>
  <si>
    <t xml:space="preserve">142</t>
  </si>
  <si>
    <t xml:space="preserve">489</t>
  </si>
  <si>
    <t xml:space="preserve">436</t>
  </si>
  <si>
    <t xml:space="preserve">250</t>
  </si>
  <si>
    <t xml:space="preserve">480</t>
  </si>
  <si>
    <t xml:space="preserve">417</t>
  </si>
  <si>
    <t xml:space="preserve">616</t>
  </si>
  <si>
    <t xml:space="preserve">504</t>
  </si>
  <si>
    <t xml:space="preserve">636</t>
  </si>
  <si>
    <t xml:space="preserve">181</t>
  </si>
  <si>
    <t xml:space="preserve">047</t>
  </si>
  <si>
    <t xml:space="preserve">791</t>
  </si>
  <si>
    <t xml:space="preserve">588</t>
  </si>
  <si>
    <t xml:space="preserve">256</t>
  </si>
  <si>
    <t xml:space="preserve">687</t>
  </si>
  <si>
    <t xml:space="preserve">495</t>
  </si>
  <si>
    <t xml:space="preserve">833</t>
  </si>
  <si>
    <t xml:space="preserve">844</t>
  </si>
  <si>
    <t xml:space="preserve">630</t>
  </si>
  <si>
    <t xml:space="preserve">076</t>
  </si>
  <si>
    <t xml:space="preserve">747</t>
  </si>
  <si>
    <t xml:space="preserve">046</t>
  </si>
  <si>
    <t xml:space="preserve">216</t>
  </si>
  <si>
    <t xml:space="preserve">312</t>
  </si>
  <si>
    <t xml:space="preserve">561</t>
  </si>
  <si>
    <t xml:space="preserve">218</t>
  </si>
  <si>
    <t xml:space="preserve">697</t>
  </si>
  <si>
    <t xml:space="preserve">231</t>
  </si>
  <si>
    <t xml:space="preserve">890</t>
  </si>
  <si>
    <t xml:space="preserve">074</t>
  </si>
  <si>
    <t xml:space="preserve">265</t>
  </si>
  <si>
    <t xml:space="preserve">483</t>
  </si>
  <si>
    <t xml:space="preserve">742</t>
  </si>
  <si>
    <t xml:space="preserve">072</t>
  </si>
  <si>
    <t xml:space="preserve">583</t>
  </si>
  <si>
    <t xml:space="preserve">043</t>
  </si>
  <si>
    <t xml:space="preserve">304</t>
  </si>
  <si>
    <t xml:space="preserve">421</t>
  </si>
  <si>
    <t xml:space="preserve">435</t>
  </si>
  <si>
    <t xml:space="preserve">035</t>
  </si>
  <si>
    <t xml:space="preserve">065</t>
  </si>
  <si>
    <t xml:space="preserve">941</t>
  </si>
  <si>
    <t xml:space="preserve">438</t>
  </si>
  <si>
    <t xml:space="preserve">295</t>
  </si>
  <si>
    <t xml:space="preserve">766</t>
  </si>
  <si>
    <t xml:space="preserve">165</t>
  </si>
  <si>
    <t xml:space="preserve">082</t>
  </si>
  <si>
    <t xml:space="preserve">086</t>
  </si>
  <si>
    <t xml:space="preserve">060</t>
  </si>
  <si>
    <t xml:space="preserve">316</t>
  </si>
  <si>
    <t xml:space="preserve">624</t>
  </si>
  <si>
    <t xml:space="preserve">016</t>
  </si>
  <si>
    <t xml:space="preserve">736</t>
  </si>
  <si>
    <t xml:space="preserve">599</t>
  </si>
  <si>
    <t xml:space="preserve">236</t>
  </si>
  <si>
    <t xml:space="preserve">918</t>
  </si>
  <si>
    <t xml:space="preserve">689</t>
  </si>
  <si>
    <t xml:space="preserve">771</t>
  </si>
  <si>
    <t xml:space="preserve">177</t>
  </si>
  <si>
    <t xml:space="preserve">441</t>
  </si>
  <si>
    <t xml:space="preserve">062</t>
  </si>
  <si>
    <t xml:space="preserve">626</t>
  </si>
  <si>
    <t xml:space="preserve">318</t>
  </si>
  <si>
    <t xml:space="preserve">273</t>
  </si>
  <si>
    <t xml:space="preserve">hospitais</t>
  </si>
  <si>
    <t xml:space="preserve">'Mariehamn'</t>
  </si>
  <si>
    <t xml:space="preserve">'Jomala'</t>
  </si>
  <si>
    <t xml:space="preserve">'Lemland'</t>
  </si>
  <si>
    <t xml:space="preserve">'Hammarland'</t>
  </si>
  <si>
    <t xml:space="preserve">'Eckerö'</t>
  </si>
  <si>
    <t xml:space="preserve">'Brändö'</t>
  </si>
  <si>
    <t xml:space="preserve">'Geta'</t>
  </si>
  <si>
    <t xml:space="preserve">'Vårdö'</t>
  </si>
  <si>
    <t xml:space="preserve">'Lumparland'</t>
  </si>
  <si>
    <t xml:space="preserve">'Kumlinge'</t>
  </si>
  <si>
    <t xml:space="preserve">'Sottunga'</t>
  </si>
  <si>
    <t xml:space="preserve">'Finström'</t>
  </si>
  <si>
    <t xml:space="preserve">'Saltvik'</t>
  </si>
  <si>
    <t xml:space="preserve">'Sund'</t>
  </si>
  <si>
    <t xml:space="preserve">'Föglö'</t>
  </si>
  <si>
    <t xml:space="preserve">'Kökar'</t>
  </si>
  <si>
    <t xml:space="preserve">'Lappeenranta'</t>
  </si>
  <si>
    <t xml:space="preserve">'Imatra'</t>
  </si>
  <si>
    <t xml:space="preserve">'Ruokolahti'</t>
  </si>
  <si>
    <t xml:space="preserve">'Parikkala'</t>
  </si>
  <si>
    <t xml:space="preserve">'Taipalsaari'</t>
  </si>
  <si>
    <t xml:space="preserve">'Savitaipale'</t>
  </si>
  <si>
    <t xml:space="preserve">'Lemi'</t>
  </si>
  <si>
    <t xml:space="preserve">'Rautjärvi'</t>
  </si>
  <si>
    <t xml:space="preserve">'Luumäki'</t>
  </si>
  <si>
    <t xml:space="preserve">'Seinäjoki'</t>
  </si>
  <si>
    <t xml:space="preserve">'Kurikka'</t>
  </si>
  <si>
    <t xml:space="preserve">'Kauhava'</t>
  </si>
  <si>
    <t xml:space="preserve">'Lapua'</t>
  </si>
  <si>
    <t xml:space="preserve">'Kauhajoki'</t>
  </si>
  <si>
    <t xml:space="preserve">'Ilmajoki'</t>
  </si>
  <si>
    <t xml:space="preserve">'Alavus'</t>
  </si>
  <si>
    <t xml:space="preserve">'Alajärvi'</t>
  </si>
  <si>
    <t xml:space="preserve">'Ähtäri'</t>
  </si>
  <si>
    <t xml:space="preserve">'Teuva'</t>
  </si>
  <si>
    <t xml:space="preserve">'Kuortane'</t>
  </si>
  <si>
    <t xml:space="preserve">'Lappajärvi'</t>
  </si>
  <si>
    <t xml:space="preserve">'Vimpeli'</t>
  </si>
  <si>
    <t xml:space="preserve">'Evijärvi'</t>
  </si>
  <si>
    <t xml:space="preserve">'Soini'</t>
  </si>
  <si>
    <t xml:space="preserve">'Isojoki'</t>
  </si>
  <si>
    <t xml:space="preserve">'Karijoki'</t>
  </si>
  <si>
    <t xml:space="preserve">'Mikkeli'</t>
  </si>
  <si>
    <t xml:space="preserve">'Savonlinna'</t>
  </si>
  <si>
    <t xml:space="preserve">'Pieksämäki'</t>
  </si>
  <si>
    <t xml:space="preserve">'Juva'</t>
  </si>
  <si>
    <t xml:space="preserve">'Mäntyharju'</t>
  </si>
  <si>
    <t xml:space="preserve">'Kangasniemi'</t>
  </si>
  <si>
    <t xml:space="preserve">'Joroinen'</t>
  </si>
  <si>
    <t xml:space="preserve">'Rantasalmi'</t>
  </si>
  <si>
    <t xml:space="preserve">'Heinävesi'</t>
  </si>
  <si>
    <t xml:space="preserve">'Sulkava'</t>
  </si>
  <si>
    <t xml:space="preserve">'Hirvensalmi'</t>
  </si>
  <si>
    <t xml:space="preserve">'Puumala'</t>
  </si>
  <si>
    <t xml:space="preserve">'Pertunmaa'</t>
  </si>
  <si>
    <t xml:space="preserve">'Enonkoski'</t>
  </si>
  <si>
    <t xml:space="preserve">'Kajaani'</t>
  </si>
  <si>
    <t xml:space="preserve">'Sotkamo'</t>
  </si>
  <si>
    <t xml:space="preserve">'Kuhmo'</t>
  </si>
  <si>
    <t xml:space="preserve">'Suomussalmi'</t>
  </si>
  <si>
    <t xml:space="preserve">'Paltamo'</t>
  </si>
  <si>
    <t xml:space="preserve">'Vaala'</t>
  </si>
  <si>
    <t xml:space="preserve">'Puolanka'</t>
  </si>
  <si>
    <t xml:space="preserve">'Hyrynsalmi'</t>
  </si>
  <si>
    <t xml:space="preserve">'Ristijärvi'</t>
  </si>
  <si>
    <t xml:space="preserve">'Hämeenlinna'</t>
  </si>
  <si>
    <t xml:space="preserve">'Riihimäki'</t>
  </si>
  <si>
    <t xml:space="preserve">'Forssa'</t>
  </si>
  <si>
    <t xml:space="preserve">'Loppi'</t>
  </si>
  <si>
    <t xml:space="preserve">'Tammela'</t>
  </si>
  <si>
    <t xml:space="preserve">'Jokioinen'</t>
  </si>
  <si>
    <t xml:space="preserve">'Ypäjä'</t>
  </si>
  <si>
    <t xml:space="preserve">'Humppila'</t>
  </si>
  <si>
    <t xml:space="preserve">'Janakkala'</t>
  </si>
  <si>
    <t xml:space="preserve">'Hattula'</t>
  </si>
  <si>
    <t xml:space="preserve">'Hausjärvi'</t>
  </si>
  <si>
    <t xml:space="preserve">'Kokkola'</t>
  </si>
  <si>
    <t xml:space="preserve">'Kannus'</t>
  </si>
  <si>
    <t xml:space="preserve">'Toholampi'</t>
  </si>
  <si>
    <t xml:space="preserve">'Veteli'</t>
  </si>
  <si>
    <t xml:space="preserve">'Perho'</t>
  </si>
  <si>
    <t xml:space="preserve">'Halsua'</t>
  </si>
  <si>
    <t xml:space="preserve">'Lestijärvi'</t>
  </si>
  <si>
    <t xml:space="preserve">'Kaustinen'</t>
  </si>
  <si>
    <t xml:space="preserve">'Jyväskylä'</t>
  </si>
  <si>
    <t xml:space="preserve">'Jämsä'</t>
  </si>
  <si>
    <t xml:space="preserve">'Äänekoski'</t>
  </si>
  <si>
    <t xml:space="preserve">'Laukaa'</t>
  </si>
  <si>
    <t xml:space="preserve">'Keuruu'</t>
  </si>
  <si>
    <t xml:space="preserve">'Saarijärvi'</t>
  </si>
  <si>
    <t xml:space="preserve">'Muurame'</t>
  </si>
  <si>
    <t xml:space="preserve">'Viitasaari'</t>
  </si>
  <si>
    <t xml:space="preserve">'Hankasalmi'</t>
  </si>
  <si>
    <t xml:space="preserve">'Joutsa'</t>
  </si>
  <si>
    <t xml:space="preserve">'Karstula'</t>
  </si>
  <si>
    <t xml:space="preserve">'Pihtipudas'</t>
  </si>
  <si>
    <t xml:space="preserve">'Petäjävesi'</t>
  </si>
  <si>
    <t xml:space="preserve">'Uurainen'</t>
  </si>
  <si>
    <t xml:space="preserve">'Konnevesi'</t>
  </si>
  <si>
    <t xml:space="preserve">'Toivakka'</t>
  </si>
  <si>
    <t xml:space="preserve">'Kuhmoinen'</t>
  </si>
  <si>
    <t xml:space="preserve">'Kinnula'</t>
  </si>
  <si>
    <t xml:space="preserve">'Multia'</t>
  </si>
  <si>
    <t xml:space="preserve">'Kannonkoski'</t>
  </si>
  <si>
    <t xml:space="preserve">'Kyyjärvi'</t>
  </si>
  <si>
    <t xml:space="preserve">'Kivijärvi'</t>
  </si>
  <si>
    <t xml:space="preserve">'Luhanka'</t>
  </si>
  <si>
    <t xml:space="preserve">'Kouvola'</t>
  </si>
  <si>
    <t xml:space="preserve">'Kotka'</t>
  </si>
  <si>
    <t xml:space="preserve">'Hamina'</t>
  </si>
  <si>
    <t xml:space="preserve">'Virolahti'</t>
  </si>
  <si>
    <t xml:space="preserve">'Miehikkälä'</t>
  </si>
  <si>
    <t xml:space="preserve">'Pyhtää'</t>
  </si>
  <si>
    <t xml:space="preserve">'Rovaniemi'</t>
  </si>
  <si>
    <t xml:space="preserve">'Tornio'</t>
  </si>
  <si>
    <t xml:space="preserve">'Kemi'</t>
  </si>
  <si>
    <t xml:space="preserve">'Sodankylä'</t>
  </si>
  <si>
    <t xml:space="preserve">'Keminmaa'</t>
  </si>
  <si>
    <t xml:space="preserve">'Kemijärvi'</t>
  </si>
  <si>
    <t xml:space="preserve">'Inari'</t>
  </si>
  <si>
    <t xml:space="preserve">'Kittilä'</t>
  </si>
  <si>
    <t xml:space="preserve">'Ylitornio'</t>
  </si>
  <si>
    <t xml:space="preserve">'Ranua'</t>
  </si>
  <si>
    <t xml:space="preserve">'Salla'</t>
  </si>
  <si>
    <t xml:space="preserve">'Pello'</t>
  </si>
  <si>
    <t xml:space="preserve">'Posio'</t>
  </si>
  <si>
    <t xml:space="preserve">'Simo'</t>
  </si>
  <si>
    <t xml:space="preserve">'Tervola'</t>
  </si>
  <si>
    <t xml:space="preserve">'Muonio'</t>
  </si>
  <si>
    <t xml:space="preserve">'Enontekiö'</t>
  </si>
  <si>
    <t xml:space="preserve">'Utsjoki'</t>
  </si>
  <si>
    <t xml:space="preserve">'Savukoski'</t>
  </si>
  <si>
    <t xml:space="preserve">'Pelkosenniemi'</t>
  </si>
  <si>
    <t xml:space="preserve">'Kolari'</t>
  </si>
  <si>
    <t xml:space="preserve">'Tampere'</t>
  </si>
  <si>
    <t xml:space="preserve">'Nokia'</t>
  </si>
  <si>
    <t xml:space="preserve">'Ylöjärvi'</t>
  </si>
  <si>
    <t xml:space="preserve">'Kangasala'</t>
  </si>
  <si>
    <t xml:space="preserve">'Sastamala'</t>
  </si>
  <si>
    <t xml:space="preserve">'Lempäälä'</t>
  </si>
  <si>
    <t xml:space="preserve">'Valkeakoski'</t>
  </si>
  <si>
    <t xml:space="preserve">'Pirkkala'</t>
  </si>
  <si>
    <t xml:space="preserve">'Akaa'</t>
  </si>
  <si>
    <t xml:space="preserve">'Hämeenkyrö'</t>
  </si>
  <si>
    <t xml:space="preserve">'Orivesi'</t>
  </si>
  <si>
    <t xml:space="preserve">'Ikaalinen'</t>
  </si>
  <si>
    <t xml:space="preserve">'Mänttä-Vilppula'</t>
  </si>
  <si>
    <t xml:space="preserve">'Virrat'</t>
  </si>
  <si>
    <t xml:space="preserve">'Parkano'</t>
  </si>
  <si>
    <t xml:space="preserve">'Pälkäne'</t>
  </si>
  <si>
    <t xml:space="preserve">'Urjala'</t>
  </si>
  <si>
    <t xml:space="preserve">'Ruovesi'</t>
  </si>
  <si>
    <t xml:space="preserve">'Vesilahti'</t>
  </si>
  <si>
    <t xml:space="preserve">'Punkalaidun'</t>
  </si>
  <si>
    <t xml:space="preserve">'Kihniö'</t>
  </si>
  <si>
    <t xml:space="preserve">'Juupajoki'</t>
  </si>
  <si>
    <t xml:space="preserve">'Vaasa'</t>
  </si>
  <si>
    <t xml:space="preserve">'Jakobstad'</t>
  </si>
  <si>
    <t xml:space="preserve">'Korsholm'</t>
  </si>
  <si>
    <t xml:space="preserve">'Närpes'</t>
  </si>
  <si>
    <t xml:space="preserve">'Laihia'</t>
  </si>
  <si>
    <t xml:space="preserve">'Nykarleby'</t>
  </si>
  <si>
    <t xml:space="preserve">'Kristinestad'</t>
  </si>
  <si>
    <t xml:space="preserve">'Vöyri'</t>
  </si>
  <si>
    <t xml:space="preserve">'Kronoby'</t>
  </si>
  <si>
    <t xml:space="preserve">'Malax'</t>
  </si>
  <si>
    <t xml:space="preserve">'Larsmo'</t>
  </si>
  <si>
    <t xml:space="preserve">'Isokyrö'</t>
  </si>
  <si>
    <t xml:space="preserve">'Korsnäs'</t>
  </si>
  <si>
    <t xml:space="preserve">'Kaskinen'</t>
  </si>
  <si>
    <t xml:space="preserve">'Pedersöre'</t>
  </si>
  <si>
    <t xml:space="preserve">'Joensuu'</t>
  </si>
  <si>
    <t xml:space="preserve">'Kontiolahti'</t>
  </si>
  <si>
    <t xml:space="preserve">'Liperi'</t>
  </si>
  <si>
    <t xml:space="preserve">'Lieksa'</t>
  </si>
  <si>
    <t xml:space="preserve">'Kitee'</t>
  </si>
  <si>
    <t xml:space="preserve">'Nurmes'</t>
  </si>
  <si>
    <t xml:space="preserve">'Outokumpu'</t>
  </si>
  <si>
    <t xml:space="preserve">'Ilomantsi'</t>
  </si>
  <si>
    <t xml:space="preserve">'Juuka'</t>
  </si>
  <si>
    <t xml:space="preserve">'Tohmajärvi'</t>
  </si>
  <si>
    <t xml:space="preserve">'Polvijärvi'</t>
  </si>
  <si>
    <t xml:space="preserve">'Rääkkylä'</t>
  </si>
  <si>
    <t xml:space="preserve">'Oulu'</t>
  </si>
  <si>
    <t xml:space="preserve">'Raahe'</t>
  </si>
  <si>
    <t xml:space="preserve">'Kempele'</t>
  </si>
  <si>
    <t xml:space="preserve">'Kuusamo'</t>
  </si>
  <si>
    <t xml:space="preserve">'Ylivieska'</t>
  </si>
  <si>
    <t xml:space="preserve">'Kalajoki'</t>
  </si>
  <si>
    <t xml:space="preserve">'Nivala'</t>
  </si>
  <si>
    <t xml:space="preserve">'Ii'</t>
  </si>
  <si>
    <t xml:space="preserve">'Liminka'</t>
  </si>
  <si>
    <t xml:space="preserve">'Muhos'</t>
  </si>
  <si>
    <t xml:space="preserve">'Pudasjärvi'</t>
  </si>
  <si>
    <t xml:space="preserve">'Oulainen'</t>
  </si>
  <si>
    <t xml:space="preserve">'Haapajärvi'</t>
  </si>
  <si>
    <t xml:space="preserve">'Haapavesi'</t>
  </si>
  <si>
    <t xml:space="preserve">'Tyrnävä'</t>
  </si>
  <si>
    <t xml:space="preserve">'Sievi'</t>
  </si>
  <si>
    <t xml:space="preserve">'Siikajoki'</t>
  </si>
  <si>
    <t xml:space="preserve">'Taivalkoski'</t>
  </si>
  <si>
    <t xml:space="preserve">'Pyhäjoki'</t>
  </si>
  <si>
    <t xml:space="preserve">'Reisjärvi'</t>
  </si>
  <si>
    <t xml:space="preserve">'Utajärvi'</t>
  </si>
  <si>
    <t xml:space="preserve">'Alavieska'</t>
  </si>
  <si>
    <t xml:space="preserve">'Kärsämäki'</t>
  </si>
  <si>
    <t xml:space="preserve">'Lumijoki'</t>
  </si>
  <si>
    <t xml:space="preserve">'Siikalatva'</t>
  </si>
  <si>
    <t xml:space="preserve">'Pyhäntä'</t>
  </si>
  <si>
    <t xml:space="preserve">'Merijärvi'</t>
  </si>
  <si>
    <t xml:space="preserve">'Hailuoto'</t>
  </si>
  <si>
    <t xml:space="preserve">'Pyhäjärvi'</t>
  </si>
  <si>
    <t xml:space="preserve">'Kuopio'</t>
  </si>
  <si>
    <t xml:space="preserve">'Iisalmi'</t>
  </si>
  <si>
    <t xml:space="preserve">'Siilinjärvi'</t>
  </si>
  <si>
    <t xml:space="preserve">'Varkaus'</t>
  </si>
  <si>
    <t xml:space="preserve">'Lapinlahti'</t>
  </si>
  <si>
    <t xml:space="preserve">'Leppävirta'</t>
  </si>
  <si>
    <t xml:space="preserve">'Kiuruvesi'</t>
  </si>
  <si>
    <t xml:space="preserve">'Suonenjoki'</t>
  </si>
  <si>
    <t xml:space="preserve">'Pielavesi'</t>
  </si>
  <si>
    <t xml:space="preserve">'Sonkajärvi'</t>
  </si>
  <si>
    <t xml:space="preserve">'Vieremä'</t>
  </si>
  <si>
    <t xml:space="preserve">'Rautalampi'</t>
  </si>
  <si>
    <t xml:space="preserve">'Kaavi'</t>
  </si>
  <si>
    <t xml:space="preserve">'Tuusniemi'</t>
  </si>
  <si>
    <t xml:space="preserve">'Keitele'</t>
  </si>
  <si>
    <t xml:space="preserve">'Vesanto'</t>
  </si>
  <si>
    <t xml:space="preserve">'Rautavaara'</t>
  </si>
  <si>
    <t xml:space="preserve">'Tervo'</t>
  </si>
  <si>
    <t xml:space="preserve">'Lahti'</t>
  </si>
  <si>
    <t xml:space="preserve">'Hollola'</t>
  </si>
  <si>
    <t xml:space="preserve">'Heinola'</t>
  </si>
  <si>
    <t xml:space="preserve">'Orimattila'</t>
  </si>
  <si>
    <t xml:space="preserve">'Sysmä'</t>
  </si>
  <si>
    <t xml:space="preserve">'Padasjoki'</t>
  </si>
  <si>
    <t xml:space="preserve">'Hartola'</t>
  </si>
  <si>
    <t xml:space="preserve">'Iitti'</t>
  </si>
  <si>
    <t xml:space="preserve">'Kärkölä'</t>
  </si>
  <si>
    <t xml:space="preserve">'Asikkala'</t>
  </si>
  <si>
    <t xml:space="preserve">'Pori'</t>
  </si>
  <si>
    <t xml:space="preserve">'Rauma'</t>
  </si>
  <si>
    <t xml:space="preserve">'Ulvila'</t>
  </si>
  <si>
    <t xml:space="preserve">'Eura'</t>
  </si>
  <si>
    <t xml:space="preserve">'Kankaanpää'</t>
  </si>
  <si>
    <t xml:space="preserve">'Huittinen'</t>
  </si>
  <si>
    <t xml:space="preserve">'Kokemäki'</t>
  </si>
  <si>
    <t xml:space="preserve">'Harjavalta'</t>
  </si>
  <si>
    <t xml:space="preserve">'Säkylä'</t>
  </si>
  <si>
    <t xml:space="preserve">'Eurajoki'</t>
  </si>
  <si>
    <t xml:space="preserve">'Nakkila'</t>
  </si>
  <si>
    <t xml:space="preserve">'Merikarvia'</t>
  </si>
  <si>
    <t xml:space="preserve">'Karvia'</t>
  </si>
  <si>
    <t xml:space="preserve">'Pomarkku'</t>
  </si>
  <si>
    <t xml:space="preserve">'Jämijärvi'</t>
  </si>
  <si>
    <t xml:space="preserve">'Siikainen'</t>
  </si>
  <si>
    <t xml:space="preserve">'Helsinki'</t>
  </si>
  <si>
    <t xml:space="preserve">'Espoo'</t>
  </si>
  <si>
    <t xml:space="preserve">'Vantaa'</t>
  </si>
  <si>
    <t xml:space="preserve">'Porvoo'</t>
  </si>
  <si>
    <t xml:space="preserve">'Lohja'</t>
  </si>
  <si>
    <t xml:space="preserve">'Hyvinkää'</t>
  </si>
  <si>
    <t xml:space="preserve">'Nurmijärvi'</t>
  </si>
  <si>
    <t xml:space="preserve">'Järvenpää'</t>
  </si>
  <si>
    <t xml:space="preserve">'Kirkkonummi'</t>
  </si>
  <si>
    <t xml:space="preserve">'Tuusula'</t>
  </si>
  <si>
    <t xml:space="preserve">'Kerava'</t>
  </si>
  <si>
    <t xml:space="preserve">'Vihti'</t>
  </si>
  <si>
    <t xml:space="preserve">'Raasepori'</t>
  </si>
  <si>
    <t xml:space="preserve">'Mäntsälä'</t>
  </si>
  <si>
    <t xml:space="preserve">'Sipoo'</t>
  </si>
  <si>
    <t xml:space="preserve">'Loviisa'</t>
  </si>
  <si>
    <t xml:space="preserve">'Kauniainen'</t>
  </si>
  <si>
    <t xml:space="preserve">'Karkkila'</t>
  </si>
  <si>
    <t xml:space="preserve">'Hanko'</t>
  </si>
  <si>
    <t xml:space="preserve">'Siuntio'</t>
  </si>
  <si>
    <t xml:space="preserve">'Ingå'</t>
  </si>
  <si>
    <t xml:space="preserve">'Pornainen'</t>
  </si>
  <si>
    <t xml:space="preserve">'Askola'</t>
  </si>
  <si>
    <t xml:space="preserve">'Lapinjärvi'</t>
  </si>
  <si>
    <t xml:space="preserve">'Pukkila'</t>
  </si>
  <si>
    <t xml:space="preserve">'Myrskylä'</t>
  </si>
  <si>
    <t xml:space="preserve">'Turku'</t>
  </si>
  <si>
    <t xml:space="preserve">'Salo'</t>
  </si>
  <si>
    <t xml:space="preserve">'Kaarina'</t>
  </si>
  <si>
    <t xml:space="preserve">'Raisio'</t>
  </si>
  <si>
    <t xml:space="preserve">'Lieto'</t>
  </si>
  <si>
    <t xml:space="preserve">'Naantali'</t>
  </si>
  <si>
    <t xml:space="preserve">'Loimaa'</t>
  </si>
  <si>
    <t xml:space="preserve">'Uusikaupunki'</t>
  </si>
  <si>
    <t xml:space="preserve">'Pargas'</t>
  </si>
  <si>
    <t xml:space="preserve">'Paimio'</t>
  </si>
  <si>
    <t xml:space="preserve">'Masku'</t>
  </si>
  <si>
    <t xml:space="preserve">'Somero'</t>
  </si>
  <si>
    <t xml:space="preserve">'Laitila'</t>
  </si>
  <si>
    <t xml:space="preserve">'Mynämäki'</t>
  </si>
  <si>
    <t xml:space="preserve">'Rusko'</t>
  </si>
  <si>
    <t xml:space="preserve">'Nousiainen'</t>
  </si>
  <si>
    <t xml:space="preserve">'Aura'</t>
  </si>
  <si>
    <t xml:space="preserve">'Kimitoön'</t>
  </si>
  <si>
    <t xml:space="preserve">'Sauvo'</t>
  </si>
  <si>
    <t xml:space="preserve">'Koski Tl'</t>
  </si>
  <si>
    <t xml:space="preserve">'Pyhäranta'</t>
  </si>
  <si>
    <t xml:space="preserve">'Marttila'</t>
  </si>
  <si>
    <t xml:space="preserve">'Pöytyä'</t>
  </si>
  <si>
    <t xml:space="preserve">'Taivassalo'</t>
  </si>
  <si>
    <t xml:space="preserve">'Oripää'</t>
  </si>
  <si>
    <t xml:space="preserve">'Kustavi'</t>
  </si>
  <si>
    <t xml:space="preserve">'Vehmaa'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</si>
</sst>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%"/>
    <numFmt numFmtId="167" formatCode="0.00000"/>
    <numFmt numFmtId="168" formatCode="0.0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81D41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3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1048576"/>
  <sheetViews>
    <sheetView showFormulas="false" showGridLines="true" showRowColHeaders="true" showZeros="true" rightToLeft="false" tabSelected="false" showOutlineSymbols="true" defaultGridColor="true" view="normal" topLeftCell="A295" colorId="64" zoomScale="160" zoomScaleNormal="160" zoomScalePageLayoutView="100" workbookViewId="0">
      <selection pane="topLeft" activeCell="F304" activeCellId="0" sqref="F304"/>
    </sheetView>
  </sheetViews>
  <sheetFormatPr defaultColWidth="8.73046875" defaultRowHeight="13.8" zeroHeight="false" outlineLevelRow="0" outlineLevelCol="0"/>
  <cols>
    <col collapsed="false" customWidth="true" hidden="false" outlineLevel="0" max="1" min="1" style="0" width="5.29"/>
    <col collapsed="false" customWidth="true" hidden="false" outlineLevel="0" max="3" min="2" style="0" width="21.1"/>
    <col collapsed="false" customWidth="true" hidden="false" outlineLevel="0" max="5" min="5" style="0" width="12.33"/>
    <col collapsed="false" customWidth="true" hidden="false" outlineLevel="0" max="6" min="6" style="0" width="11.52"/>
    <col collapsed="false" customWidth="true" hidden="false" outlineLevel="0" max="7" min="7" style="0" width="10.39"/>
    <col collapsed="false" customWidth="true" hidden="false" outlineLevel="0" max="8" min="8" style="0" width="16.99"/>
  </cols>
  <sheetData>
    <row r="1" s="1" customFormat="true" ht="13.8" hidden="false" customHeight="false" outlineLevel="0" collapsed="false">
      <c r="B1" s="2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0"/>
      <c r="K1" s="1" t="s">
        <v>8</v>
      </c>
      <c r="L1" s="1" t="s">
        <v>9</v>
      </c>
      <c r="M1" s="1" t="s">
        <v>10</v>
      </c>
      <c r="N1" s="0"/>
    </row>
    <row r="2" customFormat="false" ht="13.8" hidden="false" customHeight="false" outlineLevel="0" collapsed="false">
      <c r="B2" s="0" t="str">
        <f aca="false">VLOOKUP(C2,mun_id!$B$1:$G$310,6,0)</f>
        <v>091</v>
      </c>
      <c r="C2" s="0" t="s">
        <v>11</v>
      </c>
      <c r="D2" s="0" t="n">
        <v>60.1756</v>
      </c>
      <c r="E2" s="0" t="n">
        <v>24.9342</v>
      </c>
      <c r="F2" s="0" t="str">
        <f aca="false">VLOOKUP(H2,regions!$B$23:$C$41,2,0)</f>
        <v>FI_18</v>
      </c>
      <c r="G2" s="0" t="n">
        <v>642045</v>
      </c>
      <c r="H2" s="0" t="s">
        <v>12</v>
      </c>
      <c r="I2" s="0" t="s">
        <v>13</v>
      </c>
      <c r="K2" s="0" t="s">
        <v>14</v>
      </c>
      <c r="L2" s="0" t="s">
        <v>15</v>
      </c>
      <c r="M2" s="0" t="n">
        <v>642045</v>
      </c>
    </row>
    <row r="3" customFormat="false" ht="13.8" hidden="false" customHeight="false" outlineLevel="0" collapsed="false">
      <c r="B3" s="0" t="str">
        <f aca="false">VLOOKUP(C3,mun_id!$B$1:$G$310,6,0)</f>
        <v>049</v>
      </c>
      <c r="C3" s="0" t="s">
        <v>16</v>
      </c>
      <c r="D3" s="0" t="n">
        <v>60.21</v>
      </c>
      <c r="E3" s="0" t="n">
        <v>24.66</v>
      </c>
      <c r="F3" s="0" t="str">
        <f aca="false">VLOOKUP(H3,regions!$B$23:$C$41,2,0)</f>
        <v>FI_18</v>
      </c>
      <c r="G3" s="0" t="n">
        <v>269802</v>
      </c>
      <c r="H3" s="0" t="s">
        <v>12</v>
      </c>
      <c r="I3" s="0" t="s">
        <v>17</v>
      </c>
      <c r="K3" s="0" t="s">
        <v>14</v>
      </c>
      <c r="L3" s="0" t="s">
        <v>15</v>
      </c>
      <c r="M3" s="0" t="n">
        <v>269802</v>
      </c>
    </row>
    <row r="4" customFormat="false" ht="13.8" hidden="false" customHeight="false" outlineLevel="0" collapsed="false">
      <c r="B4" s="0" t="str">
        <f aca="false">VLOOKUP(C4,mun_id!$B$1:$G$310,6,0)</f>
        <v>837</v>
      </c>
      <c r="C4" s="0" t="s">
        <v>18</v>
      </c>
      <c r="D4" s="0" t="n">
        <v>61.4981</v>
      </c>
      <c r="E4" s="0" t="n">
        <v>23.7608</v>
      </c>
      <c r="F4" s="0" t="str">
        <f aca="false">VLOOKUP(H4,regions!$B$23:$C$41,2,0)</f>
        <v>FI_11</v>
      </c>
      <c r="G4" s="0" t="n">
        <v>225118</v>
      </c>
      <c r="H4" s="0" t="s">
        <v>19</v>
      </c>
      <c r="I4" s="0" t="s">
        <v>20</v>
      </c>
      <c r="K4" s="0" t="s">
        <v>14</v>
      </c>
      <c r="L4" s="0" t="s">
        <v>15</v>
      </c>
      <c r="M4" s="0" t="n">
        <v>225118</v>
      </c>
    </row>
    <row r="5" customFormat="false" ht="13.8" hidden="false" customHeight="false" outlineLevel="0" collapsed="false">
      <c r="B5" s="0" t="str">
        <f aca="false">VLOOKUP(C5,mun_id!$B$1:$G$310,6,0)</f>
        <v>092</v>
      </c>
      <c r="C5" s="0" t="s">
        <v>21</v>
      </c>
      <c r="D5" s="0" t="n">
        <v>60.3</v>
      </c>
      <c r="E5" s="0" t="n">
        <v>25.0333</v>
      </c>
      <c r="F5" s="0" t="str">
        <f aca="false">VLOOKUP(H5,regions!$B$23:$C$41,2,0)</f>
        <v>FI_18</v>
      </c>
      <c r="G5" s="0" t="n">
        <v>214605</v>
      </c>
      <c r="H5" s="0" t="s">
        <v>12</v>
      </c>
      <c r="I5" s="0" t="s">
        <v>17</v>
      </c>
      <c r="K5" s="0" t="s">
        <v>14</v>
      </c>
      <c r="L5" s="0" t="s">
        <v>15</v>
      </c>
      <c r="M5" s="0" t="n">
        <v>214605</v>
      </c>
    </row>
    <row r="6" customFormat="false" ht="13.8" hidden="false" customHeight="false" outlineLevel="0" collapsed="false">
      <c r="B6" s="0" t="str">
        <f aca="false">VLOOKUP(C6,mun_id!$B$1:$G$310,6,0)</f>
        <v>564</v>
      </c>
      <c r="C6" s="0" t="s">
        <v>22</v>
      </c>
      <c r="D6" s="0" t="n">
        <v>65.0142</v>
      </c>
      <c r="E6" s="0" t="n">
        <v>25.4719</v>
      </c>
      <c r="F6" s="0" t="str">
        <f aca="false">VLOOKUP(H6,regions!$B$23:$C$41,2,0)</f>
        <v>FI_14</v>
      </c>
      <c r="G6" s="0" t="n">
        <v>200526</v>
      </c>
      <c r="H6" s="0" t="s">
        <v>23</v>
      </c>
      <c r="I6" s="0" t="s">
        <v>20</v>
      </c>
      <c r="K6" s="0" t="s">
        <v>14</v>
      </c>
      <c r="L6" s="0" t="s">
        <v>15</v>
      </c>
      <c r="M6" s="0" t="n">
        <v>200526</v>
      </c>
    </row>
    <row r="7" customFormat="false" ht="13.8" hidden="false" customHeight="false" outlineLevel="0" collapsed="false">
      <c r="B7" s="0" t="str">
        <f aca="false">VLOOKUP(C7,mun_id!$B$1:$G$310,6,0)</f>
        <v>853</v>
      </c>
      <c r="C7" s="0" t="s">
        <v>24</v>
      </c>
      <c r="D7" s="0" t="n">
        <v>60.4517</v>
      </c>
      <c r="E7" s="0" t="n">
        <v>22.27</v>
      </c>
      <c r="F7" s="0" t="str">
        <f aca="false">VLOOKUP(H7,regions!$B$23:$C$41,2,0)</f>
        <v>FI_19</v>
      </c>
      <c r="G7" s="0" t="n">
        <v>187604</v>
      </c>
      <c r="H7" s="0" t="s">
        <v>25</v>
      </c>
      <c r="I7" s="0" t="s">
        <v>20</v>
      </c>
      <c r="K7" s="0" t="s">
        <v>14</v>
      </c>
      <c r="L7" s="0" t="s">
        <v>15</v>
      </c>
      <c r="M7" s="0" t="n">
        <v>187604</v>
      </c>
    </row>
    <row r="8" customFormat="false" ht="13.8" hidden="false" customHeight="false" outlineLevel="0" collapsed="false">
      <c r="B8" s="0" t="str">
        <f aca="false">VLOOKUP(C8,mun_id!$B$1:$G$310,6,0)</f>
        <v>179</v>
      </c>
      <c r="C8" s="0" t="s">
        <v>26</v>
      </c>
      <c r="D8" s="0" t="n">
        <v>62.2333</v>
      </c>
      <c r="E8" s="0" t="n">
        <v>25.7333</v>
      </c>
      <c r="F8" s="0" t="str">
        <f aca="false">VLOOKUP(H8,regions!$B$23:$C$41,2,0)</f>
        <v>FI_08</v>
      </c>
      <c r="G8" s="0" t="n">
        <v>137368</v>
      </c>
      <c r="H8" s="0" t="s">
        <v>27</v>
      </c>
      <c r="I8" s="0" t="s">
        <v>20</v>
      </c>
      <c r="K8" s="0" t="s">
        <v>14</v>
      </c>
      <c r="L8" s="0" t="s">
        <v>15</v>
      </c>
      <c r="M8" s="0" t="n">
        <v>137368</v>
      </c>
    </row>
    <row r="9" customFormat="false" ht="13.8" hidden="false" customHeight="false" outlineLevel="0" collapsed="false">
      <c r="B9" s="0" t="str">
        <f aca="false">VLOOKUP(C9,mun_id!$B$1:$G$310,6,0)</f>
        <v>297</v>
      </c>
      <c r="C9" s="0" t="s">
        <v>28</v>
      </c>
      <c r="D9" s="0" t="n">
        <v>62.8925</v>
      </c>
      <c r="E9" s="0" t="n">
        <v>27.6783</v>
      </c>
      <c r="F9" s="0" t="str">
        <f aca="false">VLOOKUP(H9,regions!$B$23:$C$41,2,0)</f>
        <v>FI_15</v>
      </c>
      <c r="G9" s="0" t="n">
        <v>120246</v>
      </c>
      <c r="H9" s="0" t="s">
        <v>29</v>
      </c>
      <c r="I9" s="0" t="s">
        <v>20</v>
      </c>
      <c r="K9" s="0" t="s">
        <v>14</v>
      </c>
      <c r="L9" s="0" t="s">
        <v>15</v>
      </c>
      <c r="M9" s="0" t="n">
        <v>120246</v>
      </c>
    </row>
    <row r="10" customFormat="false" ht="13.8" hidden="false" customHeight="false" outlineLevel="0" collapsed="false">
      <c r="B10" s="0" t="str">
        <f aca="false">VLOOKUP(C10,mun_id!$B$1:$G$310,6,0)</f>
        <v>398</v>
      </c>
      <c r="C10" s="0" t="s">
        <v>30</v>
      </c>
      <c r="D10" s="0" t="n">
        <v>60.9804</v>
      </c>
      <c r="E10" s="0" t="n">
        <v>25.655</v>
      </c>
      <c r="F10" s="0" t="str">
        <f aca="false">VLOOKUP(H10,regions!$B$23:$C$41,2,0)</f>
        <v>FI_16</v>
      </c>
      <c r="G10" s="0" t="n">
        <v>118119</v>
      </c>
      <c r="H10" s="0" t="s">
        <v>31</v>
      </c>
      <c r="I10" s="0" t="s">
        <v>20</v>
      </c>
      <c r="K10" s="0" t="s">
        <v>14</v>
      </c>
      <c r="L10" s="0" t="s">
        <v>15</v>
      </c>
      <c r="M10" s="0" t="n">
        <v>118119</v>
      </c>
    </row>
    <row r="11" customFormat="false" ht="13.8" hidden="false" customHeight="false" outlineLevel="0" collapsed="false">
      <c r="B11" s="0" t="str">
        <f aca="false">VLOOKUP(C11,mun_id!$B$1:$G$310,6,0)</f>
        <v>286</v>
      </c>
      <c r="C11" s="0" t="s">
        <v>32</v>
      </c>
      <c r="D11" s="0" t="n">
        <v>60.8681</v>
      </c>
      <c r="E11" s="0" t="n">
        <v>26.7042</v>
      </c>
      <c r="F11" s="0" t="str">
        <f aca="false">VLOOKUP(H11,regions!$B$23:$C$41,2,0)</f>
        <v>FI_09</v>
      </c>
      <c r="G11" s="0" t="n">
        <v>85855</v>
      </c>
      <c r="H11" s="0" t="s">
        <v>33</v>
      </c>
      <c r="I11" s="0" t="s">
        <v>20</v>
      </c>
      <c r="K11" s="0" t="s">
        <v>14</v>
      </c>
      <c r="L11" s="0" t="s">
        <v>15</v>
      </c>
      <c r="M11" s="0" t="n">
        <v>85855</v>
      </c>
    </row>
    <row r="12" customFormat="false" ht="13.8" hidden="false" customHeight="false" outlineLevel="0" collapsed="false">
      <c r="B12" s="0" t="str">
        <f aca="false">VLOOKUP(C12,mun_id!$B$1:$G$310,6,0)</f>
        <v>609</v>
      </c>
      <c r="C12" s="0" t="s">
        <v>34</v>
      </c>
      <c r="D12" s="0" t="n">
        <v>61.4847</v>
      </c>
      <c r="E12" s="0" t="n">
        <v>21.7972</v>
      </c>
      <c r="F12" s="0" t="str">
        <f aca="false">VLOOKUP(H12,regions!$B$23:$C$41,2,0)</f>
        <v>FI_17</v>
      </c>
      <c r="G12" s="0" t="n">
        <v>85363</v>
      </c>
      <c r="H12" s="0" t="s">
        <v>35</v>
      </c>
      <c r="I12" s="0" t="s">
        <v>20</v>
      </c>
      <c r="K12" s="0" t="s">
        <v>14</v>
      </c>
      <c r="L12" s="0" t="s">
        <v>15</v>
      </c>
      <c r="M12" s="0" t="n">
        <v>85363</v>
      </c>
    </row>
    <row r="13" customFormat="false" ht="13.8" hidden="false" customHeight="false" outlineLevel="0" collapsed="false">
      <c r="B13" s="0" t="str">
        <f aca="false">VLOOKUP(C13,mun_id!$B$1:$G$310,6,0)</f>
        <v>167</v>
      </c>
      <c r="C13" s="0" t="s">
        <v>36</v>
      </c>
      <c r="D13" s="0" t="n">
        <v>62.6</v>
      </c>
      <c r="E13" s="0" t="n">
        <v>29.7639</v>
      </c>
      <c r="F13" s="0" t="str">
        <f aca="false">VLOOKUP(H13,regions!$B$23:$C$41,2,0)</f>
        <v>FI_13</v>
      </c>
      <c r="G13" s="0" t="n">
        <v>75514</v>
      </c>
      <c r="H13" s="0" t="s">
        <v>37</v>
      </c>
      <c r="I13" s="0" t="s">
        <v>20</v>
      </c>
      <c r="K13" s="0" t="s">
        <v>14</v>
      </c>
      <c r="L13" s="0" t="s">
        <v>15</v>
      </c>
      <c r="M13" s="0" t="n">
        <v>75514</v>
      </c>
    </row>
    <row r="14" customFormat="false" ht="13.8" hidden="false" customHeight="false" outlineLevel="0" collapsed="false">
      <c r="B14" s="0" t="str">
        <f aca="false">VLOOKUP(C14,mun_id!$B$1:$G$310,6,0)</f>
        <v>405</v>
      </c>
      <c r="C14" s="0" t="s">
        <v>38</v>
      </c>
      <c r="D14" s="0" t="n">
        <v>61.0583</v>
      </c>
      <c r="E14" s="0" t="n">
        <v>28.1861</v>
      </c>
      <c r="F14" s="0" t="str">
        <f aca="false">VLOOKUP(H14,regions!$B$23:$C$41,2,0)</f>
        <v>FI_02</v>
      </c>
      <c r="G14" s="0" t="n">
        <v>72875</v>
      </c>
      <c r="H14" s="0" t="s">
        <v>39</v>
      </c>
      <c r="I14" s="0" t="s">
        <v>20</v>
      </c>
      <c r="K14" s="0" t="s">
        <v>14</v>
      </c>
      <c r="L14" s="0" t="s">
        <v>15</v>
      </c>
      <c r="M14" s="0" t="n">
        <v>72875</v>
      </c>
    </row>
    <row r="15" customFormat="false" ht="13.8" hidden="false" customHeight="false" outlineLevel="0" collapsed="false">
      <c r="B15" s="0" t="str">
        <f aca="false">VLOOKUP(C15,mun_id!$B$1:$G$310,6,0)</f>
        <v>109</v>
      </c>
      <c r="C15" s="0" t="s">
        <v>40</v>
      </c>
      <c r="D15" s="0" t="n">
        <v>61</v>
      </c>
      <c r="E15" s="0" t="n">
        <v>24.4414</v>
      </c>
      <c r="F15" s="0" t="str">
        <f aca="false">VLOOKUP(H15,regions!$B$23:$C$41,2,0)</f>
        <v>FI_06</v>
      </c>
      <c r="G15" s="0" t="n">
        <v>68011</v>
      </c>
      <c r="H15" s="0" t="s">
        <v>41</v>
      </c>
      <c r="I15" s="0" t="s">
        <v>20</v>
      </c>
      <c r="K15" s="0" t="s">
        <v>14</v>
      </c>
      <c r="L15" s="0" t="s">
        <v>15</v>
      </c>
      <c r="M15" s="0" t="n">
        <v>68011</v>
      </c>
    </row>
    <row r="16" customFormat="false" ht="13.8" hidden="false" customHeight="false" outlineLevel="0" collapsed="false">
      <c r="B16" s="0" t="str">
        <f aca="false">VLOOKUP(C16,mun_id!$B$1:$G$310,6,0)</f>
        <v>905</v>
      </c>
      <c r="C16" s="0" t="s">
        <v>42</v>
      </c>
      <c r="D16" s="0" t="n">
        <v>63.1</v>
      </c>
      <c r="E16" s="0" t="n">
        <v>21.6167</v>
      </c>
      <c r="F16" s="0" t="str">
        <f aca="false">VLOOKUP(H16,regions!$B$23:$C$41,2,0)</f>
        <v>FI_12</v>
      </c>
      <c r="G16" s="0" t="n">
        <v>67619</v>
      </c>
      <c r="H16" s="0" t="s">
        <v>43</v>
      </c>
      <c r="I16" s="0" t="s">
        <v>20</v>
      </c>
      <c r="K16" s="0" t="s">
        <v>14</v>
      </c>
      <c r="L16" s="0" t="s">
        <v>15</v>
      </c>
      <c r="M16" s="0" t="n">
        <v>67619</v>
      </c>
    </row>
    <row r="17" customFormat="false" ht="13.8" hidden="false" customHeight="false" outlineLevel="0" collapsed="false">
      <c r="B17" s="0" t="str">
        <f aca="false">VLOOKUP(C17,mun_id!$B$1:$G$310,6,0)</f>
        <v>698</v>
      </c>
      <c r="C17" s="0" t="s">
        <v>44</v>
      </c>
      <c r="D17" s="0" t="n">
        <v>66.5028</v>
      </c>
      <c r="E17" s="0" t="n">
        <v>25.7285</v>
      </c>
      <c r="F17" s="0" t="str">
        <f aca="false">VLOOKUP(H17,regions!$B$23:$C$41,2,0)</f>
        <v>FI_10</v>
      </c>
      <c r="G17" s="0" t="n">
        <v>61763</v>
      </c>
      <c r="H17" s="0" t="s">
        <v>45</v>
      </c>
      <c r="I17" s="0" t="s">
        <v>20</v>
      </c>
      <c r="K17" s="0" t="s">
        <v>14</v>
      </c>
      <c r="L17" s="0" t="s">
        <v>15</v>
      </c>
      <c r="M17" s="0" t="n">
        <v>61763</v>
      </c>
    </row>
    <row r="18" customFormat="false" ht="13.8" hidden="false" customHeight="false" outlineLevel="0" collapsed="false">
      <c r="B18" s="0" t="str">
        <f aca="false">VLOOKUP(C18,mun_id!$B$1:$G$310,6,0)</f>
        <v>743</v>
      </c>
      <c r="C18" s="0" t="s">
        <v>46</v>
      </c>
      <c r="D18" s="0" t="n">
        <v>62.7903</v>
      </c>
      <c r="E18" s="0" t="n">
        <v>22.8403</v>
      </c>
      <c r="F18" s="0" t="str">
        <f aca="false">VLOOKUP(H18,regions!$B$23:$C$41,2,0)</f>
        <v>FI_03</v>
      </c>
      <c r="G18" s="0" t="n">
        <v>61530</v>
      </c>
      <c r="H18" s="0" t="s">
        <v>47</v>
      </c>
      <c r="I18" s="0" t="s">
        <v>20</v>
      </c>
      <c r="K18" s="0" t="s">
        <v>14</v>
      </c>
      <c r="L18" s="0" t="s">
        <v>15</v>
      </c>
      <c r="M18" s="0" t="n">
        <v>61530</v>
      </c>
    </row>
    <row r="19" customFormat="false" ht="13.8" hidden="false" customHeight="false" outlineLevel="0" collapsed="false">
      <c r="B19" s="0" t="str">
        <f aca="false">VLOOKUP(C19,mun_id!$B$1:$G$310,6,0)</f>
        <v>491</v>
      </c>
      <c r="C19" s="0" t="s">
        <v>48</v>
      </c>
      <c r="D19" s="0" t="n">
        <v>61.6875</v>
      </c>
      <c r="E19" s="0" t="n">
        <v>27.2736</v>
      </c>
      <c r="F19" s="0" t="str">
        <f aca="false">VLOOKUP(H19,regions!$B$23:$C$41,2,0)</f>
        <v>FI_04</v>
      </c>
      <c r="G19" s="0" t="n">
        <v>54665</v>
      </c>
      <c r="H19" s="0" t="s">
        <v>49</v>
      </c>
      <c r="I19" s="0" t="s">
        <v>20</v>
      </c>
      <c r="K19" s="0" t="s">
        <v>14</v>
      </c>
      <c r="L19" s="0" t="s">
        <v>15</v>
      </c>
      <c r="M19" s="0" t="n">
        <v>54665</v>
      </c>
    </row>
    <row r="20" customFormat="false" ht="13.8" hidden="false" customHeight="false" outlineLevel="0" collapsed="false">
      <c r="B20" s="0" t="str">
        <f aca="false">VLOOKUP(C20,mun_id!$B$1:$G$310,6,0)</f>
        <v>285</v>
      </c>
      <c r="C20" s="0" t="s">
        <v>50</v>
      </c>
      <c r="D20" s="0" t="n">
        <v>60.4667</v>
      </c>
      <c r="E20" s="0" t="n">
        <v>26.9458</v>
      </c>
      <c r="F20" s="0" t="str">
        <f aca="false">VLOOKUP(H20,regions!$B$23:$C$41,2,0)</f>
        <v>FI_09</v>
      </c>
      <c r="G20" s="0" t="n">
        <v>54319</v>
      </c>
      <c r="H20" s="0" t="s">
        <v>33</v>
      </c>
      <c r="I20" s="0" t="s">
        <v>17</v>
      </c>
      <c r="K20" s="0" t="s">
        <v>14</v>
      </c>
      <c r="L20" s="0" t="s">
        <v>15</v>
      </c>
      <c r="M20" s="0" t="n">
        <v>54319</v>
      </c>
    </row>
    <row r="21" customFormat="false" ht="13.8" hidden="false" customHeight="false" outlineLevel="0" collapsed="false">
      <c r="B21" s="0" t="str">
        <f aca="false">VLOOKUP(C21,mun_id!$B$1:$G$310,6,0)</f>
        <v>734</v>
      </c>
      <c r="C21" s="0" t="s">
        <v>51</v>
      </c>
      <c r="D21" s="0" t="n">
        <v>60.3831</v>
      </c>
      <c r="E21" s="0" t="n">
        <v>23.1331</v>
      </c>
      <c r="F21" s="0" t="str">
        <f aca="false">VLOOKUP(H21,regions!$B$23:$C$41,2,0)</f>
        <v>FI_19</v>
      </c>
      <c r="G21" s="0" t="n">
        <v>53890</v>
      </c>
      <c r="H21" s="0" t="s">
        <v>25</v>
      </c>
      <c r="I21" s="0" t="s">
        <v>17</v>
      </c>
      <c r="K21" s="0" t="s">
        <v>14</v>
      </c>
      <c r="L21" s="0" t="s">
        <v>15</v>
      </c>
      <c r="M21" s="0" t="n">
        <v>53890</v>
      </c>
    </row>
    <row r="22" customFormat="false" ht="13.8" hidden="false" customHeight="false" outlineLevel="0" collapsed="false">
      <c r="B22" s="0" t="str">
        <f aca="false">VLOOKUP(C22,mun_id!$B$1:$G$310,6,0)</f>
        <v>638</v>
      </c>
      <c r="C22" s="0" t="s">
        <v>52</v>
      </c>
      <c r="D22" s="0" t="n">
        <v>60.3931</v>
      </c>
      <c r="E22" s="0" t="n">
        <v>25.6639</v>
      </c>
      <c r="F22" s="0" t="str">
        <f aca="false">VLOOKUP(H22,regions!$B$23:$C$41,2,0)</f>
        <v>FI_18</v>
      </c>
      <c r="G22" s="0" t="n">
        <v>49928</v>
      </c>
      <c r="H22" s="0" t="s">
        <v>12</v>
      </c>
      <c r="I22" s="0" t="s">
        <v>17</v>
      </c>
      <c r="K22" s="0" t="s">
        <v>14</v>
      </c>
      <c r="L22" s="0" t="s">
        <v>15</v>
      </c>
      <c r="M22" s="0" t="n">
        <v>49928</v>
      </c>
    </row>
    <row r="23" customFormat="false" ht="13.8" hidden="false" customHeight="false" outlineLevel="0" collapsed="false">
      <c r="B23" s="0" t="str">
        <f aca="false">VLOOKUP(C23,mun_id!$B$1:$G$310,6,0)</f>
        <v>272</v>
      </c>
      <c r="C23" s="0" t="s">
        <v>53</v>
      </c>
      <c r="D23" s="0" t="n">
        <v>63.8376</v>
      </c>
      <c r="E23" s="0" t="n">
        <v>23.132</v>
      </c>
      <c r="F23" s="0" t="str">
        <f aca="false">VLOOKUP(H23,regions!$B$23:$C$41,2,0)</f>
        <v>FI_07</v>
      </c>
      <c r="G23" s="0" t="n">
        <v>47570</v>
      </c>
      <c r="H23" s="0" t="s">
        <v>54</v>
      </c>
      <c r="I23" s="0" t="s">
        <v>20</v>
      </c>
      <c r="K23" s="0" t="s">
        <v>14</v>
      </c>
      <c r="L23" s="0" t="s">
        <v>15</v>
      </c>
      <c r="M23" s="0" t="n">
        <v>47570</v>
      </c>
    </row>
    <row r="24" customFormat="false" ht="13.8" hidden="false" customHeight="false" outlineLevel="0" collapsed="false">
      <c r="B24" s="0" t="str">
        <f aca="false">VLOOKUP(C24,mun_id!$B$1:$G$310,6,0)</f>
        <v>444</v>
      </c>
      <c r="C24" s="0" t="s">
        <v>55</v>
      </c>
      <c r="D24" s="0" t="n">
        <v>60.25</v>
      </c>
      <c r="E24" s="0" t="n">
        <v>24.0667</v>
      </c>
      <c r="F24" s="0" t="str">
        <f aca="false">VLOOKUP(H24,regions!$B$23:$C$41,2,0)</f>
        <v>FI_18</v>
      </c>
      <c r="G24" s="0" t="n">
        <v>47353</v>
      </c>
      <c r="H24" s="0" t="s">
        <v>12</v>
      </c>
      <c r="I24" s="0" t="s">
        <v>17</v>
      </c>
      <c r="K24" s="0" t="s">
        <v>14</v>
      </c>
      <c r="L24" s="0" t="s">
        <v>15</v>
      </c>
      <c r="M24" s="0" t="n">
        <v>47353</v>
      </c>
    </row>
    <row r="25" customFormat="false" ht="13.8" hidden="false" customHeight="false" outlineLevel="0" collapsed="false">
      <c r="B25" s="0" t="str">
        <f aca="false">VLOOKUP(C25,mun_id!$B$1:$G$310,6,0)</f>
        <v>106</v>
      </c>
      <c r="C25" s="0" t="s">
        <v>56</v>
      </c>
      <c r="D25" s="0" t="n">
        <v>60.6306</v>
      </c>
      <c r="E25" s="0" t="n">
        <v>24.8597</v>
      </c>
      <c r="F25" s="0" t="str">
        <f aca="false">VLOOKUP(H25,regions!$B$23:$C$41,2,0)</f>
        <v>FI_18</v>
      </c>
      <c r="G25" s="0" t="n">
        <v>46463</v>
      </c>
      <c r="H25" s="0" t="s">
        <v>12</v>
      </c>
      <c r="I25" s="0" t="s">
        <v>17</v>
      </c>
      <c r="K25" s="0" t="s">
        <v>14</v>
      </c>
      <c r="L25" s="0" t="s">
        <v>15</v>
      </c>
      <c r="M25" s="0" t="n">
        <v>46463</v>
      </c>
    </row>
    <row r="26" customFormat="false" ht="13.8" hidden="false" customHeight="false" outlineLevel="0" collapsed="false">
      <c r="B26" s="0" t="str">
        <f aca="false">VLOOKUP(C26,mun_id!$B$1:$G$310,6,0)</f>
        <v>543</v>
      </c>
      <c r="C26" s="0" t="s">
        <v>57</v>
      </c>
      <c r="D26" s="0" t="n">
        <v>60.4667</v>
      </c>
      <c r="E26" s="0" t="n">
        <v>24.8083</v>
      </c>
      <c r="F26" s="0" t="str">
        <f aca="false">VLOOKUP(H26,regions!$B$23:$C$41,2,0)</f>
        <v>FI_18</v>
      </c>
      <c r="G26" s="0" t="n">
        <v>42709</v>
      </c>
      <c r="H26" s="0" t="s">
        <v>12</v>
      </c>
      <c r="I26" s="0" t="s">
        <v>17</v>
      </c>
      <c r="K26" s="0" t="s">
        <v>14</v>
      </c>
      <c r="L26" s="0" t="s">
        <v>15</v>
      </c>
      <c r="M26" s="0" t="n">
        <v>42709</v>
      </c>
    </row>
    <row r="27" customFormat="false" ht="13.8" hidden="false" customHeight="false" outlineLevel="0" collapsed="false">
      <c r="B27" s="0" t="str">
        <f aca="false">VLOOKUP(C27,mun_id!$B$1:$G$310,6,0)</f>
        <v>186</v>
      </c>
      <c r="C27" s="0" t="s">
        <v>58</v>
      </c>
      <c r="D27" s="0" t="n">
        <v>60.4722</v>
      </c>
      <c r="E27" s="0" t="n">
        <v>25.0889</v>
      </c>
      <c r="F27" s="0" t="str">
        <f aca="false">VLOOKUP(H27,regions!$B$23:$C$41,2,0)</f>
        <v>FI_18</v>
      </c>
      <c r="G27" s="0" t="n">
        <v>40106</v>
      </c>
      <c r="H27" s="0" t="s">
        <v>12</v>
      </c>
      <c r="I27" s="0" t="s">
        <v>17</v>
      </c>
      <c r="K27" s="0" t="s">
        <v>14</v>
      </c>
      <c r="L27" s="0" t="s">
        <v>15</v>
      </c>
      <c r="M27" s="0" t="n">
        <v>40106</v>
      </c>
    </row>
    <row r="28" customFormat="false" ht="13.8" hidden="false" customHeight="false" outlineLevel="0" collapsed="false">
      <c r="B28" s="0" t="str">
        <f aca="false">VLOOKUP(C28,mun_id!$B$1:$G$310,6,0)</f>
        <v>684</v>
      </c>
      <c r="C28" s="0" t="s">
        <v>59</v>
      </c>
      <c r="D28" s="0" t="n">
        <v>61.1167</v>
      </c>
      <c r="E28" s="0" t="n">
        <v>21.5</v>
      </c>
      <c r="F28" s="0" t="str">
        <f aca="false">VLOOKUP(H28,regions!$B$23:$C$41,2,0)</f>
        <v>FI_17</v>
      </c>
      <c r="G28" s="0" t="n">
        <v>39809</v>
      </c>
      <c r="H28" s="0" t="s">
        <v>35</v>
      </c>
      <c r="I28" s="0" t="s">
        <v>17</v>
      </c>
      <c r="K28" s="0" t="s">
        <v>14</v>
      </c>
      <c r="L28" s="0" t="s">
        <v>15</v>
      </c>
      <c r="M28" s="0" t="n">
        <v>39809</v>
      </c>
    </row>
    <row r="29" customFormat="false" ht="13.8" hidden="false" customHeight="false" outlineLevel="0" collapsed="false">
      <c r="B29" s="0" t="str">
        <f aca="false">VLOOKUP(C29,mun_id!$B$1:$G$310,6,0)</f>
        <v>257</v>
      </c>
      <c r="C29" s="0" t="s">
        <v>60</v>
      </c>
      <c r="D29" s="0" t="n">
        <v>60.1167</v>
      </c>
      <c r="E29" s="0" t="n">
        <v>24.4167</v>
      </c>
      <c r="F29" s="0" t="str">
        <f aca="false">VLOOKUP(H29,regions!$B$23:$C$41,2,0)</f>
        <v>FI_18</v>
      </c>
      <c r="G29" s="0" t="n">
        <v>38649</v>
      </c>
      <c r="H29" s="0" t="s">
        <v>12</v>
      </c>
      <c r="I29" s="0" t="s">
        <v>17</v>
      </c>
      <c r="K29" s="0" t="s">
        <v>14</v>
      </c>
      <c r="L29" s="0" t="s">
        <v>15</v>
      </c>
      <c r="M29" s="0" t="n">
        <v>38649</v>
      </c>
    </row>
    <row r="30" customFormat="false" ht="13.8" hidden="false" customHeight="false" outlineLevel="0" collapsed="false">
      <c r="B30" s="0" t="str">
        <f aca="false">VLOOKUP(C30,mun_id!$B$1:$G$310,6,0)</f>
        <v>858</v>
      </c>
      <c r="C30" s="0" t="s">
        <v>61</v>
      </c>
      <c r="D30" s="0" t="n">
        <v>60.4028</v>
      </c>
      <c r="E30" s="0" t="n">
        <v>25.0292</v>
      </c>
      <c r="F30" s="0" t="str">
        <f aca="false">VLOOKUP(H30,regions!$B$23:$C$41,2,0)</f>
        <v>FI_18</v>
      </c>
      <c r="G30" s="0" t="n">
        <v>38646</v>
      </c>
      <c r="H30" s="0" t="s">
        <v>12</v>
      </c>
      <c r="I30" s="0" t="s">
        <v>17</v>
      </c>
      <c r="K30" s="0" t="s">
        <v>14</v>
      </c>
      <c r="L30" s="0" t="s">
        <v>15</v>
      </c>
      <c r="M30" s="0" t="n">
        <v>38646</v>
      </c>
    </row>
    <row r="31" customFormat="false" ht="13.8" hidden="false" customHeight="false" outlineLevel="0" collapsed="false">
      <c r="B31" s="0" t="str">
        <f aca="false">VLOOKUP(C31,mun_id!$B$1:$G$310,6,0)</f>
        <v>205</v>
      </c>
      <c r="C31" s="0" t="s">
        <v>62</v>
      </c>
      <c r="D31" s="0" t="n">
        <v>64.225</v>
      </c>
      <c r="E31" s="0" t="n">
        <v>27.7333</v>
      </c>
      <c r="F31" s="0" t="str">
        <f aca="false">VLOOKUP(H31,regions!$B$23:$C$41,2,0)</f>
        <v>FI_05</v>
      </c>
      <c r="G31" s="0" t="n">
        <v>37622</v>
      </c>
      <c r="H31" s="0" t="s">
        <v>63</v>
      </c>
      <c r="I31" s="0" t="s">
        <v>20</v>
      </c>
      <c r="K31" s="0" t="s">
        <v>14</v>
      </c>
      <c r="L31" s="0" t="s">
        <v>15</v>
      </c>
      <c r="M31" s="0" t="n">
        <v>37622</v>
      </c>
    </row>
    <row r="32" customFormat="false" ht="13.8" hidden="false" customHeight="false" outlineLevel="0" collapsed="false">
      <c r="B32" s="0" t="str">
        <f aca="false">VLOOKUP(C32,mun_id!$B$1:$G$310,6,0)</f>
        <v>740</v>
      </c>
      <c r="C32" s="0" t="s">
        <v>64</v>
      </c>
      <c r="D32" s="0" t="n">
        <v>61.8667</v>
      </c>
      <c r="E32" s="0" t="n">
        <v>28.8831</v>
      </c>
      <c r="F32" s="0" t="str">
        <f aca="false">VLOOKUP(H32,regions!$B$23:$C$41,2,0)</f>
        <v>FI_04</v>
      </c>
      <c r="G32" s="0" t="n">
        <v>35523</v>
      </c>
      <c r="H32" s="0" t="s">
        <v>49</v>
      </c>
      <c r="I32" s="0" t="s">
        <v>17</v>
      </c>
      <c r="K32" s="0" t="s">
        <v>14</v>
      </c>
      <c r="L32" s="0" t="s">
        <v>15</v>
      </c>
      <c r="M32" s="0" t="n">
        <v>35523</v>
      </c>
    </row>
    <row r="33" customFormat="false" ht="13.8" hidden="false" customHeight="false" outlineLevel="0" collapsed="false">
      <c r="B33" s="0" t="str">
        <f aca="false">VLOOKUP(C33,mun_id!$B$1:$G$310,6,0)</f>
        <v>245</v>
      </c>
      <c r="C33" s="0" t="s">
        <v>65</v>
      </c>
      <c r="D33" s="0" t="n">
        <v>60.4028</v>
      </c>
      <c r="E33" s="0" t="n">
        <v>25.1</v>
      </c>
      <c r="F33" s="0" t="str">
        <f aca="false">VLOOKUP(H33,regions!$B$23:$C$41,2,0)</f>
        <v>FI_18</v>
      </c>
      <c r="G33" s="0" t="n">
        <v>35293</v>
      </c>
      <c r="H33" s="0" t="s">
        <v>12</v>
      </c>
      <c r="I33" s="0" t="s">
        <v>17</v>
      </c>
      <c r="K33" s="0" t="s">
        <v>14</v>
      </c>
      <c r="L33" s="0" t="s">
        <v>15</v>
      </c>
      <c r="M33" s="0" t="n">
        <v>35293</v>
      </c>
    </row>
    <row r="34" customFormat="false" ht="13.8" hidden="false" customHeight="false" outlineLevel="0" collapsed="false">
      <c r="B34" s="0" t="str">
        <f aca="false">VLOOKUP(C34,mun_id!$B$1:$G$310,6,0)</f>
        <v>536</v>
      </c>
      <c r="C34" s="0" t="s">
        <v>66</v>
      </c>
      <c r="D34" s="0" t="n">
        <v>61.4767</v>
      </c>
      <c r="E34" s="0" t="n">
        <v>23.5053</v>
      </c>
      <c r="F34" s="0" t="str">
        <f aca="false">VLOOKUP(H34,regions!$B$23:$C$41,2,0)</f>
        <v>FI_11</v>
      </c>
      <c r="G34" s="0" t="n">
        <v>33322</v>
      </c>
      <c r="H34" s="0" t="s">
        <v>19</v>
      </c>
      <c r="I34" s="0" t="s">
        <v>17</v>
      </c>
      <c r="K34" s="0" t="s">
        <v>14</v>
      </c>
      <c r="L34" s="0" t="s">
        <v>15</v>
      </c>
      <c r="M34" s="0" t="n">
        <v>33322</v>
      </c>
    </row>
    <row r="35" customFormat="false" ht="13.8" hidden="false" customHeight="false" outlineLevel="0" collapsed="false">
      <c r="B35" s="0" t="str">
        <f aca="false">VLOOKUP(C35,mun_id!$B$1:$G$310,6,0)</f>
        <v>980</v>
      </c>
      <c r="C35" s="0" t="s">
        <v>67</v>
      </c>
      <c r="D35" s="0" t="n">
        <v>61.55</v>
      </c>
      <c r="E35" s="0" t="n">
        <v>23.5833</v>
      </c>
      <c r="F35" s="0" t="str">
        <f aca="false">VLOOKUP(H35,regions!$B$23:$C$41,2,0)</f>
        <v>FI_11</v>
      </c>
      <c r="G35" s="0" t="n">
        <v>32738</v>
      </c>
      <c r="H35" s="0" t="s">
        <v>19</v>
      </c>
      <c r="I35" s="0" t="s">
        <v>17</v>
      </c>
      <c r="K35" s="0" t="s">
        <v>14</v>
      </c>
      <c r="L35" s="0" t="s">
        <v>15</v>
      </c>
      <c r="M35" s="0" t="n">
        <v>32738</v>
      </c>
    </row>
    <row r="36" customFormat="false" ht="13.8" hidden="false" customHeight="false" outlineLevel="0" collapsed="false">
      <c r="B36" s="0" t="str">
        <f aca="false">VLOOKUP(C36,mun_id!$B$1:$G$310,6,0)</f>
        <v>202</v>
      </c>
      <c r="C36" s="0" t="s">
        <v>68</v>
      </c>
      <c r="D36" s="0" t="n">
        <v>60.4069</v>
      </c>
      <c r="E36" s="0" t="n">
        <v>22.3722</v>
      </c>
      <c r="F36" s="0" t="str">
        <f aca="false">VLOOKUP(H36,regions!$B$23:$C$41,2,0)</f>
        <v>FI_19</v>
      </c>
      <c r="G36" s="0" t="n">
        <v>32590</v>
      </c>
      <c r="H36" s="0" t="s">
        <v>25</v>
      </c>
      <c r="I36" s="0" t="s">
        <v>17</v>
      </c>
      <c r="K36" s="0" t="s">
        <v>14</v>
      </c>
      <c r="L36" s="0" t="s">
        <v>15</v>
      </c>
      <c r="M36" s="0" t="n">
        <v>32590</v>
      </c>
    </row>
    <row r="37" customFormat="false" ht="13.8" hidden="false" customHeight="false" outlineLevel="0" collapsed="false">
      <c r="B37" s="0" t="str">
        <f aca="false">VLOOKUP(C37,mun_id!$B$1:$G$310,6,0)</f>
        <v>211</v>
      </c>
      <c r="C37" s="0" t="s">
        <v>69</v>
      </c>
      <c r="D37" s="0" t="n">
        <v>61.4639</v>
      </c>
      <c r="E37" s="0" t="n">
        <v>24.065</v>
      </c>
      <c r="F37" s="0" t="str">
        <f aca="false">VLOOKUP(H37,regions!$B$23:$C$41,2,0)</f>
        <v>FI_11</v>
      </c>
      <c r="G37" s="0" t="n">
        <v>32229</v>
      </c>
      <c r="H37" s="0" t="s">
        <v>19</v>
      </c>
      <c r="I37" s="0" t="s">
        <v>17</v>
      </c>
      <c r="K37" s="0" t="s">
        <v>14</v>
      </c>
      <c r="L37" s="0" t="s">
        <v>15</v>
      </c>
      <c r="M37" s="0" t="n">
        <v>32229</v>
      </c>
    </row>
    <row r="38" customFormat="false" ht="13.8" hidden="false" customHeight="false" outlineLevel="0" collapsed="false">
      <c r="B38" s="0" t="str">
        <f aca="false">VLOOKUP(C38,mun_id!$B$1:$G$310,6,0)</f>
        <v>694</v>
      </c>
      <c r="C38" s="0" t="s">
        <v>70</v>
      </c>
      <c r="D38" s="0" t="n">
        <v>60.7333</v>
      </c>
      <c r="E38" s="0" t="n">
        <v>24.7667</v>
      </c>
      <c r="F38" s="0" t="str">
        <f aca="false">VLOOKUP(H38,regions!$B$23:$C$41,2,0)</f>
        <v>FI_06</v>
      </c>
      <c r="G38" s="0" t="n">
        <v>29269</v>
      </c>
      <c r="H38" s="0" t="s">
        <v>41</v>
      </c>
      <c r="I38" s="0" t="s">
        <v>17</v>
      </c>
      <c r="K38" s="0" t="s">
        <v>14</v>
      </c>
      <c r="L38" s="0" t="s">
        <v>15</v>
      </c>
      <c r="M38" s="0" t="n">
        <v>29269</v>
      </c>
    </row>
    <row r="39" customFormat="false" ht="13.8" hidden="false" customHeight="false" outlineLevel="0" collapsed="false">
      <c r="B39" s="0" t="str">
        <f aca="false">VLOOKUP(C39,mun_id!$B$1:$G$310,6,0)</f>
        <v>927</v>
      </c>
      <c r="C39" s="0" t="s">
        <v>71</v>
      </c>
      <c r="D39" s="0" t="n">
        <v>60.4167</v>
      </c>
      <c r="E39" s="0" t="n">
        <v>24.3331</v>
      </c>
      <c r="F39" s="0" t="str">
        <f aca="false">VLOOKUP(H39,regions!$B$23:$C$41,2,0)</f>
        <v>FI_18</v>
      </c>
      <c r="G39" s="0" t="n">
        <v>28919</v>
      </c>
      <c r="H39" s="0" t="s">
        <v>12</v>
      </c>
      <c r="K39" s="0" t="s">
        <v>14</v>
      </c>
      <c r="L39" s="0" t="s">
        <v>15</v>
      </c>
      <c r="M39" s="0" t="n">
        <v>28919</v>
      </c>
    </row>
    <row r="40" customFormat="false" ht="13.8" hidden="false" customHeight="false" outlineLevel="0" collapsed="false">
      <c r="B40" s="0" t="str">
        <f aca="false">VLOOKUP(C40,mun_id!$B$1:$G$310,6,0)</f>
        <v>710</v>
      </c>
      <c r="C40" s="0" t="s">
        <v>72</v>
      </c>
      <c r="D40" s="0" t="n">
        <v>59.975</v>
      </c>
      <c r="E40" s="0" t="n">
        <v>23.4361</v>
      </c>
      <c r="F40" s="0" t="str">
        <f aca="false">VLOOKUP(H40,regions!$B$23:$C$41,2,0)</f>
        <v>FI_18</v>
      </c>
      <c r="G40" s="0" t="n">
        <v>28405</v>
      </c>
      <c r="H40" s="0" t="s">
        <v>12</v>
      </c>
      <c r="I40" s="0" t="s">
        <v>17</v>
      </c>
      <c r="K40" s="0" t="s">
        <v>14</v>
      </c>
      <c r="L40" s="0" t="s">
        <v>15</v>
      </c>
      <c r="M40" s="0" t="n">
        <v>28405</v>
      </c>
    </row>
    <row r="41" customFormat="false" ht="13.8" hidden="false" customHeight="false" outlineLevel="0" collapsed="false">
      <c r="B41" s="0" t="str">
        <f aca="false">VLOOKUP(C41,mun_id!$B$1:$G$310,6,0)</f>
        <v>153</v>
      </c>
      <c r="C41" s="0" t="s">
        <v>73</v>
      </c>
      <c r="D41" s="0" t="n">
        <v>61.1931</v>
      </c>
      <c r="E41" s="0" t="n">
        <v>28.7764</v>
      </c>
      <c r="F41" s="0" t="str">
        <f aca="false">VLOOKUP(H41,regions!$B$23:$C$41,2,0)</f>
        <v>FI_02</v>
      </c>
      <c r="G41" s="0" t="n">
        <v>27835</v>
      </c>
      <c r="H41" s="0" t="s">
        <v>39</v>
      </c>
      <c r="I41" s="0" t="s">
        <v>17</v>
      </c>
      <c r="K41" s="0" t="s">
        <v>14</v>
      </c>
      <c r="L41" s="0" t="s">
        <v>15</v>
      </c>
      <c r="M41" s="0" t="n">
        <v>27835</v>
      </c>
    </row>
    <row r="42" customFormat="false" ht="13.8" hidden="false" customHeight="false" outlineLevel="0" collapsed="false">
      <c r="B42" s="0" t="str">
        <f aca="false">VLOOKUP(C42,mun_id!$B$1:$G$310,6,0)</f>
        <v>790</v>
      </c>
      <c r="C42" s="0" t="s">
        <v>74</v>
      </c>
      <c r="D42" s="0" t="n">
        <v>61.3417</v>
      </c>
      <c r="E42" s="0" t="n">
        <v>22.9083</v>
      </c>
      <c r="F42" s="0" t="str">
        <f aca="false">VLOOKUP(H42,regions!$B$23:$C$41,2,0)</f>
        <v>FI_11</v>
      </c>
      <c r="G42" s="0" t="n">
        <v>25220</v>
      </c>
      <c r="H42" s="0" t="s">
        <v>19</v>
      </c>
      <c r="I42" s="0" t="s">
        <v>17</v>
      </c>
      <c r="K42" s="0" t="s">
        <v>14</v>
      </c>
      <c r="L42" s="0" t="s">
        <v>15</v>
      </c>
      <c r="M42" s="0" t="n">
        <v>25220</v>
      </c>
    </row>
    <row r="43" customFormat="false" ht="13.8" hidden="false" customHeight="false" outlineLevel="0" collapsed="false">
      <c r="B43" s="0" t="str">
        <f aca="false">VLOOKUP(C43,mun_id!$B$1:$G$310,6,0)</f>
        <v>678</v>
      </c>
      <c r="C43" s="0" t="s">
        <v>75</v>
      </c>
      <c r="D43" s="0" t="n">
        <v>64.6847</v>
      </c>
      <c r="E43" s="0" t="n">
        <v>24.4792</v>
      </c>
      <c r="F43" s="0" t="str">
        <f aca="false">VLOOKUP(H43,regions!$B$23:$C$41,2,0)</f>
        <v>FI_14</v>
      </c>
      <c r="G43" s="0" t="n">
        <v>25165</v>
      </c>
      <c r="H43" s="0" t="s">
        <v>23</v>
      </c>
      <c r="I43" s="0" t="s">
        <v>17</v>
      </c>
      <c r="K43" s="0" t="s">
        <v>14</v>
      </c>
      <c r="L43" s="0" t="s">
        <v>15</v>
      </c>
      <c r="M43" s="0" t="n">
        <v>25165</v>
      </c>
    </row>
    <row r="44" customFormat="false" ht="13.8" hidden="false" customHeight="false" outlineLevel="0" collapsed="false">
      <c r="B44" s="0" t="str">
        <f aca="false">VLOOKUP(C44,mun_id!$B$1:$G$310,6,0)</f>
        <v>680</v>
      </c>
      <c r="C44" s="0" t="s">
        <v>76</v>
      </c>
      <c r="D44" s="0" t="n">
        <v>60.4861</v>
      </c>
      <c r="E44" s="0" t="n">
        <v>22.1694</v>
      </c>
      <c r="F44" s="0" t="str">
        <f aca="false">VLOOKUP(H44,regions!$B$23:$C$41,2,0)</f>
        <v>FI_19</v>
      </c>
      <c r="G44" s="0" t="n">
        <v>24290</v>
      </c>
      <c r="H44" s="0" t="s">
        <v>25</v>
      </c>
      <c r="I44" s="0" t="s">
        <v>17</v>
      </c>
      <c r="K44" s="0" t="s">
        <v>14</v>
      </c>
      <c r="L44" s="0" t="s">
        <v>15</v>
      </c>
      <c r="M44" s="0" t="n">
        <v>24290</v>
      </c>
    </row>
    <row r="45" customFormat="false" ht="13.8" hidden="false" customHeight="false" outlineLevel="0" collapsed="false">
      <c r="B45" s="0" t="str">
        <f aca="false">VLOOKUP(C45,mun_id!$B$1:$G$310,6,0)</f>
        <v>098</v>
      </c>
      <c r="C45" s="0" t="s">
        <v>77</v>
      </c>
      <c r="D45" s="0" t="n">
        <v>60.9886</v>
      </c>
      <c r="E45" s="0" t="n">
        <v>25.5128</v>
      </c>
      <c r="F45" s="0" t="str">
        <f aca="false">VLOOKUP(H45,regions!$B$23:$C$41,2,0)</f>
        <v>FI_16</v>
      </c>
      <c r="G45" s="0" t="n">
        <v>23915</v>
      </c>
      <c r="H45" s="0" t="s">
        <v>31</v>
      </c>
      <c r="I45" s="0" t="s">
        <v>17</v>
      </c>
      <c r="K45" s="0" t="s">
        <v>14</v>
      </c>
      <c r="L45" s="0" t="s">
        <v>15</v>
      </c>
      <c r="M45" s="0" t="n">
        <v>23915</v>
      </c>
    </row>
    <row r="46" customFormat="false" ht="13.8" hidden="false" customHeight="false" outlineLevel="0" collapsed="false">
      <c r="B46" s="0" t="str">
        <f aca="false">VLOOKUP(C46,mun_id!$B$1:$G$310,6,0)</f>
        <v>418</v>
      </c>
      <c r="C46" s="0" t="s">
        <v>78</v>
      </c>
      <c r="D46" s="0" t="n">
        <v>61.3139</v>
      </c>
      <c r="E46" s="0" t="n">
        <v>23.7528</v>
      </c>
      <c r="F46" s="0" t="str">
        <f aca="false">VLOOKUP(H46,regions!$B$23:$C$41,2,0)</f>
        <v>FI_11</v>
      </c>
      <c r="G46" s="0" t="n">
        <v>22536</v>
      </c>
      <c r="H46" s="0" t="s">
        <v>19</v>
      </c>
      <c r="I46" s="0" t="s">
        <v>17</v>
      </c>
      <c r="K46" s="0" t="s">
        <v>14</v>
      </c>
      <c r="L46" s="0" t="s">
        <v>15</v>
      </c>
      <c r="M46" s="0" t="n">
        <v>22536</v>
      </c>
    </row>
    <row r="47" customFormat="false" ht="13.8" hidden="false" customHeight="false" outlineLevel="0" collapsed="false">
      <c r="B47" s="0" t="str">
        <f aca="false">VLOOKUP(C47,mun_id!$B$1:$G$310,6,0)</f>
        <v>140</v>
      </c>
      <c r="C47" s="0" t="s">
        <v>79</v>
      </c>
      <c r="D47" s="0" t="n">
        <v>63.5611</v>
      </c>
      <c r="E47" s="0" t="n">
        <v>27.1889</v>
      </c>
      <c r="F47" s="0" t="str">
        <f aca="false">VLOOKUP(H47,regions!$B$23:$C$41,2,0)</f>
        <v>FI_15</v>
      </c>
      <c r="G47" s="0" t="n">
        <v>21945</v>
      </c>
      <c r="H47" s="0" t="s">
        <v>29</v>
      </c>
      <c r="I47" s="0" t="s">
        <v>17</v>
      </c>
      <c r="K47" s="0" t="s">
        <v>14</v>
      </c>
      <c r="L47" s="0" t="s">
        <v>15</v>
      </c>
      <c r="M47" s="0" t="n">
        <v>21945</v>
      </c>
    </row>
    <row r="48" customFormat="false" ht="13.8" hidden="false" customHeight="false" outlineLevel="0" collapsed="false">
      <c r="B48" s="0" t="str">
        <f aca="false">VLOOKUP(C48,mun_id!$B$1:$G$310,6,0)</f>
        <v>851</v>
      </c>
      <c r="C48" s="0" t="s">
        <v>80</v>
      </c>
      <c r="D48" s="0" t="n">
        <v>65.8497</v>
      </c>
      <c r="E48" s="0" t="n">
        <v>24.1441</v>
      </c>
      <c r="F48" s="0" t="str">
        <f aca="false">VLOOKUP(H48,regions!$B$23:$C$41,2,0)</f>
        <v>FI_10</v>
      </c>
      <c r="G48" s="0" t="n">
        <v>21928</v>
      </c>
      <c r="H48" s="0" t="s">
        <v>45</v>
      </c>
      <c r="I48" s="0" t="s">
        <v>17</v>
      </c>
      <c r="K48" s="0" t="s">
        <v>14</v>
      </c>
      <c r="L48" s="0" t="s">
        <v>15</v>
      </c>
      <c r="M48" s="0" t="n">
        <v>21928</v>
      </c>
    </row>
    <row r="49" customFormat="false" ht="13.8" hidden="false" customHeight="false" outlineLevel="0" collapsed="false">
      <c r="B49" s="0" t="str">
        <f aca="false">VLOOKUP(C49,mun_id!$B$1:$G$310,6,0)</f>
        <v>749</v>
      </c>
      <c r="C49" s="0" t="s">
        <v>81</v>
      </c>
      <c r="D49" s="0" t="n">
        <v>63.075</v>
      </c>
      <c r="E49" s="0" t="n">
        <v>27.66</v>
      </c>
      <c r="F49" s="0" t="str">
        <f aca="false">VLOOKUP(H49,regions!$B$23:$C$41,2,0)</f>
        <v>FI_15</v>
      </c>
      <c r="G49" s="0" t="n">
        <v>21794</v>
      </c>
      <c r="H49" s="0" t="s">
        <v>29</v>
      </c>
      <c r="I49" s="0" t="s">
        <v>17</v>
      </c>
      <c r="K49" s="0" t="s">
        <v>14</v>
      </c>
      <c r="L49" s="0" t="s">
        <v>15</v>
      </c>
      <c r="M49" s="0" t="n">
        <v>21794</v>
      </c>
    </row>
    <row r="50" customFormat="false" ht="13.8" hidden="false" customHeight="false" outlineLevel="0" collapsed="false">
      <c r="B50" s="0" t="str">
        <f aca="false">VLOOKUP(C50,mun_id!$B$1:$G$310,6,0)</f>
        <v>240</v>
      </c>
      <c r="C50" s="0" t="s">
        <v>82</v>
      </c>
      <c r="D50" s="0" t="n">
        <v>65.7336</v>
      </c>
      <c r="E50" s="0" t="n">
        <v>24.5634</v>
      </c>
      <c r="F50" s="0" t="str">
        <f aca="false">VLOOKUP(H50,regions!$B$23:$C$41,2,0)</f>
        <v>FI_10</v>
      </c>
      <c r="G50" s="0" t="n">
        <v>21758</v>
      </c>
      <c r="H50" s="0" t="s">
        <v>45</v>
      </c>
      <c r="I50" s="0" t="s">
        <v>17</v>
      </c>
      <c r="K50" s="0" t="s">
        <v>14</v>
      </c>
      <c r="L50" s="0" t="s">
        <v>15</v>
      </c>
      <c r="M50" s="0" t="n">
        <v>21758</v>
      </c>
    </row>
    <row r="51" customFormat="false" ht="13.8" hidden="false" customHeight="false" outlineLevel="0" collapsed="false">
      <c r="B51" s="0" t="str">
        <f aca="false">VLOOKUP(C51,mun_id!$B$1:$G$310,6,0)</f>
        <v>301</v>
      </c>
      <c r="C51" s="0" t="s">
        <v>83</v>
      </c>
      <c r="D51" s="0" t="n">
        <v>62.6167</v>
      </c>
      <c r="E51" s="0" t="n">
        <v>22.4</v>
      </c>
      <c r="F51" s="0" t="str">
        <f aca="false">VLOOKUP(H51,regions!$B$23:$C$41,2,0)</f>
        <v>FI_03</v>
      </c>
      <c r="G51" s="0" t="n">
        <v>21734</v>
      </c>
      <c r="H51" s="0" t="s">
        <v>47</v>
      </c>
      <c r="I51" s="0" t="s">
        <v>17</v>
      </c>
      <c r="K51" s="0" t="s">
        <v>14</v>
      </c>
      <c r="L51" s="0" t="s">
        <v>15</v>
      </c>
      <c r="M51" s="0" t="n">
        <v>21734</v>
      </c>
    </row>
    <row r="52" customFormat="false" ht="13.8" hidden="false" customHeight="false" outlineLevel="0" collapsed="false">
      <c r="B52" s="0" t="str">
        <f aca="false">VLOOKUP(C52,mun_id!$B$1:$G$310,6,0)</f>
        <v>182</v>
      </c>
      <c r="C52" s="0" t="s">
        <v>84</v>
      </c>
      <c r="D52" s="0" t="n">
        <v>61.8639</v>
      </c>
      <c r="E52" s="0" t="n">
        <v>25.1903</v>
      </c>
      <c r="F52" s="0" t="str">
        <f aca="false">VLOOKUP(H52,regions!$B$23:$C$41,2,0)</f>
        <v>FI_08</v>
      </c>
      <c r="G52" s="0" t="n">
        <v>21542</v>
      </c>
      <c r="H52" s="0" t="s">
        <v>27</v>
      </c>
      <c r="I52" s="0" t="s">
        <v>17</v>
      </c>
      <c r="K52" s="0" t="s">
        <v>14</v>
      </c>
      <c r="L52" s="0" t="s">
        <v>15</v>
      </c>
      <c r="M52" s="0" t="n">
        <v>21542</v>
      </c>
    </row>
    <row r="53" customFormat="false" ht="13.8" hidden="false" customHeight="false" outlineLevel="0" collapsed="false">
      <c r="B53" s="0" t="str">
        <f aca="false">VLOOKUP(C53,mun_id!$B$1:$G$310,6,0)</f>
        <v>915</v>
      </c>
      <c r="C53" s="0" t="s">
        <v>85</v>
      </c>
      <c r="D53" s="0" t="n">
        <v>62.3167</v>
      </c>
      <c r="E53" s="0" t="n">
        <v>27.8833</v>
      </c>
      <c r="F53" s="0" t="str">
        <f aca="false">VLOOKUP(H53,regions!$B$23:$C$41,2,0)</f>
        <v>FI_15</v>
      </c>
      <c r="G53" s="0" t="n">
        <v>21155</v>
      </c>
      <c r="H53" s="0" t="s">
        <v>29</v>
      </c>
      <c r="I53" s="0" t="s">
        <v>17</v>
      </c>
      <c r="K53" s="0" t="s">
        <v>14</v>
      </c>
      <c r="L53" s="0" t="s">
        <v>15</v>
      </c>
      <c r="M53" s="0" t="n">
        <v>21155</v>
      </c>
    </row>
    <row r="54" customFormat="false" ht="13.8" hidden="false" customHeight="false" outlineLevel="0" collapsed="false">
      <c r="B54" s="0" t="str">
        <f aca="false">VLOOKUP(C54,mun_id!$B$1:$G$310,6,0)</f>
        <v>908</v>
      </c>
      <c r="C54" s="0" t="s">
        <v>86</v>
      </c>
      <c r="D54" s="0" t="n">
        <v>61.2667</v>
      </c>
      <c r="E54" s="0" t="n">
        <v>24.0306</v>
      </c>
      <c r="F54" s="0" t="str">
        <f aca="false">VLOOKUP(H54,regions!$B$23:$C$41,2,0)</f>
        <v>FI_11</v>
      </c>
      <c r="G54" s="0" t="n">
        <v>20800</v>
      </c>
      <c r="H54" s="0" t="s">
        <v>19</v>
      </c>
      <c r="I54" s="0" t="s">
        <v>17</v>
      </c>
      <c r="K54" s="0" t="s">
        <v>14</v>
      </c>
      <c r="L54" s="0" t="s">
        <v>15</v>
      </c>
      <c r="M54" s="0" t="n">
        <v>20800</v>
      </c>
    </row>
    <row r="55" customFormat="false" ht="13.8" hidden="false" customHeight="false" outlineLevel="0" collapsed="false">
      <c r="B55" s="0" t="str">
        <f aca="false">VLOOKUP(C55,mun_id!$B$1:$G$310,6,0)</f>
        <v>505</v>
      </c>
      <c r="C55" s="0" t="s">
        <v>87</v>
      </c>
      <c r="D55" s="0" t="n">
        <v>60.6331</v>
      </c>
      <c r="E55" s="0" t="n">
        <v>25.3167</v>
      </c>
      <c r="F55" s="0" t="str">
        <f aca="false">VLOOKUP(H55,regions!$B$23:$C$41,2,0)</f>
        <v>FI_18</v>
      </c>
      <c r="G55" s="0" t="n">
        <v>20685</v>
      </c>
      <c r="H55" s="0" t="s">
        <v>12</v>
      </c>
      <c r="I55" s="0" t="s">
        <v>17</v>
      </c>
      <c r="K55" s="0" t="s">
        <v>14</v>
      </c>
      <c r="L55" s="0" t="s">
        <v>15</v>
      </c>
      <c r="M55" s="0" t="n">
        <v>20685</v>
      </c>
    </row>
    <row r="56" customFormat="false" ht="13.8" hidden="false" customHeight="false" outlineLevel="0" collapsed="false">
      <c r="B56" s="0" t="str">
        <f aca="false">VLOOKUP(C56,mun_id!$B$1:$G$310,6,0)</f>
        <v>992</v>
      </c>
      <c r="C56" s="0" t="s">
        <v>88</v>
      </c>
      <c r="D56" s="0" t="n">
        <v>62.6042</v>
      </c>
      <c r="E56" s="0" t="n">
        <v>25.7264</v>
      </c>
      <c r="F56" s="0" t="str">
        <f aca="false">VLOOKUP(H56,regions!$B$23:$C$41,2,0)</f>
        <v>FI_08</v>
      </c>
      <c r="G56" s="0" t="n">
        <v>19919</v>
      </c>
      <c r="H56" s="0" t="s">
        <v>27</v>
      </c>
      <c r="I56" s="0" t="s">
        <v>17</v>
      </c>
      <c r="K56" s="0" t="s">
        <v>14</v>
      </c>
      <c r="L56" s="0" t="s">
        <v>15</v>
      </c>
      <c r="M56" s="0" t="n">
        <v>19919</v>
      </c>
    </row>
    <row r="57" customFormat="false" ht="13.8" hidden="false" customHeight="false" outlineLevel="0" collapsed="false">
      <c r="B57" s="0" t="str">
        <f aca="false">VLOOKUP(C57,mun_id!$B$1:$G$310,6,0)</f>
        <v>075</v>
      </c>
      <c r="C57" s="0" t="s">
        <v>89</v>
      </c>
      <c r="D57" s="0" t="n">
        <v>60.5697</v>
      </c>
      <c r="E57" s="0" t="n">
        <v>27.1981</v>
      </c>
      <c r="F57" s="0" t="str">
        <f aca="false">VLOOKUP(H57,regions!$B$23:$C$41,2,0)</f>
        <v>FI_09</v>
      </c>
      <c r="G57" s="0" t="n">
        <v>19877</v>
      </c>
      <c r="H57" s="0" t="s">
        <v>33</v>
      </c>
      <c r="I57" s="0" t="s">
        <v>17</v>
      </c>
      <c r="K57" s="0" t="s">
        <v>14</v>
      </c>
      <c r="L57" s="0" t="s">
        <v>15</v>
      </c>
      <c r="M57" s="0" t="n">
        <v>19877</v>
      </c>
    </row>
    <row r="58" customFormat="false" ht="13.8" hidden="false" customHeight="false" outlineLevel="0" collapsed="false">
      <c r="B58" s="0" t="str">
        <f aca="false">VLOOKUP(C58,mun_id!$B$1:$G$310,6,0)</f>
        <v>111</v>
      </c>
      <c r="C58" s="0" t="s">
        <v>90</v>
      </c>
      <c r="D58" s="0" t="n">
        <v>61.2028</v>
      </c>
      <c r="E58" s="0" t="n">
        <v>26.0319</v>
      </c>
      <c r="F58" s="0" t="str">
        <f aca="false">VLOOKUP(H58,regions!$B$23:$C$41,2,0)</f>
        <v>FI_16</v>
      </c>
      <c r="G58" s="0" t="n">
        <v>19575</v>
      </c>
      <c r="H58" s="0" t="s">
        <v>31</v>
      </c>
      <c r="I58" s="0" t="s">
        <v>17</v>
      </c>
      <c r="K58" s="0" t="s">
        <v>14</v>
      </c>
      <c r="L58" s="0" t="s">
        <v>15</v>
      </c>
      <c r="M58" s="0" t="n">
        <v>19575</v>
      </c>
    </row>
    <row r="59" customFormat="false" ht="13.8" hidden="false" customHeight="false" outlineLevel="0" collapsed="false">
      <c r="B59" s="0" t="str">
        <f aca="false">VLOOKUP(C59,mun_id!$B$1:$G$310,6,0)</f>
        <v>598</v>
      </c>
      <c r="C59" s="0" t="s">
        <v>91</v>
      </c>
      <c r="D59" s="0" t="n">
        <v>63.6667</v>
      </c>
      <c r="E59" s="0" t="n">
        <v>22.7</v>
      </c>
      <c r="F59" s="0" t="str">
        <f aca="false">VLOOKUP(H59,regions!$B$23:$C$41,2,0)</f>
        <v>FI_12</v>
      </c>
      <c r="G59" s="0" t="n">
        <v>19436</v>
      </c>
      <c r="H59" s="0" t="s">
        <v>43</v>
      </c>
      <c r="I59" s="0" t="s">
        <v>17</v>
      </c>
      <c r="K59" s="0" t="s">
        <v>14</v>
      </c>
      <c r="L59" s="0" t="s">
        <v>15</v>
      </c>
      <c r="M59" s="0" t="n">
        <v>19436</v>
      </c>
    </row>
    <row r="60" customFormat="false" ht="13.8" hidden="false" customHeight="false" outlineLevel="0" collapsed="false">
      <c r="B60" s="0" t="str">
        <f aca="false">VLOOKUP(C60,mun_id!$B$1:$G$310,6,0)</f>
        <v>753</v>
      </c>
      <c r="C60" s="0" t="s">
        <v>92</v>
      </c>
      <c r="D60" s="0" t="n">
        <v>60.3764</v>
      </c>
      <c r="E60" s="0" t="n">
        <v>25.2722</v>
      </c>
      <c r="F60" s="0" t="str">
        <f aca="false">VLOOKUP(H60,regions!$B$23:$C$41,2,0)</f>
        <v>FI_18</v>
      </c>
      <c r="G60" s="0" t="n">
        <v>19399</v>
      </c>
      <c r="H60" s="0" t="s">
        <v>12</v>
      </c>
      <c r="I60" s="0" t="s">
        <v>17</v>
      </c>
      <c r="K60" s="0" t="s">
        <v>14</v>
      </c>
      <c r="L60" s="0" t="s">
        <v>15</v>
      </c>
      <c r="M60" s="0" t="n">
        <v>19399</v>
      </c>
    </row>
    <row r="61" customFormat="false" ht="13.8" hidden="false" customHeight="false" outlineLevel="0" collapsed="false">
      <c r="B61" s="0" t="str">
        <f aca="false">VLOOKUP(C61,mun_id!$B$1:$G$310,6,0)</f>
        <v>499</v>
      </c>
      <c r="C61" s="0" t="s">
        <v>93</v>
      </c>
      <c r="D61" s="0" t="n">
        <v>63.1125</v>
      </c>
      <c r="E61" s="0" t="n">
        <v>21.6778</v>
      </c>
      <c r="F61" s="0" t="str">
        <f aca="false">VLOOKUP(H61,regions!$B$23:$C$41,2,0)</f>
        <v>FI_12</v>
      </c>
      <c r="G61" s="0" t="n">
        <v>19302</v>
      </c>
      <c r="H61" s="0" t="s">
        <v>43</v>
      </c>
      <c r="I61" s="0" t="s">
        <v>17</v>
      </c>
      <c r="K61" s="0" t="s">
        <v>14</v>
      </c>
      <c r="L61" s="0" t="s">
        <v>15</v>
      </c>
      <c r="M61" s="0" t="n">
        <v>19302</v>
      </c>
    </row>
    <row r="62" customFormat="false" ht="13.8" hidden="false" customHeight="false" outlineLevel="0" collapsed="false">
      <c r="B62" s="0" t="str">
        <f aca="false">VLOOKUP(C62,mun_id!$B$1:$G$310,6,0)</f>
        <v>423</v>
      </c>
      <c r="C62" s="0" t="s">
        <v>94</v>
      </c>
      <c r="D62" s="0" t="n">
        <v>60.5</v>
      </c>
      <c r="E62" s="0" t="n">
        <v>22.4497</v>
      </c>
      <c r="F62" s="0" t="str">
        <f aca="false">VLOOKUP(H62,regions!$B$23:$C$41,2,0)</f>
        <v>FI_19</v>
      </c>
      <c r="G62" s="0" t="n">
        <v>19263</v>
      </c>
      <c r="H62" s="0" t="s">
        <v>25</v>
      </c>
      <c r="I62" s="0" t="s">
        <v>17</v>
      </c>
      <c r="K62" s="0" t="s">
        <v>14</v>
      </c>
      <c r="L62" s="0" t="s">
        <v>15</v>
      </c>
      <c r="M62" s="0" t="n">
        <v>19263</v>
      </c>
    </row>
    <row r="63" customFormat="false" ht="13.8" hidden="false" customHeight="false" outlineLevel="0" collapsed="false">
      <c r="B63" s="0" t="str">
        <f aca="false">VLOOKUP(C63,mun_id!$B$1:$G$310,6,0)</f>
        <v>529</v>
      </c>
      <c r="C63" s="0" t="s">
        <v>95</v>
      </c>
      <c r="D63" s="0" t="n">
        <v>60.4681</v>
      </c>
      <c r="E63" s="0" t="n">
        <v>22.0264</v>
      </c>
      <c r="F63" s="0" t="str">
        <f aca="false">VLOOKUP(H63,regions!$B$23:$C$41,2,0)</f>
        <v>FI_19</v>
      </c>
      <c r="G63" s="0" t="n">
        <v>18916</v>
      </c>
      <c r="H63" s="0" t="s">
        <v>25</v>
      </c>
      <c r="I63" s="0" t="s">
        <v>17</v>
      </c>
      <c r="K63" s="0" t="s">
        <v>14</v>
      </c>
      <c r="L63" s="0" t="s">
        <v>15</v>
      </c>
      <c r="M63" s="0" t="n">
        <v>18916</v>
      </c>
    </row>
    <row r="64" customFormat="false" ht="13.8" hidden="false" customHeight="false" outlineLevel="0" collapsed="false">
      <c r="B64" s="0" t="str">
        <f aca="false">VLOOKUP(C64,mun_id!$B$1:$G$310,6,0)</f>
        <v>604</v>
      </c>
      <c r="C64" s="0" t="s">
        <v>96</v>
      </c>
      <c r="D64" s="0" t="n">
        <v>61.4667</v>
      </c>
      <c r="E64" s="0" t="n">
        <v>23.65</v>
      </c>
      <c r="F64" s="0" t="str">
        <f aca="false">VLOOKUP(H64,regions!$B$23:$C$41,2,0)</f>
        <v>FI_11</v>
      </c>
      <c r="G64" s="0" t="n">
        <v>18913</v>
      </c>
      <c r="H64" s="0" t="s">
        <v>19</v>
      </c>
      <c r="I64" s="0" t="s">
        <v>17</v>
      </c>
      <c r="K64" s="0" t="s">
        <v>14</v>
      </c>
      <c r="L64" s="0" t="s">
        <v>15</v>
      </c>
      <c r="M64" s="0" t="n">
        <v>18913</v>
      </c>
    </row>
    <row r="65" customFormat="false" ht="13.8" hidden="false" customHeight="false" outlineLevel="0" collapsed="false">
      <c r="B65" s="0" t="str">
        <f aca="false">VLOOKUP(C65,mun_id!$B$1:$G$310,6,0)</f>
        <v>410</v>
      </c>
      <c r="C65" s="0" t="s">
        <v>97</v>
      </c>
      <c r="D65" s="0" t="n">
        <v>62.4167</v>
      </c>
      <c r="E65" s="0" t="n">
        <v>25.95</v>
      </c>
      <c r="F65" s="0" t="str">
        <f aca="false">VLOOKUP(H65,regions!$B$23:$C$41,2,0)</f>
        <v>FI_08</v>
      </c>
      <c r="G65" s="0" t="n">
        <v>18865</v>
      </c>
      <c r="H65" s="0" t="s">
        <v>27</v>
      </c>
      <c r="I65" s="0" t="s">
        <v>17</v>
      </c>
      <c r="K65" s="0" t="s">
        <v>14</v>
      </c>
      <c r="L65" s="0" t="s">
        <v>15</v>
      </c>
      <c r="M65" s="0" t="n">
        <v>18865</v>
      </c>
    </row>
    <row r="66" customFormat="false" ht="13.8" hidden="false" customHeight="false" outlineLevel="0" collapsed="false">
      <c r="B66" s="0" t="str">
        <f aca="false">VLOOKUP(C66,mun_id!$B$1:$G$310,6,0)</f>
        <v>593</v>
      </c>
      <c r="C66" s="0" t="s">
        <v>98</v>
      </c>
      <c r="D66" s="0" t="n">
        <v>62.3</v>
      </c>
      <c r="E66" s="0" t="n">
        <v>27.1583</v>
      </c>
      <c r="F66" s="0" t="str">
        <f aca="false">VLOOKUP(H66,regions!$B$23:$C$41,2,0)</f>
        <v>FI_04</v>
      </c>
      <c r="G66" s="0" t="n">
        <v>18220</v>
      </c>
      <c r="H66" s="0" t="s">
        <v>49</v>
      </c>
      <c r="I66" s="0" t="s">
        <v>17</v>
      </c>
      <c r="K66" s="0" t="s">
        <v>14</v>
      </c>
      <c r="L66" s="0" t="s">
        <v>15</v>
      </c>
      <c r="M66" s="0" t="n">
        <v>18220</v>
      </c>
    </row>
    <row r="67" customFormat="false" ht="13.8" hidden="false" customHeight="false" outlineLevel="0" collapsed="false">
      <c r="B67" s="0" t="str">
        <f aca="false">VLOOKUP(C67,mun_id!$B$1:$G$310,6,0)</f>
        <v>061</v>
      </c>
      <c r="C67" s="0" t="s">
        <v>99</v>
      </c>
      <c r="D67" s="0" t="n">
        <v>60.8167</v>
      </c>
      <c r="E67" s="0" t="n">
        <v>23.6167</v>
      </c>
      <c r="F67" s="0" t="str">
        <f aca="false">VLOOKUP(H67,regions!$B$23:$C$41,2,0)</f>
        <v>FI_06</v>
      </c>
      <c r="G67" s="0" t="n">
        <v>17422</v>
      </c>
      <c r="H67" s="0" t="s">
        <v>41</v>
      </c>
      <c r="I67" s="0" t="s">
        <v>17</v>
      </c>
      <c r="K67" s="0" t="s">
        <v>14</v>
      </c>
      <c r="L67" s="0" t="s">
        <v>15</v>
      </c>
      <c r="M67" s="0" t="n">
        <v>17422</v>
      </c>
    </row>
    <row r="68" customFormat="false" ht="13.8" hidden="false" customHeight="false" outlineLevel="0" collapsed="false">
      <c r="B68" s="0" t="str">
        <f aca="false">VLOOKUP(C68,mun_id!$B$1:$G$310,6,0)</f>
        <v>244</v>
      </c>
      <c r="C68" s="0" t="s">
        <v>100</v>
      </c>
      <c r="D68" s="0" t="n">
        <v>64.9125</v>
      </c>
      <c r="E68" s="0" t="n">
        <v>25.5083</v>
      </c>
      <c r="F68" s="0" t="str">
        <f aca="false">VLOOKUP(H68,regions!$B$23:$C$41,2,0)</f>
        <v>FI_14</v>
      </c>
      <c r="G68" s="0" t="n">
        <v>17066</v>
      </c>
      <c r="H68" s="0" t="s">
        <v>23</v>
      </c>
      <c r="I68" s="0" t="s">
        <v>17</v>
      </c>
      <c r="K68" s="0" t="s">
        <v>14</v>
      </c>
      <c r="L68" s="0" t="s">
        <v>15</v>
      </c>
      <c r="M68" s="0" t="n">
        <v>17066</v>
      </c>
    </row>
    <row r="69" customFormat="false" ht="13.8" hidden="false" customHeight="false" outlineLevel="0" collapsed="false">
      <c r="B69" s="0" t="str">
        <f aca="false">VLOOKUP(C69,mun_id!$B$1:$G$310,6,0)</f>
        <v>020</v>
      </c>
      <c r="C69" s="0" t="s">
        <v>101</v>
      </c>
      <c r="D69" s="0" t="n">
        <v>61.1667</v>
      </c>
      <c r="E69" s="0" t="n">
        <v>23.8681</v>
      </c>
      <c r="F69" s="0" t="str">
        <f aca="false">VLOOKUP(H69,regions!$B$23:$C$41,2,0)</f>
        <v>FI_11</v>
      </c>
      <c r="G69" s="0" t="n">
        <v>17043</v>
      </c>
      <c r="H69" s="0" t="s">
        <v>19</v>
      </c>
      <c r="I69" s="0" t="s">
        <v>17</v>
      </c>
      <c r="K69" s="0" t="s">
        <v>14</v>
      </c>
      <c r="L69" s="0" t="s">
        <v>15</v>
      </c>
      <c r="M69" s="0" t="n">
        <v>17043</v>
      </c>
    </row>
    <row r="70" customFormat="false" ht="13.8" hidden="false" customHeight="false" outlineLevel="0" collapsed="false">
      <c r="B70" s="0" t="str">
        <f aca="false">VLOOKUP(C70,mun_id!$B$1:$G$310,6,0)</f>
        <v>233</v>
      </c>
      <c r="C70" s="0" t="s">
        <v>102</v>
      </c>
      <c r="D70" s="0" t="n">
        <v>63.1014</v>
      </c>
      <c r="E70" s="0" t="n">
        <v>23.0639</v>
      </c>
      <c r="F70" s="0" t="str">
        <f aca="false">VLOOKUP(H70,regions!$B$23:$C$41,2,0)</f>
        <v>FI_03</v>
      </c>
      <c r="G70" s="0" t="n">
        <v>16784</v>
      </c>
      <c r="H70" s="0" t="s">
        <v>47</v>
      </c>
      <c r="I70" s="0" t="s">
        <v>17</v>
      </c>
      <c r="K70" s="0" t="s">
        <v>14</v>
      </c>
      <c r="L70" s="0" t="s">
        <v>15</v>
      </c>
      <c r="M70" s="0" t="n">
        <v>16784</v>
      </c>
    </row>
    <row r="71" customFormat="false" ht="13.8" hidden="false" customHeight="false" outlineLevel="0" collapsed="false">
      <c r="B71" s="0" t="str">
        <f aca="false">VLOOKUP(C71,mun_id!$B$1:$G$310,6,0)</f>
        <v>430</v>
      </c>
      <c r="C71" s="0" t="s">
        <v>103</v>
      </c>
      <c r="D71" s="0" t="n">
        <v>60.8514</v>
      </c>
      <c r="E71" s="0" t="n">
        <v>23.0583</v>
      </c>
      <c r="F71" s="0" t="str">
        <f aca="false">VLOOKUP(H71,regions!$B$23:$C$41,2,0)</f>
        <v>FI_19</v>
      </c>
      <c r="G71" s="0" t="n">
        <v>16467</v>
      </c>
      <c r="H71" s="0" t="s">
        <v>25</v>
      </c>
      <c r="I71" s="0" t="s">
        <v>17</v>
      </c>
      <c r="K71" s="0" t="s">
        <v>14</v>
      </c>
      <c r="L71" s="0" t="s">
        <v>15</v>
      </c>
      <c r="M71" s="0" t="n">
        <v>16467</v>
      </c>
    </row>
    <row r="72" customFormat="false" ht="13.8" hidden="false" customHeight="false" outlineLevel="0" collapsed="false">
      <c r="B72" s="0" t="str">
        <f aca="false">VLOOKUP(C72,mun_id!$B$1:$G$310,6,0)</f>
        <v>560</v>
      </c>
      <c r="C72" s="0" t="s">
        <v>104</v>
      </c>
      <c r="D72" s="0" t="n">
        <v>60.8042</v>
      </c>
      <c r="E72" s="0" t="n">
        <v>25.7333</v>
      </c>
      <c r="F72" s="0" t="str">
        <f aca="false">VLOOKUP(H72,regions!$B$23:$C$41,2,0)</f>
        <v>FI_16</v>
      </c>
      <c r="G72" s="0" t="n">
        <v>16326</v>
      </c>
      <c r="H72" s="0" t="s">
        <v>31</v>
      </c>
      <c r="I72" s="0" t="s">
        <v>17</v>
      </c>
      <c r="K72" s="0" t="s">
        <v>14</v>
      </c>
      <c r="L72" s="0" t="s">
        <v>15</v>
      </c>
      <c r="M72" s="0" t="n">
        <v>16326</v>
      </c>
    </row>
    <row r="73" customFormat="false" ht="13.8" hidden="false" customHeight="false" outlineLevel="0" collapsed="false">
      <c r="B73" s="0" t="str">
        <f aca="false">VLOOKUP(C73,mun_id!$B$1:$G$310,6,0)</f>
        <v>305</v>
      </c>
      <c r="C73" s="0" t="s">
        <v>105</v>
      </c>
      <c r="D73" s="0" t="n">
        <v>65.9667</v>
      </c>
      <c r="E73" s="0" t="n">
        <v>29.1667</v>
      </c>
      <c r="F73" s="0" t="str">
        <f aca="false">VLOOKUP(H73,regions!$B$23:$C$41,2,0)</f>
        <v>FI_14</v>
      </c>
      <c r="G73" s="0" t="n">
        <v>15688</v>
      </c>
      <c r="H73" s="0" t="s">
        <v>23</v>
      </c>
      <c r="I73" s="0" t="s">
        <v>17</v>
      </c>
      <c r="K73" s="0" t="s">
        <v>14</v>
      </c>
      <c r="L73" s="0" t="s">
        <v>15</v>
      </c>
      <c r="M73" s="0" t="n">
        <v>15688</v>
      </c>
    </row>
    <row r="74" customFormat="false" ht="13.8" hidden="false" customHeight="false" outlineLevel="0" collapsed="false">
      <c r="B74" s="0" t="str">
        <f aca="false">VLOOKUP(C74,mun_id!$B$1:$G$310,6,0)</f>
        <v>895</v>
      </c>
      <c r="C74" s="0" t="s">
        <v>106</v>
      </c>
      <c r="D74" s="0" t="n">
        <v>60.7833</v>
      </c>
      <c r="E74" s="0" t="n">
        <v>21.4167</v>
      </c>
      <c r="F74" s="0" t="str">
        <f aca="false">VLOOKUP(H74,regions!$B$23:$C$41,2,0)</f>
        <v>FI_19</v>
      </c>
      <c r="G74" s="0" t="n">
        <v>15510</v>
      </c>
      <c r="H74" s="0" t="s">
        <v>25</v>
      </c>
      <c r="I74" s="0" t="s">
        <v>17</v>
      </c>
      <c r="K74" s="0" t="s">
        <v>14</v>
      </c>
      <c r="L74" s="0" t="s">
        <v>15</v>
      </c>
      <c r="M74" s="0" t="n">
        <v>15510</v>
      </c>
    </row>
    <row r="75" customFormat="false" ht="13.8" hidden="false" customHeight="false" outlineLevel="0" collapsed="false">
      <c r="B75" s="0" t="str">
        <f aca="false">VLOOKUP(C75,mun_id!$B$1:$G$310,6,0)</f>
        <v>445</v>
      </c>
      <c r="C75" s="0" t="s">
        <v>107</v>
      </c>
      <c r="D75" s="0" t="n">
        <v>60.3</v>
      </c>
      <c r="E75" s="0" t="n">
        <v>22.3</v>
      </c>
      <c r="F75" s="0" t="str">
        <f aca="false">VLOOKUP(H75,regions!$B$23:$C$41,2,0)</f>
        <v>FI_19</v>
      </c>
      <c r="G75" s="0" t="n">
        <v>15457</v>
      </c>
      <c r="H75" s="0" t="s">
        <v>25</v>
      </c>
      <c r="I75" s="0" t="s">
        <v>17</v>
      </c>
      <c r="K75" s="0" t="s">
        <v>14</v>
      </c>
      <c r="L75" s="0" t="s">
        <v>15</v>
      </c>
      <c r="M75" s="0" t="n">
        <v>15457</v>
      </c>
    </row>
    <row r="76" customFormat="false" ht="13.8" hidden="false" customHeight="false" outlineLevel="0" collapsed="false">
      <c r="B76" s="0" t="str">
        <f aca="false">VLOOKUP(C76,mun_id!$B$1:$G$310,6,0)</f>
        <v>434</v>
      </c>
      <c r="C76" s="0" t="s">
        <v>108</v>
      </c>
      <c r="D76" s="0" t="n">
        <v>60.4569</v>
      </c>
      <c r="E76" s="0" t="n">
        <v>26.225</v>
      </c>
      <c r="F76" s="0" t="str">
        <f aca="false">VLOOKUP(H76,regions!$B$23:$C$41,2,0)</f>
        <v>FI_18</v>
      </c>
      <c r="G76" s="0" t="n">
        <v>15311</v>
      </c>
      <c r="H76" s="0" t="s">
        <v>12</v>
      </c>
      <c r="I76" s="0" t="s">
        <v>17</v>
      </c>
      <c r="K76" s="0" t="s">
        <v>14</v>
      </c>
      <c r="L76" s="0" t="s">
        <v>15</v>
      </c>
      <c r="M76" s="0" t="n">
        <v>15311</v>
      </c>
    </row>
    <row r="77" customFormat="false" ht="13.8" hidden="false" customHeight="false" outlineLevel="0" collapsed="false">
      <c r="B77" s="0" t="str">
        <f aca="false">VLOOKUP(C77,mun_id!$B$1:$G$310,6,0)</f>
        <v>977</v>
      </c>
      <c r="C77" s="0" t="s">
        <v>109</v>
      </c>
      <c r="D77" s="0" t="n">
        <v>64.0722</v>
      </c>
      <c r="E77" s="0" t="n">
        <v>24.5375</v>
      </c>
      <c r="F77" s="0" t="str">
        <f aca="false">VLOOKUP(H77,regions!$B$23:$C$41,2,0)</f>
        <v>FI_14</v>
      </c>
      <c r="G77" s="0" t="n">
        <v>15039</v>
      </c>
      <c r="H77" s="0" t="s">
        <v>23</v>
      </c>
      <c r="I77" s="0" t="s">
        <v>17</v>
      </c>
      <c r="K77" s="0" t="s">
        <v>14</v>
      </c>
      <c r="L77" s="0" t="s">
        <v>15</v>
      </c>
      <c r="M77" s="0" t="n">
        <v>15039</v>
      </c>
    </row>
    <row r="78" customFormat="false" ht="13.8" hidden="false" customHeight="false" outlineLevel="0" collapsed="false">
      <c r="B78" s="0" t="str">
        <f aca="false">VLOOKUP(C78,mun_id!$B$1:$G$310,6,0)</f>
        <v>276</v>
      </c>
      <c r="C78" s="0" t="s">
        <v>110</v>
      </c>
      <c r="D78" s="0" t="n">
        <v>62.7667</v>
      </c>
      <c r="E78" s="0" t="n">
        <v>29.85</v>
      </c>
      <c r="F78" s="0" t="str">
        <f aca="false">VLOOKUP(H78,regions!$B$23:$C$41,2,0)</f>
        <v>FI_13</v>
      </c>
      <c r="G78" s="0" t="n">
        <v>14827</v>
      </c>
      <c r="H78" s="0" t="s">
        <v>37</v>
      </c>
      <c r="I78" s="0" t="s">
        <v>17</v>
      </c>
      <c r="K78" s="0" t="s">
        <v>14</v>
      </c>
      <c r="L78" s="0" t="s">
        <v>15</v>
      </c>
      <c r="M78" s="0" t="n">
        <v>14827</v>
      </c>
    </row>
    <row r="79" customFormat="false" ht="13.8" hidden="false" customHeight="false" outlineLevel="0" collapsed="false">
      <c r="B79" s="0" t="str">
        <f aca="false">VLOOKUP(C79,mun_id!$B$1:$G$310,6,0)</f>
        <v>408</v>
      </c>
      <c r="C79" s="0" t="s">
        <v>111</v>
      </c>
      <c r="D79" s="0" t="n">
        <v>62.9708</v>
      </c>
      <c r="E79" s="0" t="n">
        <v>23.0069</v>
      </c>
      <c r="F79" s="0" t="str">
        <f aca="false">VLOOKUP(H79,regions!$B$23:$C$41,2,0)</f>
        <v>FI_03</v>
      </c>
      <c r="G79" s="0" t="n">
        <v>14609</v>
      </c>
      <c r="H79" s="0" t="s">
        <v>47</v>
      </c>
      <c r="I79" s="0" t="s">
        <v>17</v>
      </c>
      <c r="K79" s="0" t="s">
        <v>14</v>
      </c>
      <c r="L79" s="0" t="s">
        <v>15</v>
      </c>
      <c r="M79" s="0" t="n">
        <v>14609</v>
      </c>
    </row>
    <row r="80" customFormat="false" ht="13.8" hidden="false" customHeight="false" outlineLevel="0" collapsed="false">
      <c r="B80" s="0" t="str">
        <f aca="false">VLOOKUP(C80,mun_id!$B$1:$G$310,6,0)</f>
        <v>232</v>
      </c>
      <c r="C80" s="0" t="s">
        <v>112</v>
      </c>
      <c r="D80" s="0" t="n">
        <v>62.4319</v>
      </c>
      <c r="E80" s="0" t="n">
        <v>22.1794</v>
      </c>
      <c r="F80" s="0" t="str">
        <f aca="false">VLOOKUP(H80,regions!$B$23:$C$41,2,0)</f>
        <v>FI_03</v>
      </c>
      <c r="G80" s="0" t="n">
        <v>13875</v>
      </c>
      <c r="H80" s="0" t="s">
        <v>47</v>
      </c>
      <c r="I80" s="0" t="s">
        <v>17</v>
      </c>
      <c r="K80" s="0" t="s">
        <v>14</v>
      </c>
      <c r="L80" s="0" t="s">
        <v>15</v>
      </c>
      <c r="M80" s="0" t="n">
        <v>13875</v>
      </c>
    </row>
    <row r="81" customFormat="false" ht="13.8" hidden="false" customHeight="false" outlineLevel="0" collapsed="false">
      <c r="B81" s="0" t="str">
        <f aca="false">VLOOKUP(C81,mun_id!$B$1:$G$310,6,0)</f>
        <v>886</v>
      </c>
      <c r="C81" s="0" t="s">
        <v>113</v>
      </c>
      <c r="D81" s="0" t="n">
        <v>61.4292</v>
      </c>
      <c r="E81" s="0" t="n">
        <v>21.875</v>
      </c>
      <c r="F81" s="0" t="str">
        <f aca="false">VLOOKUP(H81,regions!$B$23:$C$41,2,0)</f>
        <v>FI_17</v>
      </c>
      <c r="G81" s="0" t="n">
        <v>13237</v>
      </c>
      <c r="H81" s="0" t="s">
        <v>35</v>
      </c>
      <c r="I81" s="0" t="s">
        <v>17</v>
      </c>
      <c r="K81" s="0" t="s">
        <v>14</v>
      </c>
      <c r="L81" s="0" t="s">
        <v>15</v>
      </c>
      <c r="M81" s="0" t="n">
        <v>13237</v>
      </c>
    </row>
    <row r="82" customFormat="false" ht="13.8" hidden="false" customHeight="false" outlineLevel="0" collapsed="false">
      <c r="B82" s="0" t="str">
        <f aca="false">VLOOKUP(C82,mun_id!$B$1:$G$310,6,0)</f>
        <v>208</v>
      </c>
      <c r="C82" s="0" t="s">
        <v>114</v>
      </c>
      <c r="D82" s="0" t="n">
        <v>64.2597</v>
      </c>
      <c r="E82" s="0" t="n">
        <v>23.9486</v>
      </c>
      <c r="F82" s="0" t="str">
        <f aca="false">VLOOKUP(H82,regions!$B$23:$C$41,2,0)</f>
        <v>FI_14</v>
      </c>
      <c r="G82" s="0" t="n">
        <v>12621</v>
      </c>
      <c r="H82" s="0" t="s">
        <v>23</v>
      </c>
      <c r="I82" s="0" t="s">
        <v>17</v>
      </c>
      <c r="K82" s="0" t="s">
        <v>14</v>
      </c>
      <c r="L82" s="0" t="s">
        <v>15</v>
      </c>
      <c r="M82" s="0" t="n">
        <v>12621</v>
      </c>
    </row>
    <row r="83" customFormat="false" ht="13.8" hidden="false" customHeight="false" outlineLevel="0" collapsed="false">
      <c r="B83" s="0" t="str">
        <f aca="false">VLOOKUP(C83,mun_id!$B$1:$G$310,6,0)</f>
        <v>145</v>
      </c>
      <c r="C83" s="0" t="s">
        <v>115</v>
      </c>
      <c r="D83" s="0" t="n">
        <v>62.7333</v>
      </c>
      <c r="E83" s="0" t="n">
        <v>22.5833</v>
      </c>
      <c r="F83" s="0" t="str">
        <f aca="false">VLOOKUP(H83,regions!$B$23:$C$41,2,0)</f>
        <v>FI_03</v>
      </c>
      <c r="G83" s="0" t="n">
        <v>12159</v>
      </c>
      <c r="H83" s="0" t="s">
        <v>47</v>
      </c>
      <c r="I83" s="0" t="s">
        <v>17</v>
      </c>
      <c r="K83" s="0" t="s">
        <v>14</v>
      </c>
      <c r="L83" s="0" t="s">
        <v>15</v>
      </c>
      <c r="M83" s="0" t="n">
        <v>12159</v>
      </c>
    </row>
    <row r="84" customFormat="false" ht="13.8" hidden="false" customHeight="false" outlineLevel="0" collapsed="false">
      <c r="B84" s="0" t="str">
        <f aca="false">VLOOKUP(C84,mun_id!$B$1:$G$310,6,0)</f>
        <v>426</v>
      </c>
      <c r="C84" s="0" t="s">
        <v>116</v>
      </c>
      <c r="D84" s="0" t="n">
        <v>62.5333</v>
      </c>
      <c r="E84" s="0" t="n">
        <v>29.3833</v>
      </c>
      <c r="F84" s="0" t="str">
        <f aca="false">VLOOKUP(H84,regions!$B$23:$C$41,2,0)</f>
        <v>FI_13</v>
      </c>
      <c r="G84" s="0" t="n">
        <v>12150</v>
      </c>
      <c r="H84" s="0" t="s">
        <v>37</v>
      </c>
      <c r="I84" s="0" t="s">
        <v>17</v>
      </c>
      <c r="K84" s="0" t="s">
        <v>14</v>
      </c>
      <c r="L84" s="0" t="s">
        <v>15</v>
      </c>
      <c r="M84" s="0" t="n">
        <v>12150</v>
      </c>
    </row>
    <row r="85" customFormat="false" ht="13.8" hidden="false" customHeight="false" outlineLevel="0" collapsed="false">
      <c r="B85" s="0" t="str">
        <f aca="false">VLOOKUP(C85,mun_id!$B$1:$G$310,6,0)</f>
        <v>050</v>
      </c>
      <c r="C85" s="0" t="s">
        <v>117</v>
      </c>
      <c r="D85" s="0" t="n">
        <v>61.1333</v>
      </c>
      <c r="E85" s="0" t="n">
        <v>22.0833</v>
      </c>
      <c r="F85" s="0" t="str">
        <f aca="false">VLOOKUP(H85,regions!$B$23:$C$41,2,0)</f>
        <v>FI_17</v>
      </c>
      <c r="G85" s="0" t="n">
        <v>12128</v>
      </c>
      <c r="H85" s="0" t="s">
        <v>35</v>
      </c>
      <c r="I85" s="0" t="s">
        <v>17</v>
      </c>
      <c r="K85" s="0" t="s">
        <v>14</v>
      </c>
      <c r="L85" s="0" t="s">
        <v>15</v>
      </c>
      <c r="M85" s="0" t="n">
        <v>12128</v>
      </c>
    </row>
    <row r="86" customFormat="false" ht="13.8" hidden="false" customHeight="false" outlineLevel="0" collapsed="false">
      <c r="B86" s="0" t="str">
        <f aca="false">VLOOKUP(C86,mun_id!$B$1:$G$310,6,0)</f>
        <v>010</v>
      </c>
      <c r="C86" s="0" t="s">
        <v>118</v>
      </c>
      <c r="D86" s="0" t="n">
        <v>62.5861</v>
      </c>
      <c r="E86" s="0" t="n">
        <v>23.6194</v>
      </c>
      <c r="F86" s="0" t="str">
        <f aca="false">VLOOKUP(H86,regions!$B$23:$C$41,2,0)</f>
        <v>FI_03</v>
      </c>
      <c r="G86" s="0" t="n">
        <v>12044</v>
      </c>
      <c r="H86" s="0" t="s">
        <v>47</v>
      </c>
      <c r="I86" s="0" t="s">
        <v>17</v>
      </c>
      <c r="K86" s="0" t="s">
        <v>14</v>
      </c>
      <c r="L86" s="0" t="s">
        <v>15</v>
      </c>
      <c r="M86" s="0" t="n">
        <v>12044</v>
      </c>
    </row>
    <row r="87" customFormat="false" ht="13.8" hidden="false" customHeight="false" outlineLevel="0" collapsed="false">
      <c r="B87" s="0" t="str">
        <f aca="false">VLOOKUP(C87,mun_id!$B$1:$G$310,6,0)</f>
        <v>422</v>
      </c>
      <c r="C87" s="0" t="s">
        <v>119</v>
      </c>
      <c r="D87" s="0" t="n">
        <v>63.3167</v>
      </c>
      <c r="E87" s="0" t="n">
        <v>30.0167</v>
      </c>
      <c r="F87" s="0" t="str">
        <f aca="false">VLOOKUP(H87,regions!$B$23:$C$41,2,0)</f>
        <v>FI_13</v>
      </c>
      <c r="G87" s="0" t="n">
        <v>11772</v>
      </c>
      <c r="H87" s="0" t="s">
        <v>37</v>
      </c>
      <c r="I87" s="0" t="s">
        <v>17</v>
      </c>
      <c r="K87" s="0" t="s">
        <v>14</v>
      </c>
      <c r="L87" s="0" t="s">
        <v>15</v>
      </c>
      <c r="M87" s="0" t="n">
        <v>11772</v>
      </c>
    </row>
    <row r="88" customFormat="false" ht="13.8" hidden="false" customHeight="false" outlineLevel="0" collapsed="false">
      <c r="B88" s="0" t="str">
        <f aca="false">VLOOKUP(C88,mun_id!$B$1:$G$310,6,0)</f>
        <v>214</v>
      </c>
      <c r="C88" s="0" t="s">
        <v>120</v>
      </c>
      <c r="D88" s="0" t="n">
        <v>61.8042</v>
      </c>
      <c r="E88" s="0" t="n">
        <v>22.3944</v>
      </c>
      <c r="F88" s="0" t="str">
        <f aca="false">VLOOKUP(H88,regions!$B$23:$C$41,2,0)</f>
        <v>FI_17</v>
      </c>
      <c r="G88" s="0" t="n">
        <v>11769</v>
      </c>
      <c r="H88" s="0" t="s">
        <v>35</v>
      </c>
      <c r="I88" s="0" t="s">
        <v>17</v>
      </c>
      <c r="K88" s="0" t="s">
        <v>14</v>
      </c>
      <c r="L88" s="0" t="s">
        <v>15</v>
      </c>
      <c r="M88" s="0" t="n">
        <v>11769</v>
      </c>
    </row>
    <row r="89" customFormat="false" ht="13.8" hidden="false" customHeight="false" outlineLevel="0" collapsed="false">
      <c r="B89" s="0" t="str">
        <f aca="false">VLOOKUP(C89,mun_id!$B$1:$G$310,6,0)</f>
        <v>478</v>
      </c>
      <c r="C89" s="0" t="s">
        <v>121</v>
      </c>
      <c r="D89" s="0" t="n">
        <v>60.0986</v>
      </c>
      <c r="E89" s="0" t="n">
        <v>19.9444</v>
      </c>
      <c r="F89" s="0" t="str">
        <f aca="false">VLOOKUP(H89,regions!$B$23:$C$41,2,0)</f>
        <v>FI_01</v>
      </c>
      <c r="G89" s="0" t="n">
        <v>11461</v>
      </c>
      <c r="H89" s="0" t="s">
        <v>122</v>
      </c>
      <c r="I89" s="0" t="s">
        <v>20</v>
      </c>
      <c r="K89" s="0" t="s">
        <v>14</v>
      </c>
      <c r="L89" s="0" t="s">
        <v>15</v>
      </c>
      <c r="M89" s="0" t="n">
        <v>11461</v>
      </c>
    </row>
    <row r="90" customFormat="false" ht="13.8" hidden="false" customHeight="false" outlineLevel="0" collapsed="false">
      <c r="B90" s="0" t="str">
        <f aca="false">VLOOKUP(C90,mun_id!$B$1:$G$310,6,0)</f>
        <v>535</v>
      </c>
      <c r="C90" s="0" t="s">
        <v>123</v>
      </c>
      <c r="D90" s="0" t="n">
        <v>63.9292</v>
      </c>
      <c r="E90" s="0" t="n">
        <v>24.9778</v>
      </c>
      <c r="F90" s="0" t="str">
        <f aca="false">VLOOKUP(H90,regions!$B$23:$C$41,2,0)</f>
        <v>FI_14</v>
      </c>
      <c r="G90" s="0" t="n">
        <v>10876</v>
      </c>
      <c r="H90" s="0" t="s">
        <v>23</v>
      </c>
      <c r="I90" s="0" t="s">
        <v>17</v>
      </c>
      <c r="K90" s="0" t="s">
        <v>14</v>
      </c>
      <c r="L90" s="0" t="s">
        <v>15</v>
      </c>
      <c r="M90" s="0" t="n">
        <v>10876</v>
      </c>
    </row>
    <row r="91" customFormat="false" ht="13.8" hidden="false" customHeight="false" outlineLevel="0" collapsed="false">
      <c r="B91" s="0" t="str">
        <f aca="false">VLOOKUP(C91,mun_id!$B$1:$G$310,6,0)</f>
        <v>260</v>
      </c>
      <c r="C91" s="0" t="s">
        <v>124</v>
      </c>
      <c r="D91" s="0" t="n">
        <v>62.0986</v>
      </c>
      <c r="E91" s="0" t="n">
        <v>30.1375</v>
      </c>
      <c r="F91" s="0" t="str">
        <f aca="false">VLOOKUP(H91,regions!$B$23:$C$41,2,0)</f>
        <v>FI_13</v>
      </c>
      <c r="G91" s="0" t="n">
        <v>10832</v>
      </c>
      <c r="H91" s="0" t="s">
        <v>37</v>
      </c>
      <c r="I91" s="0" t="s">
        <v>17</v>
      </c>
      <c r="K91" s="0" t="s">
        <v>14</v>
      </c>
      <c r="L91" s="0" t="s">
        <v>15</v>
      </c>
      <c r="M91" s="0" t="n">
        <v>10832</v>
      </c>
    </row>
    <row r="92" customFormat="false" ht="13.8" hidden="false" customHeight="false" outlineLevel="0" collapsed="false">
      <c r="B92" s="0" t="str">
        <f aca="false">VLOOKUP(C92,mun_id!$B$1:$G$310,6,0)</f>
        <v>108</v>
      </c>
      <c r="C92" s="0" t="s">
        <v>125</v>
      </c>
      <c r="D92" s="0" t="n">
        <v>61.6333</v>
      </c>
      <c r="E92" s="0" t="n">
        <v>23.2</v>
      </c>
      <c r="F92" s="0" t="str">
        <f aca="false">VLOOKUP(H92,regions!$B$23:$C$41,2,0)</f>
        <v>FI_11</v>
      </c>
      <c r="G92" s="0" t="n">
        <v>10667</v>
      </c>
      <c r="H92" s="0" t="s">
        <v>19</v>
      </c>
      <c r="I92" s="0" t="s">
        <v>17</v>
      </c>
      <c r="K92" s="0" t="s">
        <v>14</v>
      </c>
      <c r="L92" s="0" t="s">
        <v>15</v>
      </c>
      <c r="M92" s="0" t="n">
        <v>10667</v>
      </c>
    </row>
    <row r="93" customFormat="false" ht="13.8" hidden="false" customHeight="false" outlineLevel="0" collapsed="false">
      <c r="B93" s="0" t="str">
        <f aca="false">VLOOKUP(C93,mun_id!$B$1:$G$310,6,0)</f>
        <v>577</v>
      </c>
      <c r="C93" s="0" t="s">
        <v>126</v>
      </c>
      <c r="D93" s="0" t="n">
        <v>60.4569</v>
      </c>
      <c r="E93" s="0" t="n">
        <v>22.6861</v>
      </c>
      <c r="F93" s="0" t="str">
        <f aca="false">VLOOKUP(H93,regions!$B$23:$C$41,2,0)</f>
        <v>FI_19</v>
      </c>
      <c r="G93" s="0" t="n">
        <v>10620</v>
      </c>
      <c r="H93" s="0" t="s">
        <v>25</v>
      </c>
      <c r="I93" s="0" t="s">
        <v>17</v>
      </c>
      <c r="K93" s="0" t="s">
        <v>14</v>
      </c>
      <c r="L93" s="0" t="s">
        <v>15</v>
      </c>
      <c r="M93" s="0" t="n">
        <v>10620</v>
      </c>
    </row>
    <row r="94" customFormat="false" ht="13.8" hidden="false" customHeight="false" outlineLevel="0" collapsed="false">
      <c r="B94" s="0" t="str">
        <f aca="false">VLOOKUP(C94,mun_id!$B$1:$G$310,6,0)</f>
        <v>765</v>
      </c>
      <c r="C94" s="0" t="s">
        <v>127</v>
      </c>
      <c r="D94" s="0" t="n">
        <v>64.1333</v>
      </c>
      <c r="E94" s="0" t="n">
        <v>28.3833</v>
      </c>
      <c r="F94" s="0" t="str">
        <f aca="false">VLOOKUP(H94,regions!$B$23:$C$41,2,0)</f>
        <v>FI_05</v>
      </c>
      <c r="G94" s="0" t="n">
        <v>10523</v>
      </c>
      <c r="H94" s="0" t="s">
        <v>63</v>
      </c>
      <c r="I94" s="0" t="s">
        <v>17</v>
      </c>
      <c r="K94" s="0" t="s">
        <v>14</v>
      </c>
      <c r="L94" s="0" t="s">
        <v>15</v>
      </c>
      <c r="M94" s="0" t="n">
        <v>10523</v>
      </c>
    </row>
    <row r="95" customFormat="false" ht="13.8" hidden="false" customHeight="false" outlineLevel="0" collapsed="false">
      <c r="B95" s="0" t="str">
        <f aca="false">VLOOKUP(C95,mun_id!$B$1:$G$310,6,0)</f>
        <v>102</v>
      </c>
      <c r="C95" s="0" t="s">
        <v>128</v>
      </c>
      <c r="D95" s="0" t="n">
        <v>61.1764</v>
      </c>
      <c r="E95" s="0" t="n">
        <v>22.6986</v>
      </c>
      <c r="F95" s="0" t="str">
        <f aca="false">VLOOKUP(H95,regions!$B$23:$C$41,2,0)</f>
        <v>FI_17</v>
      </c>
      <c r="G95" s="0" t="n">
        <v>10473</v>
      </c>
      <c r="H95" s="0" t="s">
        <v>35</v>
      </c>
      <c r="I95" s="0" t="s">
        <v>17</v>
      </c>
      <c r="K95" s="0" t="s">
        <v>14</v>
      </c>
      <c r="L95" s="0" t="s">
        <v>15</v>
      </c>
      <c r="M95" s="0" t="n">
        <v>10473</v>
      </c>
    </row>
    <row r="96" customFormat="false" ht="13.8" hidden="false" customHeight="false" outlineLevel="0" collapsed="false">
      <c r="B96" s="0" t="str">
        <f aca="false">VLOOKUP(C96,mun_id!$B$1:$G$310,6,0)</f>
        <v>249</v>
      </c>
      <c r="C96" s="0" t="s">
        <v>129</v>
      </c>
      <c r="D96" s="0" t="n">
        <v>62.2597</v>
      </c>
      <c r="E96" s="0" t="n">
        <v>24.7069</v>
      </c>
      <c r="F96" s="0" t="str">
        <f aca="false">VLOOKUP(H96,regions!$B$23:$C$41,2,0)</f>
        <v>FI_08</v>
      </c>
      <c r="G96" s="0" t="n">
        <v>10117</v>
      </c>
      <c r="H96" s="0" t="s">
        <v>27</v>
      </c>
      <c r="I96" s="0" t="s">
        <v>17</v>
      </c>
      <c r="K96" s="0" t="s">
        <v>14</v>
      </c>
      <c r="L96" s="0" t="s">
        <v>15</v>
      </c>
      <c r="M96" s="0" t="n">
        <v>10117</v>
      </c>
    </row>
    <row r="97" customFormat="false" ht="13.8" hidden="false" customHeight="false" outlineLevel="0" collapsed="false">
      <c r="B97" s="0" t="str">
        <f aca="false">VLOOKUP(C97,mun_id!$B$1:$G$310,6,0)</f>
        <v>005</v>
      </c>
      <c r="C97" s="0" t="s">
        <v>130</v>
      </c>
      <c r="D97" s="0" t="n">
        <v>63</v>
      </c>
      <c r="E97" s="0" t="n">
        <v>23.8167</v>
      </c>
      <c r="F97" s="0" t="str">
        <f aca="false">VLOOKUP(H97,regions!$B$23:$C$41,2,0)</f>
        <v>FI_03</v>
      </c>
      <c r="G97" s="0" t="n">
        <v>10006</v>
      </c>
      <c r="H97" s="0" t="s">
        <v>47</v>
      </c>
      <c r="I97" s="0" t="s">
        <v>17</v>
      </c>
      <c r="K97" s="0" t="s">
        <v>14</v>
      </c>
      <c r="L97" s="0" t="s">
        <v>15</v>
      </c>
      <c r="M97" s="0" t="n">
        <v>10006</v>
      </c>
    </row>
    <row r="98" customFormat="false" ht="13.8" hidden="false" customHeight="false" outlineLevel="0" collapsed="false">
      <c r="B98" s="0" t="str">
        <f aca="false">VLOOKUP(C98,mun_id!$B$1:$G$310,6,0)</f>
        <v>402</v>
      </c>
      <c r="C98" s="0" t="s">
        <v>131</v>
      </c>
      <c r="D98" s="0" t="n">
        <v>63.3667</v>
      </c>
      <c r="E98" s="0" t="n">
        <v>27.3833</v>
      </c>
      <c r="F98" s="0" t="str">
        <f aca="false">VLOOKUP(H98,regions!$B$23:$C$41,2,0)</f>
        <v>FI_15</v>
      </c>
      <c r="G98" s="0" t="n">
        <v>9982</v>
      </c>
      <c r="H98" s="0" t="s">
        <v>29</v>
      </c>
      <c r="I98" s="0" t="s">
        <v>17</v>
      </c>
      <c r="K98" s="0" t="s">
        <v>14</v>
      </c>
      <c r="L98" s="0" t="s">
        <v>15</v>
      </c>
      <c r="M98" s="0" t="n">
        <v>9982</v>
      </c>
    </row>
    <row r="99" customFormat="false" ht="13.8" hidden="false" customHeight="false" outlineLevel="0" collapsed="false">
      <c r="B99" s="0" t="str">
        <f aca="false">VLOOKUP(C99,mun_id!$B$1:$G$310,6,0)</f>
        <v>139</v>
      </c>
      <c r="C99" s="0" t="s">
        <v>132</v>
      </c>
      <c r="D99" s="0" t="n">
        <v>65.3167</v>
      </c>
      <c r="E99" s="0" t="n">
        <v>25.3722</v>
      </c>
      <c r="F99" s="0" t="str">
        <f aca="false">VLOOKUP(H99,regions!$B$23:$C$41,2,0)</f>
        <v>FI_14</v>
      </c>
      <c r="G99" s="0" t="n">
        <v>9966</v>
      </c>
      <c r="H99" s="0" t="s">
        <v>23</v>
      </c>
      <c r="I99" s="0" t="s">
        <v>17</v>
      </c>
      <c r="K99" s="0" t="s">
        <v>14</v>
      </c>
      <c r="L99" s="0" t="s">
        <v>15</v>
      </c>
      <c r="M99" s="0" t="n">
        <v>9966</v>
      </c>
    </row>
    <row r="100" customFormat="false" ht="13.8" hidden="false" customHeight="false" outlineLevel="0" collapsed="false">
      <c r="B100" s="0" t="str">
        <f aca="false">VLOOKUP(C100,mun_id!$B$1:$G$310,6,0)</f>
        <v>420</v>
      </c>
      <c r="C100" s="0" t="s">
        <v>133</v>
      </c>
      <c r="D100" s="0" t="n">
        <v>62.4917</v>
      </c>
      <c r="E100" s="0" t="n">
        <v>27.7875</v>
      </c>
      <c r="F100" s="0" t="str">
        <f aca="false">VLOOKUP(H100,regions!$B$23:$C$41,2,0)</f>
        <v>FI_15</v>
      </c>
      <c r="G100" s="0" t="n">
        <v>9953</v>
      </c>
      <c r="H100" s="0" t="s">
        <v>29</v>
      </c>
      <c r="I100" s="0" t="s">
        <v>17</v>
      </c>
      <c r="K100" s="0" t="s">
        <v>14</v>
      </c>
      <c r="L100" s="0" t="s">
        <v>15</v>
      </c>
      <c r="M100" s="0" t="n">
        <v>9953</v>
      </c>
    </row>
    <row r="101" customFormat="false" ht="13.8" hidden="false" customHeight="false" outlineLevel="0" collapsed="false">
      <c r="B101" s="0" t="str">
        <f aca="false">VLOOKUP(C101,mun_id!$B$1:$G$310,6,0)</f>
        <v>425</v>
      </c>
      <c r="C101" s="0" t="s">
        <v>134</v>
      </c>
      <c r="D101" s="0" t="n">
        <v>64.8083</v>
      </c>
      <c r="E101" s="0" t="n">
        <v>25.4167</v>
      </c>
      <c r="F101" s="0" t="str">
        <f aca="false">VLOOKUP(H101,regions!$B$23:$C$41,2,0)</f>
        <v>FI_14</v>
      </c>
      <c r="G101" s="0" t="n">
        <v>9937</v>
      </c>
      <c r="H101" s="0" t="s">
        <v>23</v>
      </c>
      <c r="I101" s="0" t="s">
        <v>17</v>
      </c>
      <c r="K101" s="0" t="s">
        <v>14</v>
      </c>
      <c r="L101" s="0" t="s">
        <v>15</v>
      </c>
      <c r="M101" s="0" t="n">
        <v>9937</v>
      </c>
    </row>
    <row r="102" customFormat="false" ht="13.8" hidden="false" customHeight="false" outlineLevel="0" collapsed="false">
      <c r="B102" s="0" t="str">
        <f aca="false">VLOOKUP(C102,mun_id!$B$1:$G$310,6,0)</f>
        <v>729</v>
      </c>
      <c r="C102" s="0" t="s">
        <v>135</v>
      </c>
      <c r="D102" s="0" t="n">
        <v>62.7056</v>
      </c>
      <c r="E102" s="0" t="n">
        <v>25.2569</v>
      </c>
      <c r="F102" s="0" t="str">
        <f aca="false">VLOOKUP(H102,regions!$B$23:$C$41,2,0)</f>
        <v>FI_08</v>
      </c>
      <c r="G102" s="0" t="n">
        <v>9915</v>
      </c>
      <c r="H102" s="0" t="s">
        <v>27</v>
      </c>
      <c r="I102" s="0" t="s">
        <v>17</v>
      </c>
      <c r="K102" s="0" t="s">
        <v>14</v>
      </c>
      <c r="L102" s="0" t="s">
        <v>15</v>
      </c>
      <c r="M102" s="0" t="n">
        <v>9915</v>
      </c>
    </row>
    <row r="103" customFormat="false" ht="13.8" hidden="false" customHeight="false" outlineLevel="0" collapsed="false">
      <c r="B103" s="0" t="str">
        <f aca="false">VLOOKUP(C103,mun_id!$B$1:$G$310,6,0)</f>
        <v>500</v>
      </c>
      <c r="C103" s="0" t="s">
        <v>136</v>
      </c>
      <c r="D103" s="0" t="n">
        <v>62.1292</v>
      </c>
      <c r="E103" s="0" t="n">
        <v>25.6722</v>
      </c>
      <c r="F103" s="0" t="str">
        <f aca="false">VLOOKUP(H103,regions!$B$23:$C$41,2,0)</f>
        <v>FI_08</v>
      </c>
      <c r="G103" s="0" t="n">
        <v>9791</v>
      </c>
      <c r="H103" s="0" t="s">
        <v>27</v>
      </c>
      <c r="I103" s="0" t="s">
        <v>17</v>
      </c>
      <c r="K103" s="0" t="s">
        <v>14</v>
      </c>
      <c r="L103" s="0" t="s">
        <v>15</v>
      </c>
      <c r="M103" s="0" t="n">
        <v>9791</v>
      </c>
    </row>
    <row r="104" customFormat="false" ht="13.8" hidden="false" customHeight="false" outlineLevel="0" collapsed="false">
      <c r="B104" s="0" t="str">
        <f aca="false">VLOOKUP(C104,mun_id!$B$1:$G$310,6,0)</f>
        <v>481</v>
      </c>
      <c r="C104" s="0" t="s">
        <v>137</v>
      </c>
      <c r="D104" s="0" t="n">
        <v>60.5708</v>
      </c>
      <c r="E104" s="0" t="n">
        <v>22.1</v>
      </c>
      <c r="F104" s="0" t="str">
        <f aca="false">VLOOKUP(H104,regions!$B$23:$C$41,2,0)</f>
        <v>FI_19</v>
      </c>
      <c r="G104" s="0" t="n">
        <v>9706</v>
      </c>
      <c r="H104" s="0" t="s">
        <v>25</v>
      </c>
      <c r="I104" s="0" t="s">
        <v>17</v>
      </c>
      <c r="K104" s="0" t="s">
        <v>14</v>
      </c>
      <c r="L104" s="0" t="s">
        <v>15</v>
      </c>
      <c r="M104" s="0" t="n">
        <v>9706</v>
      </c>
    </row>
    <row r="105" customFormat="false" ht="13.8" hidden="false" customHeight="false" outlineLevel="0" collapsed="false">
      <c r="B105" s="0" t="str">
        <f aca="false">VLOOKUP(C105,mun_id!$B$1:$G$310,6,0)</f>
        <v>235</v>
      </c>
      <c r="C105" s="0" t="s">
        <v>138</v>
      </c>
      <c r="D105" s="0" t="n">
        <v>60.2097</v>
      </c>
      <c r="E105" s="0" t="n">
        <v>24.7264</v>
      </c>
      <c r="F105" s="0" t="str">
        <f aca="false">VLOOKUP(H105,regions!$B$23:$C$41,2,0)</f>
        <v>FI_18</v>
      </c>
      <c r="G105" s="0" t="n">
        <v>9486</v>
      </c>
      <c r="H105" s="0" t="s">
        <v>12</v>
      </c>
      <c r="I105" s="0" t="s">
        <v>17</v>
      </c>
      <c r="K105" s="0" t="s">
        <v>14</v>
      </c>
      <c r="L105" s="0" t="s">
        <v>15</v>
      </c>
      <c r="M105" s="0" t="n">
        <v>9486</v>
      </c>
    </row>
    <row r="106" customFormat="false" ht="13.8" hidden="false" customHeight="false" outlineLevel="0" collapsed="false">
      <c r="B106" s="0" t="str">
        <f aca="false">VLOOKUP(C106,mun_id!$B$1:$G$310,6,0)</f>
        <v>562</v>
      </c>
      <c r="C106" s="0" t="s">
        <v>139</v>
      </c>
      <c r="D106" s="0" t="n">
        <v>61.6778</v>
      </c>
      <c r="E106" s="0" t="n">
        <v>24.3569</v>
      </c>
      <c r="F106" s="0" t="str">
        <f aca="false">VLOOKUP(H106,regions!$B$23:$C$41,2,0)</f>
        <v>FI_11</v>
      </c>
      <c r="G106" s="0" t="n">
        <v>9408</v>
      </c>
      <c r="H106" s="0" t="s">
        <v>19</v>
      </c>
      <c r="I106" s="0" t="s">
        <v>17</v>
      </c>
      <c r="K106" s="0" t="s">
        <v>14</v>
      </c>
      <c r="L106" s="0" t="s">
        <v>15</v>
      </c>
      <c r="M106" s="0" t="n">
        <v>9408</v>
      </c>
    </row>
    <row r="107" customFormat="false" ht="13.8" hidden="false" customHeight="false" outlineLevel="0" collapsed="false">
      <c r="B107" s="0" t="str">
        <f aca="false">VLOOKUP(C107,mun_id!$B$1:$G$310,6,0)</f>
        <v>545</v>
      </c>
      <c r="C107" s="0" t="s">
        <v>140</v>
      </c>
      <c r="D107" s="0" t="n">
        <v>62.4736</v>
      </c>
      <c r="E107" s="0" t="n">
        <v>21.3375</v>
      </c>
      <c r="F107" s="0" t="str">
        <f aca="false">VLOOKUP(H107,regions!$B$23:$C$41,2,0)</f>
        <v>FI_12</v>
      </c>
      <c r="G107" s="0" t="n">
        <v>9387</v>
      </c>
      <c r="H107" s="0" t="s">
        <v>43</v>
      </c>
      <c r="I107" s="0" t="s">
        <v>17</v>
      </c>
      <c r="K107" s="0" t="s">
        <v>14</v>
      </c>
      <c r="L107" s="0" t="s">
        <v>15</v>
      </c>
      <c r="M107" s="0" t="n">
        <v>9387</v>
      </c>
    </row>
    <row r="108" customFormat="false" ht="13.8" hidden="false" customHeight="false" outlineLevel="0" collapsed="false">
      <c r="B108" s="0" t="str">
        <f aca="false">VLOOKUP(C108,mun_id!$B$1:$G$310,6,0)</f>
        <v>761</v>
      </c>
      <c r="C108" s="0" t="s">
        <v>141</v>
      </c>
      <c r="D108" s="0" t="n">
        <v>60.6292</v>
      </c>
      <c r="E108" s="0" t="n">
        <v>23.5139</v>
      </c>
      <c r="F108" s="0" t="str">
        <f aca="false">VLOOKUP(H108,regions!$B$23:$C$41,2,0)</f>
        <v>FI_19</v>
      </c>
      <c r="G108" s="0" t="n">
        <v>9093</v>
      </c>
      <c r="H108" s="0" t="s">
        <v>25</v>
      </c>
      <c r="I108" s="0" t="s">
        <v>17</v>
      </c>
      <c r="K108" s="0" t="s">
        <v>14</v>
      </c>
      <c r="L108" s="0" t="s">
        <v>15</v>
      </c>
      <c r="M108" s="0" t="n">
        <v>9093</v>
      </c>
    </row>
    <row r="109" customFormat="false" ht="13.8" hidden="false" customHeight="false" outlineLevel="0" collapsed="false">
      <c r="B109" s="0" t="str">
        <f aca="false">VLOOKUP(C109,mun_id!$B$1:$G$310,6,0)</f>
        <v>494</v>
      </c>
      <c r="C109" s="0" t="s">
        <v>142</v>
      </c>
      <c r="D109" s="0" t="n">
        <v>64.8</v>
      </c>
      <c r="E109" s="0" t="n">
        <v>26</v>
      </c>
      <c r="F109" s="0" t="str">
        <f aca="false">VLOOKUP(H109,regions!$B$23:$C$41,2,0)</f>
        <v>FI_14</v>
      </c>
      <c r="G109" s="0" t="n">
        <v>9063</v>
      </c>
      <c r="H109" s="0" t="s">
        <v>23</v>
      </c>
      <c r="I109" s="0" t="s">
        <v>17</v>
      </c>
      <c r="K109" s="0" t="s">
        <v>14</v>
      </c>
      <c r="L109" s="0" t="s">
        <v>15</v>
      </c>
      <c r="M109" s="0" t="n">
        <v>9063</v>
      </c>
    </row>
    <row r="110" customFormat="false" ht="13.8" hidden="false" customHeight="false" outlineLevel="0" collapsed="false">
      <c r="B110" s="0" t="str">
        <f aca="false">VLOOKUP(C110,mun_id!$B$1:$G$310,6,0)</f>
        <v>224</v>
      </c>
      <c r="C110" s="0" t="s">
        <v>143</v>
      </c>
      <c r="D110" s="0" t="n">
        <v>60.5347</v>
      </c>
      <c r="E110" s="0" t="n">
        <v>24.2097</v>
      </c>
      <c r="F110" s="0" t="str">
        <f aca="false">VLOOKUP(H110,regions!$B$23:$C$41,2,0)</f>
        <v>FI_18</v>
      </c>
      <c r="G110" s="0" t="n">
        <v>8969</v>
      </c>
      <c r="H110" s="0" t="s">
        <v>12</v>
      </c>
      <c r="I110" s="0" t="s">
        <v>17</v>
      </c>
      <c r="K110" s="0" t="s">
        <v>14</v>
      </c>
      <c r="L110" s="0" t="s">
        <v>15</v>
      </c>
      <c r="M110" s="0" t="n">
        <v>8969</v>
      </c>
    </row>
    <row r="111" customFormat="false" ht="13.8" hidden="false" customHeight="false" outlineLevel="0" collapsed="false">
      <c r="B111" s="0" t="str">
        <f aca="false">VLOOKUP(C111,mun_id!$B$1:$G$310,6,0)</f>
        <v>078</v>
      </c>
      <c r="C111" s="0" t="s">
        <v>144</v>
      </c>
      <c r="D111" s="0" t="n">
        <v>59.8236</v>
      </c>
      <c r="E111" s="0" t="n">
        <v>22.9681</v>
      </c>
      <c r="F111" s="0" t="str">
        <f aca="false">VLOOKUP(H111,regions!$B$23:$C$41,2,0)</f>
        <v>FI_18</v>
      </c>
      <c r="G111" s="0" t="n">
        <v>8864</v>
      </c>
      <c r="H111" s="0" t="s">
        <v>12</v>
      </c>
      <c r="I111" s="0" t="s">
        <v>17</v>
      </c>
      <c r="K111" s="0" t="s">
        <v>14</v>
      </c>
      <c r="L111" s="0" t="s">
        <v>15</v>
      </c>
      <c r="M111" s="0" t="n">
        <v>8864</v>
      </c>
    </row>
    <row r="112" customFormat="false" ht="13.8" hidden="false" customHeight="false" outlineLevel="0" collapsed="false">
      <c r="B112" s="0" t="str">
        <f aca="false">VLOOKUP(C112,mun_id!$B$1:$G$310,6,0)</f>
        <v>290</v>
      </c>
      <c r="C112" s="0" t="s">
        <v>145</v>
      </c>
      <c r="D112" s="0" t="n">
        <v>64.125</v>
      </c>
      <c r="E112" s="0" t="n">
        <v>29.5167</v>
      </c>
      <c r="F112" s="0" t="str">
        <f aca="false">VLOOKUP(H112,regions!$B$23:$C$41,2,0)</f>
        <v>FI_05</v>
      </c>
      <c r="G112" s="0" t="n">
        <v>8806</v>
      </c>
      <c r="H112" s="0" t="s">
        <v>63</v>
      </c>
      <c r="I112" s="0" t="s">
        <v>17</v>
      </c>
      <c r="K112" s="0" t="s">
        <v>14</v>
      </c>
      <c r="L112" s="0" t="s">
        <v>15</v>
      </c>
      <c r="M112" s="0" t="n">
        <v>8806</v>
      </c>
    </row>
    <row r="113" customFormat="false" ht="13.8" hidden="false" customHeight="false" outlineLevel="0" collapsed="false">
      <c r="B113" s="0" t="str">
        <f aca="false">VLOOKUP(C113,mun_id!$B$1:$G$310,6,0)</f>
        <v>758</v>
      </c>
      <c r="C113" s="0" t="s">
        <v>146</v>
      </c>
      <c r="D113" s="0" t="n">
        <v>67.4149</v>
      </c>
      <c r="E113" s="0" t="n">
        <v>26.5907</v>
      </c>
      <c r="F113" s="0" t="str">
        <f aca="false">VLOOKUP(H113,regions!$B$23:$C$41,2,0)</f>
        <v>FI_10</v>
      </c>
      <c r="G113" s="0" t="n">
        <v>8782</v>
      </c>
      <c r="H113" s="0" t="s">
        <v>45</v>
      </c>
      <c r="I113" s="0" t="s">
        <v>17</v>
      </c>
      <c r="K113" s="0" t="s">
        <v>14</v>
      </c>
      <c r="L113" s="0" t="s">
        <v>15</v>
      </c>
      <c r="M113" s="0" t="n">
        <v>8782</v>
      </c>
    </row>
    <row r="114" customFormat="false" ht="13.8" hidden="false" customHeight="false" outlineLevel="0" collapsed="false">
      <c r="B114" s="0" t="str">
        <f aca="false">VLOOKUP(C114,mun_id!$B$1:$G$310,6,0)</f>
        <v>263</v>
      </c>
      <c r="C114" s="0" t="s">
        <v>147</v>
      </c>
      <c r="D114" s="0" t="n">
        <v>63.6528</v>
      </c>
      <c r="E114" s="0" t="n">
        <v>26.6194</v>
      </c>
      <c r="F114" s="0" t="str">
        <f aca="false">VLOOKUP(H114,regions!$B$23:$C$41,2,0)</f>
        <v>FI_15</v>
      </c>
      <c r="G114" s="0" t="n">
        <v>8600</v>
      </c>
      <c r="H114" s="0" t="s">
        <v>29</v>
      </c>
      <c r="I114" s="0" t="s">
        <v>17</v>
      </c>
      <c r="K114" s="0" t="s">
        <v>14</v>
      </c>
      <c r="L114" s="0" t="s">
        <v>15</v>
      </c>
      <c r="M114" s="0" t="n">
        <v>8600</v>
      </c>
    </row>
    <row r="115" customFormat="false" ht="13.8" hidden="false" customHeight="false" outlineLevel="0" collapsed="false">
      <c r="B115" s="0" t="str">
        <f aca="false">VLOOKUP(C115,mun_id!$B$1:$G$310,6,0)</f>
        <v>400</v>
      </c>
      <c r="C115" s="0" t="s">
        <v>148</v>
      </c>
      <c r="D115" s="0" t="n">
        <v>60.8792</v>
      </c>
      <c r="E115" s="0" t="n">
        <v>21.6931</v>
      </c>
      <c r="F115" s="0" t="str">
        <f aca="false">VLOOKUP(H115,regions!$B$23:$C$41,2,0)</f>
        <v>FI_19</v>
      </c>
      <c r="G115" s="0" t="n">
        <v>8520</v>
      </c>
      <c r="H115" s="0" t="s">
        <v>25</v>
      </c>
      <c r="I115" s="0" t="s">
        <v>17</v>
      </c>
      <c r="K115" s="0" t="s">
        <v>14</v>
      </c>
      <c r="L115" s="0" t="s">
        <v>15</v>
      </c>
      <c r="M115" s="0" t="n">
        <v>8520</v>
      </c>
    </row>
    <row r="116" customFormat="false" ht="13.8" hidden="false" customHeight="false" outlineLevel="0" collapsed="false">
      <c r="B116" s="0" t="str">
        <f aca="false">VLOOKUP(C116,mun_id!$B$1:$G$310,6,0)</f>
        <v>241</v>
      </c>
      <c r="C116" s="0" t="s">
        <v>149</v>
      </c>
      <c r="D116" s="0" t="n">
        <v>65.799</v>
      </c>
      <c r="E116" s="0" t="n">
        <v>24.5426</v>
      </c>
      <c r="F116" s="0" t="str">
        <f aca="false">VLOOKUP(H116,regions!$B$23:$C$41,2,0)</f>
        <v>FI_10</v>
      </c>
      <c r="G116" s="0" t="n">
        <v>8388</v>
      </c>
      <c r="H116" s="0" t="s">
        <v>45</v>
      </c>
      <c r="I116" s="0" t="s">
        <v>17</v>
      </c>
      <c r="K116" s="0" t="s">
        <v>14</v>
      </c>
      <c r="L116" s="0" t="s">
        <v>15</v>
      </c>
      <c r="M116" s="0" t="n">
        <v>8388</v>
      </c>
    </row>
    <row r="117" customFormat="false" ht="13.8" hidden="false" customHeight="false" outlineLevel="0" collapsed="false">
      <c r="B117" s="0" t="str">
        <f aca="false">VLOOKUP(C117,mun_id!$B$1:$G$310,6,0)</f>
        <v>777</v>
      </c>
      <c r="C117" s="0" t="s">
        <v>150</v>
      </c>
      <c r="D117" s="0" t="n">
        <v>64.8833</v>
      </c>
      <c r="E117" s="0" t="n">
        <v>28.9167</v>
      </c>
      <c r="F117" s="0" t="str">
        <f aca="false">VLOOKUP(H117,regions!$B$23:$C$41,2,0)</f>
        <v>FI_05</v>
      </c>
      <c r="G117" s="0" t="n">
        <v>8336</v>
      </c>
      <c r="H117" s="0" t="s">
        <v>63</v>
      </c>
      <c r="I117" s="0" t="s">
        <v>17</v>
      </c>
      <c r="K117" s="0" t="s">
        <v>14</v>
      </c>
      <c r="L117" s="0" t="s">
        <v>15</v>
      </c>
      <c r="M117" s="0" t="n">
        <v>8336</v>
      </c>
    </row>
    <row r="118" customFormat="false" ht="13.8" hidden="false" customHeight="false" outlineLevel="0" collapsed="false">
      <c r="B118" s="0" t="str">
        <f aca="false">VLOOKUP(C118,mun_id!$B$1:$G$310,6,0)</f>
        <v>615</v>
      </c>
      <c r="C118" s="0" t="s">
        <v>151</v>
      </c>
      <c r="D118" s="0" t="n">
        <v>65.3583</v>
      </c>
      <c r="E118" s="0" t="n">
        <v>27</v>
      </c>
      <c r="F118" s="0" t="str">
        <f aca="false">VLOOKUP(H118,regions!$B$23:$C$41,2,0)</f>
        <v>FI_14</v>
      </c>
      <c r="G118" s="0" t="n">
        <v>8257</v>
      </c>
      <c r="H118" s="0" t="s">
        <v>23</v>
      </c>
      <c r="I118" s="0" t="s">
        <v>17</v>
      </c>
      <c r="K118" s="0" t="s">
        <v>14</v>
      </c>
      <c r="L118" s="0" t="s">
        <v>15</v>
      </c>
      <c r="M118" s="0" t="n">
        <v>8257</v>
      </c>
    </row>
    <row r="119" customFormat="false" ht="13.8" hidden="false" customHeight="false" outlineLevel="0" collapsed="false">
      <c r="B119" s="0" t="str">
        <f aca="false">VLOOKUP(C119,mun_id!$B$1:$G$310,6,0)</f>
        <v>433</v>
      </c>
      <c r="C119" s="0" t="s">
        <v>152</v>
      </c>
      <c r="D119" s="0" t="n">
        <v>60.7181</v>
      </c>
      <c r="E119" s="0" t="n">
        <v>24.4417</v>
      </c>
      <c r="F119" s="0" t="str">
        <f aca="false">VLOOKUP(H119,regions!$B$23:$C$41,2,0)</f>
        <v>FI_06</v>
      </c>
      <c r="G119" s="0" t="n">
        <v>8175</v>
      </c>
      <c r="H119" s="0" t="s">
        <v>41</v>
      </c>
      <c r="I119" s="0" t="s">
        <v>17</v>
      </c>
      <c r="K119" s="0" t="s">
        <v>14</v>
      </c>
      <c r="L119" s="0" t="s">
        <v>15</v>
      </c>
      <c r="M119" s="0" t="n">
        <v>8175</v>
      </c>
    </row>
    <row r="120" customFormat="false" ht="13.8" hidden="false" customHeight="false" outlineLevel="0" collapsed="false">
      <c r="B120" s="0" t="str">
        <f aca="false">VLOOKUP(C120,mun_id!$B$1:$G$310,6,0)</f>
        <v>399</v>
      </c>
      <c r="C120" s="0" t="s">
        <v>153</v>
      </c>
      <c r="D120" s="0" t="n">
        <v>62.9764</v>
      </c>
      <c r="E120" s="0" t="n">
        <v>22.0111</v>
      </c>
      <c r="F120" s="0" t="str">
        <f aca="false">VLOOKUP(H120,regions!$B$23:$C$41,2,0)</f>
        <v>FI_12</v>
      </c>
      <c r="G120" s="0" t="n">
        <v>8090</v>
      </c>
      <c r="H120" s="0" t="s">
        <v>43</v>
      </c>
      <c r="I120" s="0" t="s">
        <v>17</v>
      </c>
      <c r="K120" s="0" t="s">
        <v>14</v>
      </c>
      <c r="L120" s="0" t="s">
        <v>15</v>
      </c>
      <c r="M120" s="0" t="n">
        <v>8090</v>
      </c>
    </row>
    <row r="121" customFormat="false" ht="13.8" hidden="false" customHeight="false" outlineLevel="0" collapsed="false">
      <c r="B121" s="0" t="str">
        <f aca="false">VLOOKUP(C121,mun_id!$B$1:$G$310,6,0)</f>
        <v>541</v>
      </c>
      <c r="C121" s="0" t="s">
        <v>154</v>
      </c>
      <c r="D121" s="0" t="n">
        <v>63.5444</v>
      </c>
      <c r="E121" s="0" t="n">
        <v>29.1333</v>
      </c>
      <c r="F121" s="0" t="str">
        <f aca="false">VLOOKUP(H121,regions!$B$23:$C$41,2,0)</f>
        <v>FI_13</v>
      </c>
      <c r="G121" s="0" t="n">
        <v>7996</v>
      </c>
      <c r="H121" s="0" t="s">
        <v>37</v>
      </c>
      <c r="I121" s="0" t="s">
        <v>17</v>
      </c>
      <c r="K121" s="0" t="s">
        <v>14</v>
      </c>
      <c r="L121" s="0" t="s">
        <v>15</v>
      </c>
      <c r="M121" s="0" t="n">
        <v>7996</v>
      </c>
    </row>
    <row r="122" customFormat="false" ht="13.8" hidden="false" customHeight="false" outlineLevel="0" collapsed="false">
      <c r="B122" s="0" t="str">
        <f aca="false">VLOOKUP(C122,mun_id!$B$1:$G$310,6,0)</f>
        <v>503</v>
      </c>
      <c r="C122" s="0" t="s">
        <v>155</v>
      </c>
      <c r="D122" s="0" t="n">
        <v>60.6833</v>
      </c>
      <c r="E122" s="0" t="n">
        <v>21.9833</v>
      </c>
      <c r="F122" s="0" t="str">
        <f aca="false">VLOOKUP(H122,regions!$B$23:$C$41,2,0)</f>
        <v>FI_19</v>
      </c>
      <c r="G122" s="0" t="n">
        <v>7859</v>
      </c>
      <c r="H122" s="0" t="s">
        <v>25</v>
      </c>
      <c r="I122" s="0" t="s">
        <v>17</v>
      </c>
      <c r="K122" s="0" t="s">
        <v>14</v>
      </c>
      <c r="L122" s="0" t="s">
        <v>15</v>
      </c>
      <c r="M122" s="0" t="n">
        <v>7859</v>
      </c>
    </row>
    <row r="123" customFormat="false" ht="13.8" hidden="false" customHeight="false" outlineLevel="0" collapsed="false">
      <c r="B123" s="0" t="str">
        <f aca="false">VLOOKUP(C123,mun_id!$B$1:$G$310,6,0)</f>
        <v>320</v>
      </c>
      <c r="C123" s="0" t="s">
        <v>156</v>
      </c>
      <c r="D123" s="0" t="n">
        <v>66.715</v>
      </c>
      <c r="E123" s="0" t="n">
        <v>27.4306</v>
      </c>
      <c r="F123" s="0" t="str">
        <f aca="false">VLOOKUP(H123,regions!$B$23:$C$41,2,0)</f>
        <v>FI_10</v>
      </c>
      <c r="G123" s="0" t="n">
        <v>7766</v>
      </c>
      <c r="H123" s="0" t="s">
        <v>45</v>
      </c>
      <c r="I123" s="0" t="s">
        <v>17</v>
      </c>
      <c r="K123" s="0" t="s">
        <v>14</v>
      </c>
      <c r="L123" s="0" t="s">
        <v>15</v>
      </c>
      <c r="M123" s="0" t="n">
        <v>7766</v>
      </c>
    </row>
    <row r="124" customFormat="false" ht="13.8" hidden="false" customHeight="false" outlineLevel="0" collapsed="false">
      <c r="B124" s="0" t="str">
        <f aca="false">VLOOKUP(C124,mun_id!$B$1:$G$310,6,0)</f>
        <v>563</v>
      </c>
      <c r="C124" s="0" t="s">
        <v>157</v>
      </c>
      <c r="D124" s="0" t="n">
        <v>64.2667</v>
      </c>
      <c r="E124" s="0" t="n">
        <v>24.8167</v>
      </c>
      <c r="F124" s="0" t="str">
        <f aca="false">VLOOKUP(H124,regions!$B$23:$C$41,2,0)</f>
        <v>FI_14</v>
      </c>
      <c r="G124" s="0" t="n">
        <v>7610</v>
      </c>
      <c r="H124" s="0" t="s">
        <v>23</v>
      </c>
      <c r="I124" s="0" t="s">
        <v>17</v>
      </c>
      <c r="K124" s="0" t="s">
        <v>14</v>
      </c>
      <c r="L124" s="0" t="s">
        <v>15</v>
      </c>
      <c r="M124" s="0" t="n">
        <v>7610</v>
      </c>
    </row>
    <row r="125" customFormat="false" ht="13.8" hidden="false" customHeight="false" outlineLevel="0" collapsed="false">
      <c r="B125" s="0" t="str">
        <f aca="false">VLOOKUP(C125,mun_id!$B$1:$G$310,6,0)</f>
        <v>271</v>
      </c>
      <c r="C125" s="0" t="s">
        <v>158</v>
      </c>
      <c r="D125" s="0" t="n">
        <v>61.2556</v>
      </c>
      <c r="E125" s="0" t="n">
        <v>22.3486</v>
      </c>
      <c r="F125" s="0" t="str">
        <f aca="false">VLOOKUP(H125,regions!$B$23:$C$41,2,0)</f>
        <v>FI_17</v>
      </c>
      <c r="G125" s="0" t="n">
        <v>7591</v>
      </c>
      <c r="H125" s="0" t="s">
        <v>35</v>
      </c>
      <c r="I125" s="0" t="s">
        <v>17</v>
      </c>
      <c r="K125" s="0" t="s">
        <v>14</v>
      </c>
      <c r="L125" s="0" t="s">
        <v>15</v>
      </c>
      <c r="M125" s="0" t="n">
        <v>7591</v>
      </c>
    </row>
    <row r="126" customFormat="false" ht="13.8" hidden="false" customHeight="false" outlineLevel="0" collapsed="false">
      <c r="B126" s="0" t="str">
        <f aca="false">VLOOKUP(C126,mun_id!$B$1:$G$310,6,0)</f>
        <v>893</v>
      </c>
      <c r="C126" s="0" t="s">
        <v>159</v>
      </c>
      <c r="D126" s="0" t="n">
        <v>63.5167</v>
      </c>
      <c r="E126" s="0" t="n">
        <v>22.5333</v>
      </c>
      <c r="F126" s="0" t="str">
        <f aca="false">VLOOKUP(H126,regions!$B$23:$C$41,2,0)</f>
        <v>FI_12</v>
      </c>
      <c r="G126" s="0" t="n">
        <v>7564</v>
      </c>
      <c r="H126" s="0" t="s">
        <v>43</v>
      </c>
      <c r="I126" s="0" t="s">
        <v>17</v>
      </c>
      <c r="K126" s="0" t="s">
        <v>14</v>
      </c>
      <c r="L126" s="0" t="s">
        <v>15</v>
      </c>
      <c r="M126" s="0" t="n">
        <v>7564</v>
      </c>
    </row>
    <row r="127" customFormat="false" ht="13.8" hidden="false" customHeight="false" outlineLevel="0" collapsed="false">
      <c r="B127" s="0" t="str">
        <f aca="false">VLOOKUP(C127,mun_id!$B$1:$G$310,6,0)</f>
        <v>069</v>
      </c>
      <c r="C127" s="0" t="s">
        <v>160</v>
      </c>
      <c r="D127" s="0" t="n">
        <v>63.7486</v>
      </c>
      <c r="E127" s="0" t="n">
        <v>25.3181</v>
      </c>
      <c r="F127" s="0" t="str">
        <f aca="false">VLOOKUP(H127,regions!$B$23:$C$41,2,0)</f>
        <v>FI_14</v>
      </c>
      <c r="G127" s="0" t="n">
        <v>7438</v>
      </c>
      <c r="H127" s="0" t="s">
        <v>23</v>
      </c>
      <c r="I127" s="0" t="s">
        <v>17</v>
      </c>
      <c r="K127" s="0" t="s">
        <v>14</v>
      </c>
      <c r="L127" s="0" t="s">
        <v>15</v>
      </c>
      <c r="M127" s="0" t="n">
        <v>7438</v>
      </c>
    </row>
    <row r="128" customFormat="false" ht="13.8" hidden="false" customHeight="false" outlineLevel="0" collapsed="false">
      <c r="B128" s="0" t="str">
        <f aca="false">VLOOKUP(C128,mun_id!$B$1:$G$310,6,0)</f>
        <v>778</v>
      </c>
      <c r="C128" s="0" t="s">
        <v>161</v>
      </c>
      <c r="D128" s="0" t="n">
        <v>62.625</v>
      </c>
      <c r="E128" s="0" t="n">
        <v>27.1222</v>
      </c>
      <c r="F128" s="0" t="str">
        <f aca="false">VLOOKUP(H128,regions!$B$23:$C$41,2,0)</f>
        <v>FI_15</v>
      </c>
      <c r="G128" s="0" t="n">
        <v>7390</v>
      </c>
      <c r="H128" s="0" t="s">
        <v>29</v>
      </c>
      <c r="I128" s="0" t="s">
        <v>17</v>
      </c>
      <c r="K128" s="0" t="s">
        <v>14</v>
      </c>
      <c r="L128" s="0" t="s">
        <v>15</v>
      </c>
      <c r="M128" s="0" t="n">
        <v>7390</v>
      </c>
    </row>
    <row r="129" customFormat="false" ht="13.8" hidden="false" customHeight="false" outlineLevel="0" collapsed="false">
      <c r="B129" s="0" t="str">
        <f aca="false">VLOOKUP(C129,mun_id!$B$1:$G$310,6,0)</f>
        <v>079</v>
      </c>
      <c r="C129" s="0" t="s">
        <v>162</v>
      </c>
      <c r="D129" s="0" t="n">
        <v>61.3139</v>
      </c>
      <c r="E129" s="0" t="n">
        <v>22.1417</v>
      </c>
      <c r="F129" s="0" t="str">
        <f aca="false">VLOOKUP(H129,regions!$B$23:$C$41,2,0)</f>
        <v>FI_17</v>
      </c>
      <c r="G129" s="0" t="n">
        <v>7296</v>
      </c>
      <c r="H129" s="0" t="s">
        <v>35</v>
      </c>
      <c r="I129" s="0" t="s">
        <v>17</v>
      </c>
      <c r="K129" s="0" t="s">
        <v>14</v>
      </c>
      <c r="L129" s="0" t="s">
        <v>15</v>
      </c>
      <c r="M129" s="0" t="n">
        <v>7296</v>
      </c>
    </row>
    <row r="130" customFormat="false" ht="13.8" hidden="false" customHeight="false" outlineLevel="0" collapsed="false">
      <c r="B130" s="0" t="str">
        <f aca="false">VLOOKUP(C130,mun_id!$B$1:$G$310,6,0)</f>
        <v>143</v>
      </c>
      <c r="C130" s="0" t="s">
        <v>163</v>
      </c>
      <c r="D130" s="0" t="n">
        <v>61.7694</v>
      </c>
      <c r="E130" s="0" t="n">
        <v>23.0681</v>
      </c>
      <c r="F130" s="0" t="str">
        <f aca="false">VLOOKUP(H130,regions!$B$23:$C$41,2,0)</f>
        <v>FI_11</v>
      </c>
      <c r="G130" s="0" t="n">
        <v>7207</v>
      </c>
      <c r="H130" s="0" t="s">
        <v>19</v>
      </c>
      <c r="I130" s="0" t="s">
        <v>17</v>
      </c>
      <c r="K130" s="0" t="s">
        <v>14</v>
      </c>
      <c r="L130" s="0" t="s">
        <v>15</v>
      </c>
      <c r="M130" s="0" t="n">
        <v>7207</v>
      </c>
    </row>
    <row r="131" customFormat="false" ht="13.8" hidden="false" customHeight="false" outlineLevel="0" collapsed="false">
      <c r="B131" s="0" t="str">
        <f aca="false">VLOOKUP(C131,mun_id!$B$1:$G$310,6,0)</f>
        <v>071</v>
      </c>
      <c r="C131" s="0" t="s">
        <v>164</v>
      </c>
      <c r="D131" s="0" t="n">
        <v>64.1375</v>
      </c>
      <c r="E131" s="0" t="n">
        <v>25.3667</v>
      </c>
      <c r="F131" s="0" t="str">
        <f aca="false">VLOOKUP(H131,regions!$B$23:$C$41,2,0)</f>
        <v>FI_14</v>
      </c>
      <c r="G131" s="0" t="n">
        <v>7167</v>
      </c>
      <c r="H131" s="0" t="s">
        <v>23</v>
      </c>
      <c r="I131" s="0" t="s">
        <v>17</v>
      </c>
      <c r="K131" s="0" t="s">
        <v>14</v>
      </c>
      <c r="L131" s="0" t="s">
        <v>15</v>
      </c>
      <c r="M131" s="0" t="n">
        <v>7167</v>
      </c>
    </row>
    <row r="132" customFormat="false" ht="13.8" hidden="false" customHeight="false" outlineLevel="0" collapsed="false">
      <c r="B132" s="0" t="str">
        <f aca="false">VLOOKUP(C132,mun_id!$B$1:$G$310,6,0)</f>
        <v>309</v>
      </c>
      <c r="C132" s="0" t="s">
        <v>165</v>
      </c>
      <c r="D132" s="0" t="n">
        <v>62.725</v>
      </c>
      <c r="E132" s="0" t="n">
        <v>29.0167</v>
      </c>
      <c r="F132" s="0" t="str">
        <f aca="false">VLOOKUP(H132,regions!$B$23:$C$41,2,0)</f>
        <v>FI_13</v>
      </c>
      <c r="G132" s="0" t="n">
        <v>7139</v>
      </c>
      <c r="H132" s="0" t="s">
        <v>37</v>
      </c>
      <c r="I132" s="0" t="s">
        <v>17</v>
      </c>
      <c r="K132" s="0" t="s">
        <v>14</v>
      </c>
      <c r="L132" s="0" t="s">
        <v>15</v>
      </c>
      <c r="M132" s="0" t="n">
        <v>7139</v>
      </c>
    </row>
    <row r="133" customFormat="false" ht="13.8" hidden="false" customHeight="false" outlineLevel="0" collapsed="false">
      <c r="B133" s="0" t="str">
        <f aca="false">VLOOKUP(C133,mun_id!$B$1:$G$310,6,0)</f>
        <v>508</v>
      </c>
      <c r="C133" s="0" t="s">
        <v>166</v>
      </c>
      <c r="D133" s="0" t="n">
        <v>62.0292</v>
      </c>
      <c r="E133" s="0" t="n">
        <v>24.6236</v>
      </c>
      <c r="F133" s="0" t="str">
        <f aca="false">VLOOKUP(H133,regions!$B$23:$C$41,2,0)</f>
        <v>FI_11</v>
      </c>
      <c r="G133" s="0" t="n">
        <v>7077</v>
      </c>
      <c r="H133" s="0" t="s">
        <v>19</v>
      </c>
      <c r="I133" s="0" t="s">
        <v>17</v>
      </c>
      <c r="K133" s="0" t="s">
        <v>14</v>
      </c>
      <c r="L133" s="0" t="s">
        <v>15</v>
      </c>
      <c r="M133" s="0" t="n">
        <v>7077</v>
      </c>
    </row>
    <row r="134" customFormat="false" ht="13.8" hidden="false" customHeight="false" outlineLevel="0" collapsed="false">
      <c r="B134" s="0" t="str">
        <f aca="false">VLOOKUP(C134,mun_id!$B$1:$G$310,6,0)</f>
        <v>783</v>
      </c>
      <c r="C134" s="0" t="s">
        <v>167</v>
      </c>
      <c r="D134" s="0" t="n">
        <v>61.05</v>
      </c>
      <c r="E134" s="0" t="n">
        <v>22.35</v>
      </c>
      <c r="F134" s="0" t="str">
        <f aca="false">VLOOKUP(H134,regions!$B$23:$C$41,2,0)</f>
        <v>FI_17</v>
      </c>
      <c r="G134" s="0" t="n">
        <v>7070</v>
      </c>
      <c r="H134" s="0" t="s">
        <v>35</v>
      </c>
      <c r="I134" s="0" t="s">
        <v>17</v>
      </c>
      <c r="K134" s="0" t="s">
        <v>14</v>
      </c>
      <c r="L134" s="0" t="s">
        <v>15</v>
      </c>
      <c r="M134" s="0" t="n">
        <v>7070</v>
      </c>
    </row>
    <row r="135" customFormat="false" ht="13.8" hidden="false" customHeight="false" outlineLevel="0" collapsed="false">
      <c r="B135" s="0" t="str">
        <f aca="false">VLOOKUP(C135,mun_id!$B$1:$G$310,6,0)</f>
        <v>936</v>
      </c>
      <c r="C135" s="0" t="s">
        <v>168</v>
      </c>
      <c r="D135" s="0" t="n">
        <v>62.2403</v>
      </c>
      <c r="E135" s="0" t="n">
        <v>23.7708</v>
      </c>
      <c r="F135" s="0" t="str">
        <f aca="false">VLOOKUP(H135,regions!$B$23:$C$41,2,0)</f>
        <v>FI_11</v>
      </c>
      <c r="G135" s="0" t="n">
        <v>7002</v>
      </c>
      <c r="H135" s="0" t="s">
        <v>19</v>
      </c>
      <c r="I135" s="0" t="s">
        <v>17</v>
      </c>
      <c r="K135" s="0" t="s">
        <v>14</v>
      </c>
      <c r="L135" s="0" t="s">
        <v>15</v>
      </c>
      <c r="M135" s="0" t="n">
        <v>7002</v>
      </c>
    </row>
    <row r="136" customFormat="false" ht="13.8" hidden="false" customHeight="false" outlineLevel="0" collapsed="false">
      <c r="B136" s="0" t="str">
        <f aca="false">VLOOKUP(C136,mun_id!$B$1:$G$310,6,0)</f>
        <v>148</v>
      </c>
      <c r="C136" s="0" t="s">
        <v>169</v>
      </c>
      <c r="D136" s="0" t="n">
        <v>68.9055</v>
      </c>
      <c r="E136" s="0" t="n">
        <v>27.0176</v>
      </c>
      <c r="F136" s="0" t="str">
        <f aca="false">VLOOKUP(H136,regions!$B$23:$C$41,2,0)</f>
        <v>FI_10</v>
      </c>
      <c r="G136" s="0" t="n">
        <v>6804</v>
      </c>
      <c r="H136" s="0" t="s">
        <v>45</v>
      </c>
      <c r="I136" s="0" t="s">
        <v>17</v>
      </c>
      <c r="K136" s="0" t="s">
        <v>14</v>
      </c>
      <c r="L136" s="0" t="s">
        <v>15</v>
      </c>
      <c r="M136" s="0" t="n">
        <v>6804</v>
      </c>
    </row>
    <row r="137" customFormat="false" ht="13.8" hidden="false" customHeight="false" outlineLevel="0" collapsed="false">
      <c r="B137" s="0" t="str">
        <f aca="false">VLOOKUP(C137,mun_id!$B$1:$G$310,6,0)</f>
        <v>859</v>
      </c>
      <c r="C137" s="0" t="s">
        <v>170</v>
      </c>
      <c r="D137" s="0" t="n">
        <v>64.75</v>
      </c>
      <c r="E137" s="0" t="n">
        <v>25.65</v>
      </c>
      <c r="F137" s="0" t="str">
        <f aca="false">VLOOKUP(H137,regions!$B$23:$C$41,2,0)</f>
        <v>FI_14</v>
      </c>
      <c r="G137" s="0" t="n">
        <v>6793</v>
      </c>
      <c r="H137" s="0" t="s">
        <v>23</v>
      </c>
      <c r="I137" s="0" t="s">
        <v>17</v>
      </c>
      <c r="K137" s="0" t="s">
        <v>14</v>
      </c>
      <c r="L137" s="0" t="s">
        <v>15</v>
      </c>
      <c r="M137" s="0" t="n">
        <v>6793</v>
      </c>
    </row>
    <row r="138" customFormat="false" ht="13.8" hidden="false" customHeight="false" outlineLevel="0" collapsed="false">
      <c r="B138" s="0" t="str">
        <f aca="false">VLOOKUP(C138,mun_id!$B$1:$G$310,6,0)</f>
        <v>287</v>
      </c>
      <c r="C138" s="0" t="s">
        <v>171</v>
      </c>
      <c r="D138" s="0" t="n">
        <v>62.2736</v>
      </c>
      <c r="E138" s="0" t="n">
        <v>21.3778</v>
      </c>
      <c r="F138" s="0" t="str">
        <f aca="false">VLOOKUP(H138,regions!$B$23:$C$41,2,0)</f>
        <v>FI_12</v>
      </c>
      <c r="G138" s="0" t="n">
        <v>6793</v>
      </c>
      <c r="H138" s="0" t="s">
        <v>43</v>
      </c>
      <c r="I138" s="0" t="s">
        <v>17</v>
      </c>
      <c r="K138" s="0" t="s">
        <v>14</v>
      </c>
      <c r="L138" s="0" t="s">
        <v>15</v>
      </c>
      <c r="M138" s="0" t="n">
        <v>6793</v>
      </c>
    </row>
    <row r="139" customFormat="false" ht="13.8" hidden="false" customHeight="false" outlineLevel="0" collapsed="false">
      <c r="B139" s="0" t="str">
        <f aca="false">VLOOKUP(C139,mun_id!$B$1:$G$310,6,0)</f>
        <v>581</v>
      </c>
      <c r="C139" s="0" t="s">
        <v>172</v>
      </c>
      <c r="D139" s="0" t="n">
        <v>62.0097</v>
      </c>
      <c r="E139" s="0" t="n">
        <v>23.025</v>
      </c>
      <c r="F139" s="0" t="str">
        <f aca="false">VLOOKUP(H139,regions!$B$23:$C$41,2,0)</f>
        <v>FI_11</v>
      </c>
      <c r="G139" s="0" t="n">
        <v>6766</v>
      </c>
      <c r="H139" s="0" t="s">
        <v>19</v>
      </c>
      <c r="I139" s="0" t="s">
        <v>17</v>
      </c>
      <c r="K139" s="0" t="s">
        <v>14</v>
      </c>
      <c r="L139" s="0" t="s">
        <v>15</v>
      </c>
      <c r="M139" s="0" t="n">
        <v>6766</v>
      </c>
    </row>
    <row r="140" customFormat="false" ht="13.8" hidden="false" customHeight="false" outlineLevel="0" collapsed="false">
      <c r="B140" s="0" t="str">
        <f aca="false">VLOOKUP(C140,mun_id!$B$1:$G$310,6,0)</f>
        <v>946</v>
      </c>
      <c r="C140" s="0" t="s">
        <v>173</v>
      </c>
      <c r="D140" s="0" t="n">
        <v>63.1333</v>
      </c>
      <c r="E140" s="0" t="n">
        <v>22.25</v>
      </c>
      <c r="F140" s="0" t="str">
        <f aca="false">VLOOKUP(H140,regions!$B$23:$C$41,2,0)</f>
        <v>FI_12</v>
      </c>
      <c r="G140" s="0" t="n">
        <v>6714</v>
      </c>
      <c r="H140" s="0" t="s">
        <v>43</v>
      </c>
      <c r="I140" s="0" t="s">
        <v>17</v>
      </c>
      <c r="K140" s="0" t="s">
        <v>14</v>
      </c>
      <c r="L140" s="0" t="s">
        <v>15</v>
      </c>
      <c r="M140" s="0" t="n">
        <v>6714</v>
      </c>
    </row>
    <row r="141" customFormat="false" ht="13.8" hidden="false" customHeight="false" outlineLevel="0" collapsed="false">
      <c r="B141" s="0" t="str">
        <f aca="false">VLOOKUP(C141,mun_id!$B$1:$G$310,6,0)</f>
        <v>288</v>
      </c>
      <c r="C141" s="0" t="s">
        <v>174</v>
      </c>
      <c r="D141" s="0" t="n">
        <v>63.725</v>
      </c>
      <c r="E141" s="0" t="n">
        <v>23.0333</v>
      </c>
      <c r="F141" s="0" t="str">
        <f aca="false">VLOOKUP(H141,regions!$B$23:$C$41,2,0)</f>
        <v>FI_12</v>
      </c>
      <c r="G141" s="0" t="n">
        <v>6682</v>
      </c>
      <c r="H141" s="0" t="s">
        <v>43</v>
      </c>
      <c r="I141" s="0" t="s">
        <v>17</v>
      </c>
      <c r="K141" s="0" t="s">
        <v>14</v>
      </c>
      <c r="L141" s="0" t="s">
        <v>15</v>
      </c>
      <c r="M141" s="0" t="n">
        <v>6682</v>
      </c>
    </row>
    <row r="142" customFormat="false" ht="13.8" hidden="false" customHeight="false" outlineLevel="0" collapsed="false">
      <c r="B142" s="0" t="str">
        <f aca="false">VLOOKUP(C142,mun_id!$B$1:$G$310,6,0)</f>
        <v>635</v>
      </c>
      <c r="C142" s="0" t="s">
        <v>175</v>
      </c>
      <c r="D142" s="0" t="n">
        <v>61.3389</v>
      </c>
      <c r="E142" s="0" t="n">
        <v>24.2681</v>
      </c>
      <c r="F142" s="0" t="str">
        <f aca="false">VLOOKUP(H142,regions!$B$23:$C$41,2,0)</f>
        <v>FI_11</v>
      </c>
      <c r="G142" s="0" t="n">
        <v>6676</v>
      </c>
      <c r="H142" s="0" t="s">
        <v>19</v>
      </c>
      <c r="I142" s="0" t="s">
        <v>17</v>
      </c>
      <c r="K142" s="0" t="s">
        <v>14</v>
      </c>
      <c r="L142" s="0" t="s">
        <v>15</v>
      </c>
      <c r="M142" s="0" t="n">
        <v>6676</v>
      </c>
    </row>
    <row r="143" customFormat="false" ht="13.8" hidden="false" customHeight="false" outlineLevel="0" collapsed="false">
      <c r="B143" s="0" t="str">
        <f aca="false">VLOOKUP(C143,mun_id!$B$1:$G$310,6,0)</f>
        <v>931</v>
      </c>
      <c r="C143" s="0" t="s">
        <v>176</v>
      </c>
      <c r="D143" s="0" t="n">
        <v>63.075</v>
      </c>
      <c r="E143" s="0" t="n">
        <v>25.8597</v>
      </c>
      <c r="F143" s="0" t="str">
        <f aca="false">VLOOKUP(H143,regions!$B$23:$C$41,2,0)</f>
        <v>FI_08</v>
      </c>
      <c r="G143" s="0" t="n">
        <v>6666</v>
      </c>
      <c r="H143" s="0" t="s">
        <v>27</v>
      </c>
      <c r="I143" s="0" t="s">
        <v>17</v>
      </c>
      <c r="K143" s="0" t="s">
        <v>14</v>
      </c>
      <c r="L143" s="0" t="s">
        <v>15</v>
      </c>
      <c r="M143" s="0" t="n">
        <v>6666</v>
      </c>
    </row>
    <row r="144" customFormat="false" ht="13.8" hidden="false" customHeight="false" outlineLevel="0" collapsed="false">
      <c r="B144" s="0" t="str">
        <f aca="false">VLOOKUP(C144,mun_id!$B$1:$G$310,6,0)</f>
        <v>178</v>
      </c>
      <c r="C144" s="0" t="s">
        <v>177</v>
      </c>
      <c r="D144" s="0" t="n">
        <v>61.8972</v>
      </c>
      <c r="E144" s="0" t="n">
        <v>27.8569</v>
      </c>
      <c r="F144" s="0" t="str">
        <f aca="false">VLOOKUP(H144,regions!$B$23:$C$41,2,0)</f>
        <v>FI_04</v>
      </c>
      <c r="G144" s="0" t="n">
        <v>6548</v>
      </c>
      <c r="H144" s="0" t="s">
        <v>49</v>
      </c>
      <c r="I144" s="0" t="s">
        <v>17</v>
      </c>
      <c r="K144" s="0" t="s">
        <v>14</v>
      </c>
      <c r="L144" s="0" t="s">
        <v>15</v>
      </c>
      <c r="M144" s="0" t="n">
        <v>6548</v>
      </c>
    </row>
    <row r="145" customFormat="false" ht="13.8" hidden="false" customHeight="false" outlineLevel="0" collapsed="false">
      <c r="B145" s="0" t="str">
        <f aca="false">VLOOKUP(C145,mun_id!$B$1:$G$310,6,0)</f>
        <v>261</v>
      </c>
      <c r="C145" s="0" t="s">
        <v>178</v>
      </c>
      <c r="D145" s="0" t="n">
        <v>67.6531</v>
      </c>
      <c r="E145" s="0" t="n">
        <v>24.9114</v>
      </c>
      <c r="F145" s="0" t="str">
        <f aca="false">VLOOKUP(H145,regions!$B$23:$C$41,2,0)</f>
        <v>FI_10</v>
      </c>
      <c r="G145" s="0" t="n">
        <v>6416</v>
      </c>
      <c r="H145" s="0" t="s">
        <v>45</v>
      </c>
      <c r="I145" s="0" t="s">
        <v>17</v>
      </c>
      <c r="K145" s="0" t="s">
        <v>14</v>
      </c>
      <c r="L145" s="0" t="s">
        <v>15</v>
      </c>
      <c r="M145" s="0" t="n">
        <v>6416</v>
      </c>
    </row>
    <row r="146" customFormat="false" ht="13.8" hidden="false" customHeight="false" outlineLevel="0" collapsed="false">
      <c r="B146" s="0" t="str">
        <f aca="false">VLOOKUP(C146,mun_id!$B$1:$G$310,6,0)</f>
        <v>834</v>
      </c>
      <c r="C146" s="0" t="s">
        <v>179</v>
      </c>
      <c r="D146" s="0" t="n">
        <v>60.8</v>
      </c>
      <c r="E146" s="0" t="n">
        <v>23.7667</v>
      </c>
      <c r="F146" s="0" t="str">
        <f aca="false">VLOOKUP(H146,regions!$B$23:$C$41,2,0)</f>
        <v>FI_06</v>
      </c>
      <c r="G146" s="0" t="n">
        <v>6280</v>
      </c>
      <c r="H146" s="0" t="s">
        <v>41</v>
      </c>
      <c r="I146" s="0" t="s">
        <v>17</v>
      </c>
      <c r="K146" s="0" t="s">
        <v>14</v>
      </c>
      <c r="L146" s="0" t="s">
        <v>15</v>
      </c>
      <c r="M146" s="0" t="n">
        <v>6280</v>
      </c>
    </row>
    <row r="147" customFormat="false" ht="13.8" hidden="false" customHeight="false" outlineLevel="0" collapsed="false">
      <c r="B147" s="0" t="str">
        <f aca="false">VLOOKUP(C147,mun_id!$B$1:$G$310,6,0)</f>
        <v>755</v>
      </c>
      <c r="C147" s="0" t="s">
        <v>180</v>
      </c>
      <c r="D147" s="0" t="n">
        <v>60.1333</v>
      </c>
      <c r="E147" s="0" t="n">
        <v>24.2167</v>
      </c>
      <c r="F147" s="0" t="str">
        <f aca="false">VLOOKUP(H147,regions!$B$23:$C$41,2,0)</f>
        <v>FI_18</v>
      </c>
      <c r="G147" s="0" t="n">
        <v>6182</v>
      </c>
      <c r="H147" s="0" t="s">
        <v>12</v>
      </c>
      <c r="I147" s="0" t="s">
        <v>17</v>
      </c>
      <c r="K147" s="0" t="s">
        <v>14</v>
      </c>
      <c r="L147" s="0" t="s">
        <v>15</v>
      </c>
      <c r="M147" s="0" t="n">
        <v>6182</v>
      </c>
    </row>
    <row r="148" customFormat="false" ht="13.8" hidden="false" customHeight="false" outlineLevel="0" collapsed="false">
      <c r="B148" s="0" t="str">
        <f aca="false">VLOOKUP(C148,mun_id!$B$1:$G$310,6,0)</f>
        <v>507</v>
      </c>
      <c r="C148" s="0" t="s">
        <v>181</v>
      </c>
      <c r="D148" s="0" t="n">
        <v>61.4181</v>
      </c>
      <c r="E148" s="0" t="n">
        <v>26.8792</v>
      </c>
      <c r="F148" s="0" t="str">
        <f aca="false">VLOOKUP(H148,regions!$B$23:$C$41,2,0)</f>
        <v>FI_04</v>
      </c>
      <c r="G148" s="0" t="n">
        <v>6159</v>
      </c>
      <c r="H148" s="0" t="s">
        <v>49</v>
      </c>
      <c r="I148" s="0" t="s">
        <v>17</v>
      </c>
      <c r="K148" s="0" t="s">
        <v>14</v>
      </c>
      <c r="L148" s="0" t="s">
        <v>15</v>
      </c>
      <c r="M148" s="0" t="n">
        <v>6159</v>
      </c>
    </row>
    <row r="149" customFormat="false" ht="13.8" hidden="false" customHeight="false" outlineLevel="0" collapsed="false">
      <c r="B149" s="0" t="str">
        <f aca="false">VLOOKUP(C149,mun_id!$B$1:$G$310,6,0)</f>
        <v>704</v>
      </c>
      <c r="C149" s="0" t="s">
        <v>182</v>
      </c>
      <c r="D149" s="0" t="n">
        <v>60.5417</v>
      </c>
      <c r="E149" s="0" t="n">
        <v>22.2222</v>
      </c>
      <c r="F149" s="0" t="str">
        <f aca="false">VLOOKUP(H149,regions!$B$23:$C$41,2,0)</f>
        <v>FI_19</v>
      </c>
      <c r="G149" s="0" t="n">
        <v>6110</v>
      </c>
      <c r="H149" s="0" t="s">
        <v>25</v>
      </c>
      <c r="I149" s="0" t="s">
        <v>17</v>
      </c>
      <c r="K149" s="0" t="s">
        <v>14</v>
      </c>
      <c r="L149" s="0" t="s">
        <v>15</v>
      </c>
      <c r="M149" s="0" t="n">
        <v>6110</v>
      </c>
    </row>
    <row r="150" customFormat="false" ht="13.8" hidden="false" customHeight="false" outlineLevel="0" collapsed="false">
      <c r="B150" s="0" t="str">
        <f aca="false">VLOOKUP(C150,mun_id!$B$1:$G$310,6,0)</f>
        <v>989</v>
      </c>
      <c r="C150" s="0" t="s">
        <v>183</v>
      </c>
      <c r="D150" s="0" t="n">
        <v>62.55</v>
      </c>
      <c r="E150" s="0" t="n">
        <v>24.0694</v>
      </c>
      <c r="F150" s="0" t="str">
        <f aca="false">VLOOKUP(H150,regions!$B$23:$C$41,2,0)</f>
        <v>FI_03</v>
      </c>
      <c r="G150" s="0" t="n">
        <v>6068</v>
      </c>
      <c r="H150" s="0" t="s">
        <v>47</v>
      </c>
      <c r="I150" s="0" t="s">
        <v>17</v>
      </c>
      <c r="K150" s="0" t="s">
        <v>14</v>
      </c>
      <c r="L150" s="0" t="s">
        <v>15</v>
      </c>
      <c r="M150" s="0" t="n">
        <v>6068</v>
      </c>
    </row>
    <row r="151" customFormat="false" ht="13.8" hidden="false" customHeight="false" outlineLevel="0" collapsed="false">
      <c r="B151" s="0" t="str">
        <f aca="false">VLOOKUP(C151,mun_id!$B$1:$G$310,6,0)</f>
        <v>051</v>
      </c>
      <c r="C151" s="0" t="s">
        <v>184</v>
      </c>
      <c r="D151" s="0" t="n">
        <v>61.2</v>
      </c>
      <c r="E151" s="0" t="n">
        <v>21.7333</v>
      </c>
      <c r="F151" s="0" t="str">
        <f aca="false">VLOOKUP(H151,regions!$B$23:$C$41,2,0)</f>
        <v>FI_17</v>
      </c>
      <c r="G151" s="0" t="n">
        <v>5938</v>
      </c>
      <c r="H151" s="0" t="s">
        <v>35</v>
      </c>
      <c r="I151" s="0" t="s">
        <v>17</v>
      </c>
      <c r="K151" s="0" t="s">
        <v>14</v>
      </c>
      <c r="L151" s="0" t="s">
        <v>15</v>
      </c>
      <c r="M151" s="0" t="n">
        <v>5938</v>
      </c>
    </row>
    <row r="152" customFormat="false" ht="13.8" hidden="false" customHeight="false" outlineLevel="0" collapsed="false">
      <c r="B152" s="0" t="str">
        <f aca="false">VLOOKUP(C152,mun_id!$B$1:$G$310,6,0)</f>
        <v>531</v>
      </c>
      <c r="C152" s="0" t="s">
        <v>185</v>
      </c>
      <c r="D152" s="0" t="n">
        <v>61.3653</v>
      </c>
      <c r="E152" s="0" t="n">
        <v>22.0042</v>
      </c>
      <c r="F152" s="0" t="str">
        <f aca="false">VLOOKUP(H152,regions!$B$23:$C$41,2,0)</f>
        <v>FI_17</v>
      </c>
      <c r="G152" s="0" t="n">
        <v>5651</v>
      </c>
      <c r="H152" s="0" t="s">
        <v>35</v>
      </c>
      <c r="I152" s="0" t="s">
        <v>17</v>
      </c>
      <c r="K152" s="0" t="s">
        <v>14</v>
      </c>
      <c r="L152" s="0" t="s">
        <v>15</v>
      </c>
      <c r="M152" s="0" t="n">
        <v>5651</v>
      </c>
    </row>
    <row r="153" customFormat="false" ht="13.8" hidden="false" customHeight="false" outlineLevel="0" collapsed="false">
      <c r="B153" s="0" t="str">
        <f aca="false">VLOOKUP(C153,mun_id!$B$1:$G$310,6,0)</f>
        <v>213</v>
      </c>
      <c r="C153" s="0" t="s">
        <v>186</v>
      </c>
      <c r="D153" s="0" t="n">
        <v>61.99</v>
      </c>
      <c r="E153" s="0" t="n">
        <v>26.6417</v>
      </c>
      <c r="F153" s="0" t="str">
        <f aca="false">VLOOKUP(H153,regions!$B$23:$C$41,2,0)</f>
        <v>FI_04</v>
      </c>
      <c r="G153" s="0" t="n">
        <v>5628</v>
      </c>
      <c r="H153" s="0" t="s">
        <v>49</v>
      </c>
      <c r="I153" s="0" t="s">
        <v>17</v>
      </c>
      <c r="K153" s="0" t="s">
        <v>14</v>
      </c>
      <c r="L153" s="0" t="s">
        <v>15</v>
      </c>
      <c r="M153" s="0" t="n">
        <v>5628</v>
      </c>
    </row>
    <row r="154" customFormat="false" ht="13.8" hidden="false" customHeight="false" outlineLevel="0" collapsed="false">
      <c r="B154" s="0" t="str">
        <f aca="false">VLOOKUP(C154,mun_id!$B$1:$G$310,6,0)</f>
        <v>475</v>
      </c>
      <c r="C154" s="0" t="s">
        <v>187</v>
      </c>
      <c r="D154" s="0" t="n">
        <v>62.9417</v>
      </c>
      <c r="E154" s="0" t="n">
        <v>21.55</v>
      </c>
      <c r="F154" s="0" t="str">
        <f aca="false">VLOOKUP(H154,regions!$B$23:$C$41,2,0)</f>
        <v>FI_12</v>
      </c>
      <c r="G154" s="0" t="n">
        <v>5545</v>
      </c>
      <c r="H154" s="0" t="s">
        <v>43</v>
      </c>
      <c r="I154" s="0" t="s">
        <v>17</v>
      </c>
      <c r="K154" s="0" t="s">
        <v>14</v>
      </c>
      <c r="L154" s="0" t="s">
        <v>15</v>
      </c>
      <c r="M154" s="0" t="n">
        <v>5545</v>
      </c>
    </row>
    <row r="155" customFormat="false" ht="13.8" hidden="false" customHeight="false" outlineLevel="0" collapsed="false">
      <c r="B155" s="0" t="str">
        <f aca="false">VLOOKUP(C155,mun_id!$B$1:$G$310,6,0)</f>
        <v>149</v>
      </c>
      <c r="C155" s="0" t="s">
        <v>188</v>
      </c>
      <c r="D155" s="0" t="n">
        <v>60.0458</v>
      </c>
      <c r="E155" s="0" t="n">
        <v>24.0056</v>
      </c>
      <c r="F155" s="0" t="str">
        <f aca="false">VLOOKUP(H155,regions!$B$23:$C$41,2,0)</f>
        <v>FI_18</v>
      </c>
      <c r="G155" s="0" t="n">
        <v>5541</v>
      </c>
      <c r="H155" s="0" t="s">
        <v>12</v>
      </c>
      <c r="I155" s="0" t="s">
        <v>17</v>
      </c>
      <c r="K155" s="0" t="s">
        <v>14</v>
      </c>
      <c r="L155" s="0" t="s">
        <v>15</v>
      </c>
      <c r="M155" s="0" t="n">
        <v>5541</v>
      </c>
    </row>
    <row r="156" customFormat="false" ht="13.8" hidden="false" customHeight="false" outlineLevel="0" collapsed="false">
      <c r="B156" s="0" t="str">
        <f aca="false">VLOOKUP(C156,mun_id!$B$1:$G$310,6,0)</f>
        <v>217</v>
      </c>
      <c r="C156" s="0" t="s">
        <v>189</v>
      </c>
      <c r="D156" s="0" t="n">
        <v>63.9017</v>
      </c>
      <c r="E156" s="0" t="n">
        <v>23.9151</v>
      </c>
      <c r="F156" s="0" t="str">
        <f aca="false">VLOOKUP(H156,regions!$B$23:$C$41,2,0)</f>
        <v>FI_07</v>
      </c>
      <c r="G156" s="0" t="n">
        <v>5520</v>
      </c>
      <c r="H156" s="0" t="s">
        <v>54</v>
      </c>
      <c r="I156" s="0" t="s">
        <v>17</v>
      </c>
      <c r="K156" s="0" t="s">
        <v>14</v>
      </c>
      <c r="L156" s="0" t="s">
        <v>15</v>
      </c>
      <c r="M156" s="0" t="n">
        <v>5520</v>
      </c>
    </row>
    <row r="157" customFormat="false" ht="13.8" hidden="false" customHeight="false" outlineLevel="0" collapsed="false">
      <c r="B157" s="0" t="str">
        <f aca="false">VLOOKUP(C157,mun_id!$B$1:$G$310,6,0)</f>
        <v>846</v>
      </c>
      <c r="C157" s="0" t="s">
        <v>190</v>
      </c>
      <c r="D157" s="0" t="n">
        <v>62.4861</v>
      </c>
      <c r="E157" s="0" t="n">
        <v>21.7472</v>
      </c>
      <c r="F157" s="0" t="str">
        <f aca="false">VLOOKUP(H157,regions!$B$23:$C$41,2,0)</f>
        <v>FI_03</v>
      </c>
      <c r="G157" s="0" t="n">
        <v>5482</v>
      </c>
      <c r="H157" s="0" t="s">
        <v>47</v>
      </c>
      <c r="I157" s="0" t="s">
        <v>17</v>
      </c>
      <c r="K157" s="0" t="s">
        <v>14</v>
      </c>
      <c r="L157" s="0" t="s">
        <v>15</v>
      </c>
      <c r="M157" s="0" t="n">
        <v>5482</v>
      </c>
    </row>
    <row r="158" customFormat="false" ht="13.8" hidden="false" customHeight="false" outlineLevel="0" collapsed="false">
      <c r="B158" s="0" t="str">
        <f aca="false">VLOOKUP(C158,mun_id!$B$1:$G$310,6,0)</f>
        <v>169</v>
      </c>
      <c r="C158" s="0" t="s">
        <v>191</v>
      </c>
      <c r="D158" s="0" t="n">
        <v>60.8042</v>
      </c>
      <c r="E158" s="0" t="n">
        <v>23.4861</v>
      </c>
      <c r="F158" s="0" t="str">
        <f aca="false">VLOOKUP(H158,regions!$B$23:$C$41,2,0)</f>
        <v>FI_06</v>
      </c>
      <c r="G158" s="0" t="n">
        <v>5425</v>
      </c>
      <c r="H158" s="0" t="s">
        <v>41</v>
      </c>
      <c r="I158" s="0" t="s">
        <v>17</v>
      </c>
      <c r="K158" s="0" t="s">
        <v>14</v>
      </c>
      <c r="L158" s="0" t="s">
        <v>15</v>
      </c>
      <c r="M158" s="0" t="n">
        <v>5425</v>
      </c>
    </row>
    <row r="159" customFormat="false" ht="13.8" hidden="false" customHeight="false" outlineLevel="0" collapsed="false">
      <c r="B159" s="0" t="str">
        <f aca="false">VLOOKUP(C159,mun_id!$B$1:$G$310,6,0)</f>
        <v>146</v>
      </c>
      <c r="C159" s="0" t="s">
        <v>192</v>
      </c>
      <c r="D159" s="0" t="n">
        <v>62.6667</v>
      </c>
      <c r="E159" s="0" t="n">
        <v>30.9333</v>
      </c>
      <c r="F159" s="0" t="str">
        <f aca="false">VLOOKUP(H159,regions!$B$23:$C$41,2,0)</f>
        <v>FI_13</v>
      </c>
      <c r="G159" s="0" t="n">
        <v>5336</v>
      </c>
      <c r="H159" s="0" t="s">
        <v>37</v>
      </c>
      <c r="I159" s="0" t="s">
        <v>17</v>
      </c>
      <c r="K159" s="0" t="s">
        <v>14</v>
      </c>
      <c r="L159" s="0" t="s">
        <v>15</v>
      </c>
      <c r="M159" s="0" t="n">
        <v>5336</v>
      </c>
    </row>
    <row r="160" customFormat="false" ht="13.8" hidden="false" customHeight="false" outlineLevel="0" collapsed="false">
      <c r="B160" s="0" t="str">
        <f aca="false">VLOOKUP(C160,mun_id!$B$1:$G$310,6,0)</f>
        <v>700</v>
      </c>
      <c r="C160" s="0" t="s">
        <v>193</v>
      </c>
      <c r="D160" s="0" t="n">
        <v>61.2917</v>
      </c>
      <c r="E160" s="0" t="n">
        <v>28.8167</v>
      </c>
      <c r="F160" s="0" t="str">
        <f aca="false">VLOOKUP(H160,regions!$B$23:$C$41,2,0)</f>
        <v>FI_02</v>
      </c>
      <c r="G160" s="0" t="n">
        <v>5312</v>
      </c>
      <c r="H160" s="0" t="s">
        <v>39</v>
      </c>
      <c r="I160" s="0" t="s">
        <v>17</v>
      </c>
      <c r="K160" s="0" t="s">
        <v>14</v>
      </c>
      <c r="L160" s="0" t="s">
        <v>15</v>
      </c>
      <c r="M160" s="0" t="n">
        <v>5312</v>
      </c>
    </row>
    <row r="161" customFormat="false" ht="13.8" hidden="false" customHeight="false" outlineLevel="0" collapsed="false">
      <c r="B161" s="0" t="str">
        <f aca="false">VLOOKUP(C161,mun_id!$B$1:$G$310,6,0)</f>
        <v>077</v>
      </c>
      <c r="C161" s="0" t="s">
        <v>194</v>
      </c>
      <c r="D161" s="0" t="n">
        <v>62.3889</v>
      </c>
      <c r="E161" s="0" t="n">
        <v>26.4361</v>
      </c>
      <c r="F161" s="0" t="str">
        <f aca="false">VLOOKUP(H161,regions!$B$23:$C$41,2,0)</f>
        <v>FI_08</v>
      </c>
      <c r="G161" s="0" t="n">
        <v>5240</v>
      </c>
      <c r="H161" s="0" t="s">
        <v>27</v>
      </c>
      <c r="I161" s="0" t="s">
        <v>17</v>
      </c>
      <c r="K161" s="0" t="s">
        <v>14</v>
      </c>
      <c r="L161" s="0" t="s">
        <v>15</v>
      </c>
      <c r="M161" s="0" t="n">
        <v>5240</v>
      </c>
    </row>
    <row r="162" customFormat="false" ht="13.8" hidden="false" customHeight="false" outlineLevel="0" collapsed="false">
      <c r="B162" s="0" t="str">
        <f aca="false">VLOOKUP(C162,mun_id!$B$1:$G$310,6,0)</f>
        <v>580</v>
      </c>
      <c r="C162" s="0" t="s">
        <v>195</v>
      </c>
      <c r="D162" s="0" t="n">
        <v>61.55</v>
      </c>
      <c r="E162" s="0" t="n">
        <v>29.5</v>
      </c>
      <c r="F162" s="0" t="str">
        <f aca="false">VLOOKUP(H162,regions!$B$23:$C$41,2,0)</f>
        <v>FI_02</v>
      </c>
      <c r="G162" s="0" t="n">
        <v>5235</v>
      </c>
      <c r="H162" s="0" t="s">
        <v>39</v>
      </c>
      <c r="I162" s="0" t="s">
        <v>17</v>
      </c>
      <c r="K162" s="0" t="s">
        <v>14</v>
      </c>
      <c r="L162" s="0" t="s">
        <v>15</v>
      </c>
      <c r="M162" s="0" t="n">
        <v>5235</v>
      </c>
    </row>
    <row r="163" customFormat="false" ht="13.8" hidden="false" customHeight="false" outlineLevel="0" collapsed="false">
      <c r="B163" s="0" t="str">
        <f aca="false">VLOOKUP(C163,mun_id!$B$1:$G$310,6,0)</f>
        <v>440</v>
      </c>
      <c r="C163" s="0" t="s">
        <v>196</v>
      </c>
      <c r="D163" s="0" t="n">
        <v>63.75</v>
      </c>
      <c r="E163" s="0" t="n">
        <v>22.8</v>
      </c>
      <c r="F163" s="0" t="str">
        <f aca="false">VLOOKUP(H163,regions!$B$23:$C$41,2,0)</f>
        <v>FI_12</v>
      </c>
      <c r="G163" s="0" t="n">
        <v>5147</v>
      </c>
      <c r="H163" s="0" t="s">
        <v>43</v>
      </c>
      <c r="I163" s="0" t="s">
        <v>17</v>
      </c>
      <c r="K163" s="0" t="s">
        <v>14</v>
      </c>
      <c r="L163" s="0" t="s">
        <v>15</v>
      </c>
      <c r="M163" s="0" t="n">
        <v>5147</v>
      </c>
    </row>
    <row r="164" customFormat="false" ht="13.8" hidden="false" customHeight="false" outlineLevel="0" collapsed="false">
      <c r="B164" s="0" t="str">
        <f aca="false">VLOOKUP(C164,mun_id!$B$1:$G$310,6,0)</f>
        <v>611</v>
      </c>
      <c r="C164" s="0" t="s">
        <v>197</v>
      </c>
      <c r="D164" s="0" t="n">
        <v>60.475</v>
      </c>
      <c r="E164" s="0" t="n">
        <v>25.375</v>
      </c>
      <c r="F164" s="0" t="str">
        <f aca="false">VLOOKUP(H164,regions!$B$23:$C$41,2,0)</f>
        <v>FI_18</v>
      </c>
      <c r="G164" s="0" t="n">
        <v>5125</v>
      </c>
      <c r="H164" s="0" t="s">
        <v>12</v>
      </c>
      <c r="I164" s="0" t="s">
        <v>17</v>
      </c>
      <c r="K164" s="0" t="s">
        <v>14</v>
      </c>
      <c r="L164" s="0" t="s">
        <v>15</v>
      </c>
      <c r="M164" s="0" t="n">
        <v>5125</v>
      </c>
    </row>
    <row r="165" customFormat="false" ht="13.8" hidden="false" customHeight="false" outlineLevel="0" collapsed="false">
      <c r="B165" s="0" t="str">
        <f aca="false">VLOOKUP(C165,mun_id!$B$1:$G$310,6,0)</f>
        <v>746</v>
      </c>
      <c r="C165" s="0" t="s">
        <v>198</v>
      </c>
      <c r="D165" s="0" t="n">
        <v>63.9069</v>
      </c>
      <c r="E165" s="0" t="n">
        <v>24.5167</v>
      </c>
      <c r="F165" s="0" t="str">
        <f aca="false">VLOOKUP(H165,regions!$B$23:$C$41,2,0)</f>
        <v>FI_14</v>
      </c>
      <c r="G165" s="0" t="n">
        <v>5124</v>
      </c>
      <c r="H165" s="0" t="s">
        <v>23</v>
      </c>
      <c r="I165" s="0" t="s">
        <v>17</v>
      </c>
      <c r="K165" s="0" t="s">
        <v>14</v>
      </c>
      <c r="L165" s="0" t="s">
        <v>15</v>
      </c>
      <c r="M165" s="0" t="n">
        <v>5124</v>
      </c>
    </row>
    <row r="166" customFormat="false" ht="13.8" hidden="false" customHeight="false" outlineLevel="0" collapsed="false">
      <c r="B166" s="0" t="str">
        <f aca="false">VLOOKUP(C166,mun_id!$B$1:$G$310,6,0)</f>
        <v>171</v>
      </c>
      <c r="C166" s="0" t="s">
        <v>199</v>
      </c>
      <c r="D166" s="0" t="n">
        <v>62.1792</v>
      </c>
      <c r="E166" s="0" t="n">
        <v>27.8278</v>
      </c>
      <c r="F166" s="0" t="str">
        <f aca="false">VLOOKUP(H166,regions!$B$23:$C$41,2,0)</f>
        <v>FI_04</v>
      </c>
      <c r="G166" s="0" t="n">
        <v>5110</v>
      </c>
      <c r="H166" s="0" t="s">
        <v>49</v>
      </c>
      <c r="I166" s="0" t="s">
        <v>17</v>
      </c>
      <c r="K166" s="0" t="s">
        <v>14</v>
      </c>
      <c r="L166" s="0" t="s">
        <v>15</v>
      </c>
      <c r="M166" s="0" t="n">
        <v>5110</v>
      </c>
    </row>
    <row r="167" customFormat="false" ht="13.8" hidden="false" customHeight="false" outlineLevel="0" collapsed="false">
      <c r="B167" s="0" t="str">
        <f aca="false">VLOOKUP(C167,mun_id!$B$1:$G$310,6,0)</f>
        <v>018</v>
      </c>
      <c r="C167" s="0" t="s">
        <v>200</v>
      </c>
      <c r="D167" s="0" t="n">
        <v>60.5278</v>
      </c>
      <c r="E167" s="0" t="n">
        <v>25.6</v>
      </c>
      <c r="F167" s="0" t="str">
        <f aca="false">VLOOKUP(H167,regions!$B$23:$C$41,2,0)</f>
        <v>FI_18</v>
      </c>
      <c r="G167" s="0" t="n">
        <v>5104</v>
      </c>
      <c r="H167" s="0" t="s">
        <v>12</v>
      </c>
      <c r="I167" s="0" t="s">
        <v>17</v>
      </c>
      <c r="K167" s="0" t="s">
        <v>14</v>
      </c>
      <c r="L167" s="0" t="s">
        <v>15</v>
      </c>
      <c r="M167" s="0" t="n">
        <v>5104</v>
      </c>
    </row>
    <row r="168" customFormat="false" ht="13.8" hidden="false" customHeight="false" outlineLevel="0" collapsed="false">
      <c r="B168" s="0" t="str">
        <f aca="false">VLOOKUP(C168,mun_id!$B$1:$G$310,6,0)</f>
        <v>176</v>
      </c>
      <c r="C168" s="0" t="s">
        <v>201</v>
      </c>
      <c r="D168" s="0" t="n">
        <v>63.2417</v>
      </c>
      <c r="E168" s="0" t="n">
        <v>29.25</v>
      </c>
      <c r="F168" s="0" t="str">
        <f aca="false">VLOOKUP(H168,regions!$B$23:$C$41,2,0)</f>
        <v>FI_13</v>
      </c>
      <c r="G168" s="0" t="n">
        <v>5034</v>
      </c>
      <c r="H168" s="0" t="s">
        <v>37</v>
      </c>
      <c r="I168" s="0" t="s">
        <v>17</v>
      </c>
      <c r="K168" s="0" t="s">
        <v>14</v>
      </c>
      <c r="L168" s="0" t="s">
        <v>15</v>
      </c>
      <c r="M168" s="0" t="n">
        <v>5034</v>
      </c>
    </row>
    <row r="169" customFormat="false" ht="13.8" hidden="false" customHeight="false" outlineLevel="0" collapsed="false">
      <c r="B169" s="0" t="str">
        <f aca="false">VLOOKUP(C169,mun_id!$B$1:$G$310,6,0)</f>
        <v>538</v>
      </c>
      <c r="C169" s="0" t="s">
        <v>202</v>
      </c>
      <c r="D169" s="0" t="n">
        <v>60.6</v>
      </c>
      <c r="E169" s="0" t="n">
        <v>22.0833</v>
      </c>
      <c r="F169" s="0" t="str">
        <f aca="false">VLOOKUP(H169,regions!$B$23:$C$41,2,0)</f>
        <v>FI_19</v>
      </c>
      <c r="G169" s="0" t="n">
        <v>4859</v>
      </c>
      <c r="H169" s="0" t="s">
        <v>25</v>
      </c>
      <c r="I169" s="0" t="s">
        <v>17</v>
      </c>
      <c r="K169" s="0" t="s">
        <v>14</v>
      </c>
      <c r="L169" s="0" t="s">
        <v>15</v>
      </c>
      <c r="M169" s="0" t="n">
        <v>4859</v>
      </c>
    </row>
    <row r="170" customFormat="false" ht="13.8" hidden="false" customHeight="false" outlineLevel="0" collapsed="false">
      <c r="B170" s="0" t="str">
        <f aca="false">VLOOKUP(C170,mun_id!$B$1:$G$310,6,0)</f>
        <v>887</v>
      </c>
      <c r="C170" s="0" t="s">
        <v>203</v>
      </c>
      <c r="D170" s="0" t="n">
        <v>61.0833</v>
      </c>
      <c r="E170" s="0" t="n">
        <v>23.55</v>
      </c>
      <c r="F170" s="0" t="str">
        <f aca="false">VLOOKUP(H170,regions!$B$23:$C$41,2,0)</f>
        <v>FI_11</v>
      </c>
      <c r="G170" s="0" t="n">
        <v>4829</v>
      </c>
      <c r="H170" s="0" t="s">
        <v>19</v>
      </c>
      <c r="I170" s="0" t="s">
        <v>17</v>
      </c>
      <c r="K170" s="0" t="s">
        <v>14</v>
      </c>
      <c r="L170" s="0" t="s">
        <v>15</v>
      </c>
      <c r="M170" s="0" t="n">
        <v>4829</v>
      </c>
    </row>
    <row r="171" customFormat="false" ht="13.8" hidden="false" customHeight="false" outlineLevel="0" collapsed="false">
      <c r="B171" s="0" t="str">
        <f aca="false">VLOOKUP(C171,mun_id!$B$1:$G$310,6,0)</f>
        <v>831</v>
      </c>
      <c r="C171" s="0" t="s">
        <v>204</v>
      </c>
      <c r="D171" s="0" t="n">
        <v>61.1597</v>
      </c>
      <c r="E171" s="0" t="n">
        <v>28.0597</v>
      </c>
      <c r="F171" s="0" t="str">
        <f aca="false">VLOOKUP(H171,regions!$B$23:$C$41,2,0)</f>
        <v>FI_02</v>
      </c>
      <c r="G171" s="0" t="n">
        <v>4815</v>
      </c>
      <c r="H171" s="0" t="s">
        <v>39</v>
      </c>
      <c r="I171" s="0" t="s">
        <v>17</v>
      </c>
      <c r="K171" s="0" t="s">
        <v>14</v>
      </c>
      <c r="L171" s="0" t="s">
        <v>15</v>
      </c>
      <c r="M171" s="0" t="n">
        <v>4815</v>
      </c>
    </row>
    <row r="172" customFormat="false" ht="13.8" hidden="false" customHeight="false" outlineLevel="0" collapsed="false">
      <c r="B172" s="0" t="str">
        <f aca="false">VLOOKUP(C172,mun_id!$B$1:$G$310,6,0)</f>
        <v>152</v>
      </c>
      <c r="C172" s="0" t="s">
        <v>205</v>
      </c>
      <c r="D172" s="0" t="n">
        <v>63</v>
      </c>
      <c r="E172" s="0" t="n">
        <v>22.3167</v>
      </c>
      <c r="F172" s="0" t="str">
        <f aca="false">VLOOKUP(H172,regions!$B$23:$C$41,2,0)</f>
        <v>FI_12</v>
      </c>
      <c r="G172" s="0" t="n">
        <v>4785</v>
      </c>
      <c r="H172" s="0" t="s">
        <v>43</v>
      </c>
      <c r="I172" s="0" t="s">
        <v>17</v>
      </c>
      <c r="K172" s="0" t="s">
        <v>14</v>
      </c>
      <c r="L172" s="0" t="s">
        <v>15</v>
      </c>
      <c r="M172" s="0" t="n">
        <v>4785</v>
      </c>
    </row>
    <row r="173" customFormat="false" ht="13.8" hidden="false" customHeight="false" outlineLevel="0" collapsed="false">
      <c r="B173" s="0" t="str">
        <f aca="false">VLOOKUP(C173,mun_id!$B$1:$G$310,6,0)</f>
        <v>595</v>
      </c>
      <c r="C173" s="0" t="s">
        <v>206</v>
      </c>
      <c r="D173" s="0" t="n">
        <v>63.2333</v>
      </c>
      <c r="E173" s="0" t="n">
        <v>26.7583</v>
      </c>
      <c r="F173" s="0" t="str">
        <f aca="false">VLOOKUP(H173,regions!$B$23:$C$41,2,0)</f>
        <v>FI_15</v>
      </c>
      <c r="G173" s="0" t="n">
        <v>4740</v>
      </c>
      <c r="H173" s="0" t="s">
        <v>29</v>
      </c>
      <c r="I173" s="0" t="s">
        <v>17</v>
      </c>
      <c r="K173" s="0" t="s">
        <v>14</v>
      </c>
      <c r="L173" s="0" t="s">
        <v>15</v>
      </c>
      <c r="M173" s="0" t="n">
        <v>4740</v>
      </c>
    </row>
    <row r="174" customFormat="false" ht="13.8" hidden="false" customHeight="false" outlineLevel="0" collapsed="false">
      <c r="B174" s="0" t="str">
        <f aca="false">VLOOKUP(C174,mun_id!$B$1:$G$310,6,0)</f>
        <v>848</v>
      </c>
      <c r="C174" s="0" t="s">
        <v>207</v>
      </c>
      <c r="D174" s="0" t="n">
        <v>62.2264</v>
      </c>
      <c r="E174" s="0" t="n">
        <v>30.3319</v>
      </c>
      <c r="F174" s="0" t="str">
        <f aca="false">VLOOKUP(H174,regions!$B$23:$C$41,2,0)</f>
        <v>FI_13</v>
      </c>
      <c r="G174" s="0" t="n">
        <v>4738</v>
      </c>
      <c r="H174" s="0" t="s">
        <v>37</v>
      </c>
      <c r="I174" s="0" t="s">
        <v>17</v>
      </c>
      <c r="K174" s="0" t="s">
        <v>14</v>
      </c>
      <c r="L174" s="0" t="s">
        <v>15</v>
      </c>
      <c r="M174" s="0" t="n">
        <v>4738</v>
      </c>
    </row>
    <row r="175" customFormat="false" ht="13.8" hidden="false" customHeight="false" outlineLevel="0" collapsed="false">
      <c r="B175" s="0" t="str">
        <f aca="false">VLOOKUP(C175,mun_id!$B$1:$G$310,6,0)</f>
        <v>748</v>
      </c>
      <c r="C175" s="0" t="s">
        <v>208</v>
      </c>
      <c r="D175" s="0" t="n">
        <v>64.6639</v>
      </c>
      <c r="E175" s="0" t="n">
        <v>25.1014</v>
      </c>
      <c r="F175" s="0" t="str">
        <f aca="false">VLOOKUP(H175,regions!$B$23:$C$41,2,0)</f>
        <v>FI_14</v>
      </c>
      <c r="G175" s="0" t="n">
        <v>4721</v>
      </c>
      <c r="H175" s="0" t="s">
        <v>23</v>
      </c>
      <c r="I175" s="0" t="s">
        <v>17</v>
      </c>
      <c r="K175" s="0" t="s">
        <v>14</v>
      </c>
      <c r="L175" s="0" t="s">
        <v>15</v>
      </c>
      <c r="M175" s="0" t="n">
        <v>4721</v>
      </c>
    </row>
    <row r="176" customFormat="false" ht="13.8" hidden="false" customHeight="false" outlineLevel="0" collapsed="false">
      <c r="B176" s="0" t="str">
        <f aca="false">VLOOKUP(C176,mun_id!$B$1:$G$310,6,0)</f>
        <v>172</v>
      </c>
      <c r="C176" s="0" t="s">
        <v>209</v>
      </c>
      <c r="D176" s="0" t="n">
        <v>61.7417</v>
      </c>
      <c r="E176" s="0" t="n">
        <v>26.1153</v>
      </c>
      <c r="F176" s="0" t="str">
        <f aca="false">VLOOKUP(H176,regions!$B$23:$C$41,2,0)</f>
        <v>FI_08</v>
      </c>
      <c r="G176" s="0" t="n">
        <v>4688</v>
      </c>
      <c r="H176" s="0" t="s">
        <v>27</v>
      </c>
      <c r="I176" s="0" t="s">
        <v>17</v>
      </c>
      <c r="K176" s="0" t="s">
        <v>14</v>
      </c>
      <c r="L176" s="0" t="s">
        <v>15</v>
      </c>
      <c r="M176" s="0" t="n">
        <v>4688</v>
      </c>
    </row>
    <row r="177" customFormat="false" ht="13.8" hidden="false" customHeight="false" outlineLevel="0" collapsed="false">
      <c r="B177" s="0" t="str">
        <f aca="false">VLOOKUP(C177,mun_id!$B$1:$G$310,6,0)</f>
        <v>170</v>
      </c>
      <c r="C177" s="0" t="s">
        <v>210</v>
      </c>
      <c r="D177" s="0" t="n">
        <v>60.15</v>
      </c>
      <c r="E177" s="0" t="n">
        <v>19.95</v>
      </c>
      <c r="F177" s="0" t="str">
        <f aca="false">VLOOKUP(H177,regions!$B$23:$C$41,2,0)</f>
        <v>FI_01</v>
      </c>
      <c r="G177" s="0" t="n">
        <v>4648</v>
      </c>
      <c r="H177" s="0" t="s">
        <v>122</v>
      </c>
      <c r="I177" s="0" t="s">
        <v>17</v>
      </c>
      <c r="K177" s="0" t="s">
        <v>14</v>
      </c>
      <c r="L177" s="0" t="s">
        <v>15</v>
      </c>
      <c r="M177" s="0" t="n">
        <v>4648</v>
      </c>
    </row>
    <row r="178" customFormat="false" ht="13.8" hidden="false" customHeight="false" outlineLevel="0" collapsed="false">
      <c r="B178" s="0" t="str">
        <f aca="false">VLOOKUP(C178,mun_id!$B$1:$G$310,6,0)</f>
        <v>702</v>
      </c>
      <c r="C178" s="0" t="s">
        <v>211</v>
      </c>
      <c r="D178" s="0" t="n">
        <v>61.9833</v>
      </c>
      <c r="E178" s="0" t="n">
        <v>24.0833</v>
      </c>
      <c r="F178" s="0" t="str">
        <f aca="false">VLOOKUP(H178,regions!$B$23:$C$41,2,0)</f>
        <v>FI_11</v>
      </c>
      <c r="G178" s="0" t="n">
        <v>4623</v>
      </c>
      <c r="H178" s="0" t="s">
        <v>19</v>
      </c>
      <c r="I178" s="0" t="s">
        <v>17</v>
      </c>
      <c r="K178" s="0" t="s">
        <v>14</v>
      </c>
      <c r="L178" s="0" t="s">
        <v>15</v>
      </c>
      <c r="M178" s="0" t="n">
        <v>4623</v>
      </c>
    </row>
    <row r="179" customFormat="false" ht="13.8" hidden="false" customHeight="false" outlineLevel="0" collapsed="false">
      <c r="B179" s="0" t="str">
        <f aca="false">VLOOKUP(C179,mun_id!$B$1:$G$310,6,0)</f>
        <v>607</v>
      </c>
      <c r="C179" s="0" t="s">
        <v>212</v>
      </c>
      <c r="D179" s="0" t="n">
        <v>62.855</v>
      </c>
      <c r="E179" s="0" t="n">
        <v>29.3667</v>
      </c>
      <c r="F179" s="0" t="str">
        <f aca="false">VLOOKUP(H179,regions!$B$23:$C$41,2,0)</f>
        <v>FI_13</v>
      </c>
      <c r="G179" s="0" t="n">
        <v>4556</v>
      </c>
      <c r="H179" s="0" t="s">
        <v>37</v>
      </c>
      <c r="I179" s="0" t="s">
        <v>17</v>
      </c>
      <c r="K179" s="0" t="s">
        <v>14</v>
      </c>
      <c r="L179" s="0" t="s">
        <v>15</v>
      </c>
      <c r="M179" s="0" t="n">
        <v>4556</v>
      </c>
    </row>
    <row r="180" customFormat="false" ht="13.8" hidden="false" customHeight="false" outlineLevel="0" collapsed="false">
      <c r="B180" s="0" t="str">
        <f aca="false">VLOOKUP(C180,mun_id!$B$1:$G$310,6,0)</f>
        <v>922</v>
      </c>
      <c r="C180" s="0" t="s">
        <v>213</v>
      </c>
      <c r="D180" s="0" t="n">
        <v>61.3167</v>
      </c>
      <c r="E180" s="0" t="n">
        <v>23.6167</v>
      </c>
      <c r="F180" s="0" t="str">
        <f aca="false">VLOOKUP(H180,regions!$B$23:$C$41,2,0)</f>
        <v>FI_11</v>
      </c>
      <c r="G180" s="0" t="n">
        <v>4489</v>
      </c>
      <c r="H180" s="0" t="s">
        <v>19</v>
      </c>
      <c r="I180" s="0" t="s">
        <v>17</v>
      </c>
      <c r="K180" s="0" t="s">
        <v>14</v>
      </c>
      <c r="L180" s="0" t="s">
        <v>15</v>
      </c>
      <c r="M180" s="0" t="n">
        <v>4489</v>
      </c>
    </row>
    <row r="181" customFormat="false" ht="13.8" hidden="false" customHeight="false" outlineLevel="0" collapsed="false">
      <c r="B181" s="0" t="str">
        <f aca="false">VLOOKUP(C181,mun_id!$B$1:$G$310,6,0)</f>
        <v>976</v>
      </c>
      <c r="C181" s="0" t="s">
        <v>214</v>
      </c>
      <c r="D181" s="0" t="n">
        <v>66.3167</v>
      </c>
      <c r="E181" s="0" t="n">
        <v>23.6667</v>
      </c>
      <c r="F181" s="0" t="str">
        <f aca="false">VLOOKUP(H181,regions!$B$23:$C$41,2,0)</f>
        <v>FI_10</v>
      </c>
      <c r="G181" s="0" t="n">
        <v>4291</v>
      </c>
      <c r="H181" s="0" t="s">
        <v>45</v>
      </c>
      <c r="I181" s="0" t="s">
        <v>17</v>
      </c>
      <c r="K181" s="0" t="s">
        <v>14</v>
      </c>
      <c r="L181" s="0" t="s">
        <v>15</v>
      </c>
      <c r="M181" s="0" t="n">
        <v>4291</v>
      </c>
    </row>
    <row r="182" customFormat="false" ht="13.8" hidden="false" customHeight="false" outlineLevel="0" collapsed="false">
      <c r="B182" s="0" t="str">
        <f aca="false">VLOOKUP(C182,mun_id!$B$1:$G$310,6,0)</f>
        <v>762</v>
      </c>
      <c r="C182" s="0" t="s">
        <v>215</v>
      </c>
      <c r="D182" s="0" t="n">
        <v>63.6667</v>
      </c>
      <c r="E182" s="0" t="n">
        <v>27.5167</v>
      </c>
      <c r="F182" s="0" t="str">
        <f aca="false">VLOOKUP(H182,regions!$B$23:$C$41,2,0)</f>
        <v>FI_15</v>
      </c>
      <c r="G182" s="0" t="n">
        <v>4278</v>
      </c>
      <c r="H182" s="0" t="s">
        <v>29</v>
      </c>
      <c r="I182" s="0" t="s">
        <v>17</v>
      </c>
      <c r="K182" s="0" t="s">
        <v>14</v>
      </c>
      <c r="L182" s="0" t="s">
        <v>15</v>
      </c>
      <c r="M182" s="0" t="n">
        <v>4278</v>
      </c>
    </row>
    <row r="183" customFormat="false" ht="13.8" hidden="false" customHeight="false" outlineLevel="0" collapsed="false">
      <c r="B183" s="0" t="str">
        <f aca="false">VLOOKUP(C183,mun_id!$B$1:$G$310,6,0)</f>
        <v>226</v>
      </c>
      <c r="C183" s="0" t="s">
        <v>216</v>
      </c>
      <c r="D183" s="0" t="n">
        <v>62.875</v>
      </c>
      <c r="E183" s="0" t="n">
        <v>24.8</v>
      </c>
      <c r="F183" s="0" t="str">
        <f aca="false">VLOOKUP(H183,regions!$B$23:$C$41,2,0)</f>
        <v>FI_08</v>
      </c>
      <c r="G183" s="0" t="n">
        <v>4268</v>
      </c>
      <c r="H183" s="0" t="s">
        <v>27</v>
      </c>
      <c r="I183" s="0" t="s">
        <v>17</v>
      </c>
      <c r="K183" s="0" t="s">
        <v>14</v>
      </c>
      <c r="L183" s="0" t="s">
        <v>15</v>
      </c>
      <c r="M183" s="0" t="n">
        <v>4268</v>
      </c>
    </row>
    <row r="184" customFormat="false" ht="13.8" hidden="false" customHeight="false" outlineLevel="0" collapsed="false">
      <c r="B184" s="0" t="str">
        <f aca="false">VLOOKUP(C184,mun_id!$B$1:$G$310,6,0)</f>
        <v>601</v>
      </c>
      <c r="C184" s="0" t="s">
        <v>217</v>
      </c>
      <c r="D184" s="0" t="n">
        <v>63.3667</v>
      </c>
      <c r="E184" s="0" t="n">
        <v>25.575</v>
      </c>
      <c r="F184" s="0" t="str">
        <f aca="false">VLOOKUP(H184,regions!$B$23:$C$41,2,0)</f>
        <v>FI_08</v>
      </c>
      <c r="G184" s="0" t="n">
        <v>4221</v>
      </c>
      <c r="H184" s="0" t="s">
        <v>27</v>
      </c>
      <c r="I184" s="0" t="s">
        <v>17</v>
      </c>
      <c r="K184" s="0" t="s">
        <v>14</v>
      </c>
      <c r="L184" s="0" t="s">
        <v>15</v>
      </c>
      <c r="M184" s="0" t="n">
        <v>4221</v>
      </c>
    </row>
    <row r="185" customFormat="false" ht="13.8" hidden="false" customHeight="false" outlineLevel="0" collapsed="false">
      <c r="B185" s="0" t="str">
        <f aca="false">VLOOKUP(C185,mun_id!$B$1:$G$310,6,0)</f>
        <v>832</v>
      </c>
      <c r="C185" s="0" t="s">
        <v>218</v>
      </c>
      <c r="D185" s="0" t="n">
        <v>65.575</v>
      </c>
      <c r="E185" s="0" t="n">
        <v>28.2417</v>
      </c>
      <c r="F185" s="0" t="str">
        <f aca="false">VLOOKUP(H185,regions!$B$23:$C$41,2,0)</f>
        <v>FI_14</v>
      </c>
      <c r="G185" s="0" t="n">
        <v>4199</v>
      </c>
      <c r="H185" s="0" t="s">
        <v>23</v>
      </c>
      <c r="I185" s="0" t="s">
        <v>17</v>
      </c>
      <c r="K185" s="0" t="s">
        <v>14</v>
      </c>
      <c r="L185" s="0" t="s">
        <v>15</v>
      </c>
      <c r="M185" s="0" t="n">
        <v>4199</v>
      </c>
    </row>
    <row r="186" customFormat="false" ht="13.8" hidden="false" customHeight="false" outlineLevel="0" collapsed="false">
      <c r="B186" s="0" t="str">
        <f aca="false">VLOOKUP(C186,mun_id!$B$1:$G$310,6,0)</f>
        <v>781</v>
      </c>
      <c r="C186" s="0" t="s">
        <v>219</v>
      </c>
      <c r="D186" s="0" t="n">
        <v>61.5028</v>
      </c>
      <c r="E186" s="0" t="n">
        <v>25.6847</v>
      </c>
      <c r="F186" s="0" t="str">
        <f aca="false">VLOOKUP(H186,regions!$B$23:$C$41,2,0)</f>
        <v>FI_16</v>
      </c>
      <c r="G186" s="0" t="n">
        <v>4040</v>
      </c>
      <c r="H186" s="0" t="s">
        <v>31</v>
      </c>
      <c r="I186" s="0" t="s">
        <v>17</v>
      </c>
      <c r="K186" s="0" t="s">
        <v>14</v>
      </c>
      <c r="L186" s="0" t="s">
        <v>15</v>
      </c>
      <c r="M186" s="0" t="n">
        <v>4040</v>
      </c>
    </row>
    <row r="187" customFormat="false" ht="13.8" hidden="false" customHeight="false" outlineLevel="0" collapsed="false">
      <c r="B187" s="0" t="str">
        <f aca="false">VLOOKUP(C187,mun_id!$B$1:$G$310,6,0)</f>
        <v>683</v>
      </c>
      <c r="C187" s="0" t="s">
        <v>220</v>
      </c>
      <c r="D187" s="0" t="n">
        <v>65.9275</v>
      </c>
      <c r="E187" s="0" t="n">
        <v>26.5184</v>
      </c>
      <c r="F187" s="0" t="str">
        <f aca="false">VLOOKUP(H187,regions!$B$23:$C$41,2,0)</f>
        <v>FI_10</v>
      </c>
      <c r="G187" s="0" t="n">
        <v>4020</v>
      </c>
      <c r="H187" s="0" t="s">
        <v>45</v>
      </c>
      <c r="I187" s="0" t="s">
        <v>17</v>
      </c>
      <c r="K187" s="0" t="s">
        <v>14</v>
      </c>
      <c r="L187" s="0" t="s">
        <v>15</v>
      </c>
      <c r="M187" s="0" t="n">
        <v>4020</v>
      </c>
    </row>
    <row r="188" customFormat="false" ht="13.8" hidden="false" customHeight="false" outlineLevel="0" collapsed="false">
      <c r="B188" s="0" t="str">
        <f aca="false">VLOOKUP(C188,mun_id!$B$1:$G$310,6,0)</f>
        <v>592</v>
      </c>
      <c r="C188" s="0" t="s">
        <v>221</v>
      </c>
      <c r="D188" s="0" t="n">
        <v>62.25</v>
      </c>
      <c r="E188" s="0" t="n">
        <v>25.1833</v>
      </c>
      <c r="F188" s="0" t="str">
        <f aca="false">VLOOKUP(H188,regions!$B$23:$C$41,2,0)</f>
        <v>FI_08</v>
      </c>
      <c r="G188" s="0" t="n">
        <v>4008</v>
      </c>
      <c r="H188" s="0" t="s">
        <v>27</v>
      </c>
      <c r="I188" s="0" t="s">
        <v>17</v>
      </c>
      <c r="K188" s="0" t="s">
        <v>14</v>
      </c>
      <c r="L188" s="0" t="s">
        <v>15</v>
      </c>
      <c r="M188" s="0" t="n">
        <v>4008</v>
      </c>
    </row>
    <row r="189" customFormat="false" ht="13.8" hidden="false" customHeight="false" outlineLevel="0" collapsed="false">
      <c r="B189" s="0" t="str">
        <f aca="false">VLOOKUP(C189,mun_id!$B$1:$G$310,6,0)</f>
        <v>019</v>
      </c>
      <c r="C189" s="0" t="s">
        <v>222</v>
      </c>
      <c r="D189" s="0" t="n">
        <v>60.6472</v>
      </c>
      <c r="E189" s="0" t="n">
        <v>22.5903</v>
      </c>
      <c r="F189" s="0" t="str">
        <f aca="false">VLOOKUP(H189,regions!$B$23:$C$41,2,0)</f>
        <v>FI_19</v>
      </c>
      <c r="G189" s="0" t="n">
        <v>3991</v>
      </c>
      <c r="H189" s="0" t="s">
        <v>25</v>
      </c>
      <c r="I189" s="0" t="s">
        <v>17</v>
      </c>
      <c r="K189" s="0" t="s">
        <v>14</v>
      </c>
      <c r="L189" s="0" t="s">
        <v>15</v>
      </c>
      <c r="M189" s="0" t="n">
        <v>3991</v>
      </c>
    </row>
    <row r="190" customFormat="false" ht="13.8" hidden="false" customHeight="false" outlineLevel="0" collapsed="false">
      <c r="B190" s="0" t="str">
        <f aca="false">VLOOKUP(C190,mun_id!$B$1:$G$310,6,0)</f>
        <v>925</v>
      </c>
      <c r="C190" s="0" t="s">
        <v>223</v>
      </c>
      <c r="D190" s="0" t="n">
        <v>63.7431</v>
      </c>
      <c r="E190" s="0" t="n">
        <v>27.0014</v>
      </c>
      <c r="F190" s="0" t="str">
        <f aca="false">VLOOKUP(H190,regions!$B$23:$C$41,2,0)</f>
        <v>FI_15</v>
      </c>
      <c r="G190" s="0" t="n">
        <v>3757</v>
      </c>
      <c r="H190" s="0" t="s">
        <v>29</v>
      </c>
      <c r="I190" s="0" t="s">
        <v>17</v>
      </c>
      <c r="K190" s="0" t="s">
        <v>14</v>
      </c>
      <c r="L190" s="0" t="s">
        <v>15</v>
      </c>
      <c r="M190" s="0" t="n">
        <v>3757</v>
      </c>
    </row>
    <row r="191" customFormat="false" ht="13.8" hidden="false" customHeight="false" outlineLevel="0" collapsed="false">
      <c r="B191" s="0" t="str">
        <f aca="false">VLOOKUP(C191,mun_id!$B$1:$G$310,6,0)</f>
        <v>681</v>
      </c>
      <c r="C191" s="0" t="s">
        <v>224</v>
      </c>
      <c r="D191" s="0" t="n">
        <v>62.0667</v>
      </c>
      <c r="E191" s="0" t="n">
        <v>28.3</v>
      </c>
      <c r="F191" s="0" t="str">
        <f aca="false">VLOOKUP(H191,regions!$B$23:$C$41,2,0)</f>
        <v>FI_04</v>
      </c>
      <c r="G191" s="0" t="n">
        <v>3733</v>
      </c>
      <c r="H191" s="0" t="s">
        <v>49</v>
      </c>
      <c r="I191" s="0" t="s">
        <v>17</v>
      </c>
      <c r="K191" s="0" t="s">
        <v>14</v>
      </c>
      <c r="L191" s="0" t="s">
        <v>15</v>
      </c>
      <c r="M191" s="0" t="n">
        <v>3733</v>
      </c>
    </row>
    <row r="192" customFormat="false" ht="13.8" hidden="false" customHeight="false" outlineLevel="0" collapsed="false">
      <c r="B192" s="0" t="str">
        <f aca="false">VLOOKUP(C192,mun_id!$B$1:$G$310,6,0)</f>
        <v>732</v>
      </c>
      <c r="C192" s="0" t="s">
        <v>225</v>
      </c>
      <c r="D192" s="0" t="n">
        <v>66.8333</v>
      </c>
      <c r="E192" s="0" t="n">
        <v>28.6667</v>
      </c>
      <c r="F192" s="0" t="str">
        <f aca="false">VLOOKUP(H192,regions!$B$23:$C$41,2,0)</f>
        <v>FI_10</v>
      </c>
      <c r="G192" s="0" t="n">
        <v>3727</v>
      </c>
      <c r="H192" s="0" t="s">
        <v>45</v>
      </c>
      <c r="I192" s="0" t="s">
        <v>17</v>
      </c>
      <c r="K192" s="0" t="s">
        <v>14</v>
      </c>
      <c r="L192" s="0" t="s">
        <v>15</v>
      </c>
      <c r="M192" s="0" t="n">
        <v>3727</v>
      </c>
    </row>
    <row r="193" customFormat="false" ht="13.8" hidden="false" customHeight="false" outlineLevel="0" collapsed="false">
      <c r="B193" s="0" t="str">
        <f aca="false">VLOOKUP(C193,mun_id!$B$1:$G$310,6,0)</f>
        <v>300</v>
      </c>
      <c r="C193" s="0" t="s">
        <v>226</v>
      </c>
      <c r="D193" s="0" t="n">
        <v>62.8083</v>
      </c>
      <c r="E193" s="0" t="n">
        <v>23.5083</v>
      </c>
      <c r="F193" s="0" t="str">
        <f aca="false">VLOOKUP(H193,regions!$B$23:$C$41,2,0)</f>
        <v>FI_03</v>
      </c>
      <c r="G193" s="0" t="n">
        <v>3715</v>
      </c>
      <c r="H193" s="0" t="s">
        <v>47</v>
      </c>
      <c r="I193" s="0" t="s">
        <v>17</v>
      </c>
      <c r="K193" s="0" t="s">
        <v>14</v>
      </c>
      <c r="L193" s="0" t="s">
        <v>15</v>
      </c>
      <c r="M193" s="0" t="n">
        <v>3715</v>
      </c>
    </row>
    <row r="194" customFormat="false" ht="13.8" hidden="false" customHeight="false" outlineLevel="0" collapsed="false">
      <c r="B194" s="0" t="str">
        <f aca="false">VLOOKUP(C194,mun_id!$B$1:$G$310,6,0)</f>
        <v>892</v>
      </c>
      <c r="C194" s="0" t="s">
        <v>227</v>
      </c>
      <c r="D194" s="0" t="n">
        <v>62.5</v>
      </c>
      <c r="E194" s="0" t="n">
        <v>25.4367</v>
      </c>
      <c r="F194" s="0" t="str">
        <f aca="false">VLOOKUP(H194,regions!$B$23:$C$41,2,0)</f>
        <v>FI_08</v>
      </c>
      <c r="G194" s="0" t="n">
        <v>3666</v>
      </c>
      <c r="H194" s="0" t="s">
        <v>27</v>
      </c>
      <c r="I194" s="0" t="s">
        <v>17</v>
      </c>
      <c r="K194" s="0" t="s">
        <v>14</v>
      </c>
      <c r="L194" s="0" t="s">
        <v>15</v>
      </c>
      <c r="M194" s="0" t="n">
        <v>3666</v>
      </c>
    </row>
    <row r="195" customFormat="false" ht="13.8" hidden="false" customHeight="false" outlineLevel="0" collapsed="false">
      <c r="B195" s="0" t="str">
        <f aca="false">VLOOKUP(C195,mun_id!$B$1:$G$310,6,0)</f>
        <v>854</v>
      </c>
      <c r="C195" s="0" t="s">
        <v>228</v>
      </c>
      <c r="D195" s="0" t="n">
        <v>66.7756</v>
      </c>
      <c r="E195" s="0" t="n">
        <v>23.9635</v>
      </c>
      <c r="F195" s="0" t="str">
        <f aca="false">VLOOKUP(H195,regions!$B$23:$C$41,2,0)</f>
        <v>FI_10</v>
      </c>
      <c r="G195" s="0" t="n">
        <v>3623</v>
      </c>
      <c r="H195" s="0" t="s">
        <v>45</v>
      </c>
      <c r="I195" s="0" t="s">
        <v>17</v>
      </c>
      <c r="K195" s="0" t="s">
        <v>14</v>
      </c>
      <c r="L195" s="0" t="s">
        <v>15</v>
      </c>
      <c r="M195" s="0" t="n">
        <v>3623</v>
      </c>
    </row>
    <row r="196" customFormat="false" ht="13.8" hidden="false" customHeight="false" outlineLevel="0" collapsed="false">
      <c r="B196" s="0" t="str">
        <f aca="false">VLOOKUP(C196,mun_id!$B$1:$G$310,6,0)</f>
        <v>739</v>
      </c>
      <c r="C196" s="0" t="s">
        <v>229</v>
      </c>
      <c r="D196" s="0" t="n">
        <v>61.2</v>
      </c>
      <c r="E196" s="0" t="n">
        <v>27.6833</v>
      </c>
      <c r="F196" s="0" t="str">
        <f aca="false">VLOOKUP(H196,regions!$B$23:$C$41,2,0)</f>
        <v>FI_02</v>
      </c>
      <c r="G196" s="0" t="n">
        <v>3613</v>
      </c>
      <c r="H196" s="0" t="s">
        <v>39</v>
      </c>
      <c r="I196" s="0" t="s">
        <v>17</v>
      </c>
      <c r="K196" s="0" t="s">
        <v>14</v>
      </c>
      <c r="L196" s="0" t="s">
        <v>15</v>
      </c>
      <c r="M196" s="0" t="n">
        <v>3613</v>
      </c>
    </row>
    <row r="197" customFormat="false" ht="13.8" hidden="false" customHeight="false" outlineLevel="0" collapsed="false">
      <c r="B197" s="0" t="str">
        <f aca="false">VLOOKUP(C197,mun_id!$B$1:$G$310,6,0)</f>
        <v>090</v>
      </c>
      <c r="C197" s="0" t="s">
        <v>230</v>
      </c>
      <c r="D197" s="0" t="n">
        <v>62.425</v>
      </c>
      <c r="E197" s="0" t="n">
        <v>28.6333</v>
      </c>
      <c r="F197" s="0" t="str">
        <f aca="false">VLOOKUP(H197,regions!$B$23:$C$41,2,0)</f>
        <v>FI_04</v>
      </c>
      <c r="G197" s="0" t="n">
        <v>3574</v>
      </c>
      <c r="H197" s="0" t="s">
        <v>49</v>
      </c>
      <c r="I197" s="0" t="s">
        <v>17</v>
      </c>
      <c r="K197" s="0" t="s">
        <v>14</v>
      </c>
      <c r="L197" s="0" t="s">
        <v>15</v>
      </c>
      <c r="M197" s="0" t="n">
        <v>3574</v>
      </c>
    </row>
    <row r="198" customFormat="false" ht="13.8" hidden="false" customHeight="false" outlineLevel="0" collapsed="false">
      <c r="B198" s="0" t="str">
        <f aca="false">VLOOKUP(C198,mun_id!$B$1:$G$310,6,0)</f>
        <v>578</v>
      </c>
      <c r="C198" s="0" t="s">
        <v>231</v>
      </c>
      <c r="D198" s="0" t="n">
        <v>64.4083</v>
      </c>
      <c r="E198" s="0" t="n">
        <v>27.8417</v>
      </c>
      <c r="F198" s="0" t="str">
        <f aca="false">VLOOKUP(H198,regions!$B$23:$C$41,2,0)</f>
        <v>FI_05</v>
      </c>
      <c r="G198" s="0" t="n">
        <v>3488</v>
      </c>
      <c r="H198" s="0" t="s">
        <v>63</v>
      </c>
      <c r="I198" s="0" t="s">
        <v>17</v>
      </c>
      <c r="K198" s="0" t="s">
        <v>14</v>
      </c>
      <c r="L198" s="0" t="s">
        <v>15</v>
      </c>
      <c r="M198" s="0" t="n">
        <v>3488</v>
      </c>
    </row>
    <row r="199" customFormat="false" ht="13.8" hidden="false" customHeight="false" outlineLevel="0" collapsed="false">
      <c r="B199" s="0" t="str">
        <f aca="false">VLOOKUP(C199,mun_id!$B$1:$G$310,6,0)</f>
        <v>614</v>
      </c>
      <c r="C199" s="0" t="s">
        <v>232</v>
      </c>
      <c r="D199" s="0" t="n">
        <v>66.1097</v>
      </c>
      <c r="E199" s="0" t="n">
        <v>28.1739</v>
      </c>
      <c r="F199" s="0" t="str">
        <f aca="false">VLOOKUP(H199,regions!$B$23:$C$41,2,0)</f>
        <v>FI_10</v>
      </c>
      <c r="G199" s="0" t="n">
        <v>3477</v>
      </c>
      <c r="H199" s="0" t="s">
        <v>45</v>
      </c>
      <c r="I199" s="0" t="s">
        <v>17</v>
      </c>
      <c r="K199" s="0" t="s">
        <v>14</v>
      </c>
      <c r="L199" s="0" t="s">
        <v>15</v>
      </c>
      <c r="M199" s="0" t="n">
        <v>3477</v>
      </c>
    </row>
    <row r="200" customFormat="false" ht="13.8" hidden="false" customHeight="false" outlineLevel="0" collapsed="false">
      <c r="B200" s="0" t="str">
        <f aca="false">VLOOKUP(C200,mun_id!$B$1:$G$310,6,0)</f>
        <v>935</v>
      </c>
      <c r="C200" s="0" t="s">
        <v>233</v>
      </c>
      <c r="D200" s="0" t="n">
        <v>60.5833</v>
      </c>
      <c r="E200" s="0" t="n">
        <v>27.7</v>
      </c>
      <c r="F200" s="0" t="str">
        <f aca="false">VLOOKUP(H200,regions!$B$23:$C$41,2,0)</f>
        <v>FI_09</v>
      </c>
      <c r="G200" s="0" t="n">
        <v>3347</v>
      </c>
      <c r="H200" s="0" t="s">
        <v>33</v>
      </c>
      <c r="I200" s="0" t="s">
        <v>17</v>
      </c>
      <c r="K200" s="0" t="s">
        <v>14</v>
      </c>
      <c r="L200" s="0" t="s">
        <v>15</v>
      </c>
      <c r="M200" s="0" t="n">
        <v>3347</v>
      </c>
    </row>
    <row r="201" customFormat="false" ht="13.8" hidden="false" customHeight="false" outlineLevel="0" collapsed="false">
      <c r="B201" s="0" t="str">
        <f aca="false">VLOOKUP(C201,mun_id!$B$1:$G$310,6,0)</f>
        <v>322</v>
      </c>
      <c r="C201" s="0" t="s">
        <v>234</v>
      </c>
      <c r="D201" s="0" t="n">
        <v>60.1639</v>
      </c>
      <c r="E201" s="0" t="n">
        <v>22.7278</v>
      </c>
      <c r="F201" s="0" t="str">
        <f aca="false">VLOOKUP(H201,regions!$B$23:$C$41,2,0)</f>
        <v>FI_19</v>
      </c>
      <c r="G201" s="0" t="n">
        <v>3339</v>
      </c>
      <c r="H201" s="0" t="s">
        <v>25</v>
      </c>
      <c r="I201" s="0" t="s">
        <v>17</v>
      </c>
      <c r="K201" s="0" t="s">
        <v>14</v>
      </c>
      <c r="L201" s="0" t="s">
        <v>15</v>
      </c>
      <c r="M201" s="0" t="n">
        <v>3339</v>
      </c>
    </row>
    <row r="202" customFormat="false" ht="13.8" hidden="false" customHeight="false" outlineLevel="0" collapsed="false">
      <c r="B202" s="0" t="str">
        <f aca="false">VLOOKUP(C202,mun_id!$B$1:$G$310,6,0)</f>
        <v>849</v>
      </c>
      <c r="C202" s="0" t="s">
        <v>235</v>
      </c>
      <c r="D202" s="0" t="n">
        <v>63.775</v>
      </c>
      <c r="E202" s="0" t="n">
        <v>24.25</v>
      </c>
      <c r="F202" s="0" t="str">
        <f aca="false">VLOOKUP(H202,regions!$B$23:$C$41,2,0)</f>
        <v>FI_07</v>
      </c>
      <c r="G202" s="0" t="n">
        <v>3311</v>
      </c>
      <c r="H202" s="0" t="s">
        <v>54</v>
      </c>
      <c r="I202" s="0" t="s">
        <v>17</v>
      </c>
      <c r="K202" s="0" t="s">
        <v>14</v>
      </c>
      <c r="L202" s="0" t="s">
        <v>15</v>
      </c>
      <c r="M202" s="0" t="n">
        <v>3311</v>
      </c>
    </row>
    <row r="203" customFormat="false" ht="13.8" hidden="false" customHeight="false" outlineLevel="0" collapsed="false">
      <c r="B203" s="0" t="str">
        <f aca="false">VLOOKUP(C203,mun_id!$B$1:$G$310,6,0)</f>
        <v>686</v>
      </c>
      <c r="C203" s="0" t="s">
        <v>236</v>
      </c>
      <c r="D203" s="0" t="n">
        <v>62.6217</v>
      </c>
      <c r="E203" s="0" t="n">
        <v>26.8333</v>
      </c>
      <c r="F203" s="0" t="str">
        <f aca="false">VLOOKUP(H203,regions!$B$23:$C$41,2,0)</f>
        <v>FI_15</v>
      </c>
      <c r="G203" s="0" t="n">
        <v>3303</v>
      </c>
      <c r="H203" s="0" t="s">
        <v>29</v>
      </c>
      <c r="I203" s="0" t="s">
        <v>17</v>
      </c>
      <c r="K203" s="0" t="s">
        <v>14</v>
      </c>
      <c r="L203" s="0" t="s">
        <v>15</v>
      </c>
      <c r="M203" s="0" t="n">
        <v>3303</v>
      </c>
    </row>
    <row r="204" customFormat="false" ht="13.8" hidden="false" customHeight="false" outlineLevel="0" collapsed="false">
      <c r="B204" s="0" t="str">
        <f aca="false">VLOOKUP(C204,mun_id!$B$1:$G$310,6,0)</f>
        <v>924</v>
      </c>
      <c r="C204" s="0" t="s">
        <v>237</v>
      </c>
      <c r="D204" s="0" t="n">
        <v>63.4753</v>
      </c>
      <c r="E204" s="0" t="n">
        <v>23.7886</v>
      </c>
      <c r="F204" s="0" t="str">
        <f aca="false">VLOOKUP(H204,regions!$B$23:$C$41,2,0)</f>
        <v>FI_07</v>
      </c>
      <c r="G204" s="0" t="n">
        <v>3302</v>
      </c>
      <c r="H204" s="0" t="s">
        <v>54</v>
      </c>
      <c r="I204" s="0" t="s">
        <v>17</v>
      </c>
      <c r="K204" s="0" t="s">
        <v>14</v>
      </c>
      <c r="L204" s="0" t="s">
        <v>15</v>
      </c>
      <c r="M204" s="0" t="n">
        <v>3302</v>
      </c>
    </row>
    <row r="205" customFormat="false" ht="13.8" hidden="false" customHeight="false" outlineLevel="0" collapsed="false">
      <c r="B205" s="0" t="str">
        <f aca="false">VLOOKUP(C205,mun_id!$B$1:$G$310,6,0)</f>
        <v>751</v>
      </c>
      <c r="C205" s="0" t="s">
        <v>238</v>
      </c>
      <c r="D205" s="0" t="n">
        <v>65.6613</v>
      </c>
      <c r="E205" s="0" t="n">
        <v>25.0623</v>
      </c>
      <c r="F205" s="0" t="str">
        <f aca="false">VLOOKUP(H205,regions!$B$23:$C$41,2,0)</f>
        <v>FI_10</v>
      </c>
      <c r="G205" s="0" t="n">
        <v>3238</v>
      </c>
      <c r="H205" s="0" t="s">
        <v>45</v>
      </c>
      <c r="I205" s="0" t="s">
        <v>17</v>
      </c>
      <c r="K205" s="0" t="s">
        <v>14</v>
      </c>
      <c r="L205" s="0" t="s">
        <v>15</v>
      </c>
      <c r="M205" s="0" t="n">
        <v>3238</v>
      </c>
    </row>
    <row r="206" customFormat="false" ht="13.8" hidden="false" customHeight="false" outlineLevel="0" collapsed="false">
      <c r="B206" s="0" t="str">
        <f aca="false">VLOOKUP(C206,mun_id!$B$1:$G$310,6,0)</f>
        <v>403</v>
      </c>
      <c r="C206" s="0" t="s">
        <v>239</v>
      </c>
      <c r="D206" s="0" t="n">
        <v>63.2167</v>
      </c>
      <c r="E206" s="0" t="n">
        <v>23.6333</v>
      </c>
      <c r="F206" s="0" t="str">
        <f aca="false">VLOOKUP(H206,regions!$B$23:$C$41,2,0)</f>
        <v>FI_03</v>
      </c>
      <c r="G206" s="0" t="n">
        <v>3215</v>
      </c>
      <c r="H206" s="0" t="s">
        <v>47</v>
      </c>
      <c r="I206" s="0" t="s">
        <v>17</v>
      </c>
      <c r="K206" s="0" t="s">
        <v>14</v>
      </c>
      <c r="L206" s="0" t="s">
        <v>15</v>
      </c>
      <c r="M206" s="0" t="n">
        <v>3215</v>
      </c>
    </row>
    <row r="207" customFormat="false" ht="13.8" hidden="false" customHeight="false" outlineLevel="0" collapsed="false">
      <c r="B207" s="0" t="str">
        <f aca="false">VLOOKUP(C207,mun_id!$B$1:$G$310,6,0)</f>
        <v>625</v>
      </c>
      <c r="C207" s="0" t="s">
        <v>240</v>
      </c>
      <c r="D207" s="0" t="n">
        <v>64.4667</v>
      </c>
      <c r="E207" s="0" t="n">
        <v>24.2583</v>
      </c>
      <c r="F207" s="0" t="str">
        <f aca="false">VLOOKUP(H207,regions!$B$23:$C$41,2,0)</f>
        <v>FI_14</v>
      </c>
      <c r="G207" s="0" t="n">
        <v>3211</v>
      </c>
      <c r="H207" s="0" t="s">
        <v>23</v>
      </c>
      <c r="I207" s="0" t="s">
        <v>17</v>
      </c>
      <c r="K207" s="0" t="s">
        <v>14</v>
      </c>
      <c r="L207" s="0" t="s">
        <v>15</v>
      </c>
      <c r="M207" s="0" t="n">
        <v>3211</v>
      </c>
    </row>
    <row r="208" customFormat="false" ht="13.8" hidden="false" customHeight="false" outlineLevel="0" collapsed="false">
      <c r="B208" s="0" t="str">
        <f aca="false">VLOOKUP(C208,mun_id!$B$1:$G$310,6,0)</f>
        <v>845</v>
      </c>
      <c r="C208" s="0" t="s">
        <v>241</v>
      </c>
      <c r="D208" s="0" t="n">
        <v>66.0821</v>
      </c>
      <c r="E208" s="0" t="n">
        <v>24.808</v>
      </c>
      <c r="F208" s="0" t="str">
        <f aca="false">VLOOKUP(H208,regions!$B$23:$C$41,2,0)</f>
        <v>FI_10</v>
      </c>
      <c r="G208" s="0" t="n">
        <v>3195</v>
      </c>
      <c r="H208" s="0" t="s">
        <v>45</v>
      </c>
      <c r="I208" s="0" t="s">
        <v>17</v>
      </c>
      <c r="K208" s="0" t="s">
        <v>14</v>
      </c>
      <c r="L208" s="0" t="s">
        <v>15</v>
      </c>
      <c r="M208" s="0" t="n">
        <v>3195</v>
      </c>
    </row>
    <row r="209" customFormat="false" ht="13.8" hidden="false" customHeight="false" outlineLevel="0" collapsed="false">
      <c r="B209" s="0" t="str">
        <f aca="false">VLOOKUP(C209,mun_id!$B$1:$G$310,6,0)</f>
        <v>204</v>
      </c>
      <c r="C209" s="0" t="s">
        <v>242</v>
      </c>
      <c r="D209" s="0" t="n">
        <v>62.975</v>
      </c>
      <c r="E209" s="0" t="n">
        <v>28.4833</v>
      </c>
      <c r="F209" s="0" t="str">
        <f aca="false">VLOOKUP(H209,regions!$B$23:$C$41,2,0)</f>
        <v>FI_15</v>
      </c>
      <c r="G209" s="0" t="n">
        <v>3194</v>
      </c>
      <c r="H209" s="0" t="s">
        <v>29</v>
      </c>
      <c r="I209" s="0" t="s">
        <v>17</v>
      </c>
      <c r="K209" s="0" t="s">
        <v>14</v>
      </c>
      <c r="L209" s="0" t="s">
        <v>15</v>
      </c>
      <c r="M209" s="0" t="n">
        <v>3194</v>
      </c>
    </row>
    <row r="210" customFormat="false" ht="13.8" hidden="false" customHeight="false" outlineLevel="0" collapsed="false">
      <c r="B210" s="0" t="str">
        <f aca="false">VLOOKUP(C210,mun_id!$B$1:$G$310,6,0)</f>
        <v>484</v>
      </c>
      <c r="C210" s="0" t="s">
        <v>243</v>
      </c>
      <c r="D210" s="0" t="n">
        <v>61.8583</v>
      </c>
      <c r="E210" s="0" t="n">
        <v>21.5</v>
      </c>
      <c r="F210" s="0" t="str">
        <f aca="false">VLOOKUP(H210,regions!$B$23:$C$41,2,0)</f>
        <v>FI_17</v>
      </c>
      <c r="G210" s="0" t="n">
        <v>3185</v>
      </c>
      <c r="H210" s="0" t="s">
        <v>35</v>
      </c>
      <c r="I210" s="0" t="s">
        <v>17</v>
      </c>
      <c r="K210" s="0" t="s">
        <v>14</v>
      </c>
      <c r="L210" s="0" t="s">
        <v>15</v>
      </c>
      <c r="M210" s="0" t="n">
        <v>3185</v>
      </c>
    </row>
    <row r="211" customFormat="false" ht="13.8" hidden="false" customHeight="false" outlineLevel="0" collapsed="false">
      <c r="B211" s="0" t="str">
        <f aca="false">VLOOKUP(C211,mun_id!$B$1:$G$310,6,0)</f>
        <v>576</v>
      </c>
      <c r="C211" s="0" t="s">
        <v>244</v>
      </c>
      <c r="D211" s="0" t="n">
        <v>61.35</v>
      </c>
      <c r="E211" s="0" t="n">
        <v>25.275</v>
      </c>
      <c r="F211" s="0" t="str">
        <f aca="false">VLOOKUP(H211,regions!$B$23:$C$41,2,0)</f>
        <v>FI_16</v>
      </c>
      <c r="G211" s="0" t="n">
        <v>3143</v>
      </c>
      <c r="H211" s="0" t="s">
        <v>31</v>
      </c>
      <c r="I211" s="0" t="s">
        <v>17</v>
      </c>
      <c r="K211" s="0" t="s">
        <v>14</v>
      </c>
      <c r="L211" s="0" t="s">
        <v>15</v>
      </c>
      <c r="M211" s="0" t="n">
        <v>3143</v>
      </c>
    </row>
    <row r="212" customFormat="false" ht="13.8" hidden="false" customHeight="false" outlineLevel="0" collapsed="false">
      <c r="B212" s="0" t="str">
        <f aca="false">VLOOKUP(C212,mun_id!$B$1:$G$310,6,0)</f>
        <v>785</v>
      </c>
      <c r="C212" s="0" t="s">
        <v>245</v>
      </c>
      <c r="D212" s="0" t="n">
        <v>64.55</v>
      </c>
      <c r="E212" s="0" t="n">
        <v>26.8333</v>
      </c>
      <c r="F212" s="0" t="str">
        <f aca="false">VLOOKUP(H212,regions!$B$23:$C$41,2,0)</f>
        <v>FI_05</v>
      </c>
      <c r="G212" s="0" t="n">
        <v>3074</v>
      </c>
      <c r="H212" s="0" t="s">
        <v>63</v>
      </c>
      <c r="I212" s="0" t="s">
        <v>17</v>
      </c>
      <c r="K212" s="0" t="s">
        <v>14</v>
      </c>
      <c r="L212" s="0" t="s">
        <v>15</v>
      </c>
      <c r="M212" s="0" t="n">
        <v>3074</v>
      </c>
    </row>
    <row r="213" customFormat="false" ht="13.8" hidden="false" customHeight="false" outlineLevel="0" collapsed="false">
      <c r="B213" s="0" t="str">
        <f aca="false">VLOOKUP(C213,mun_id!$B$1:$G$310,6,0)</f>
        <v>416</v>
      </c>
      <c r="C213" s="0" t="s">
        <v>246</v>
      </c>
      <c r="D213" s="0" t="n">
        <v>61.0611</v>
      </c>
      <c r="E213" s="0" t="n">
        <v>27.8042</v>
      </c>
      <c r="F213" s="0" t="str">
        <f aca="false">VLOOKUP(H213,regions!$B$23:$C$41,2,0)</f>
        <v>FI_02</v>
      </c>
      <c r="G213" s="0" t="n">
        <v>3073</v>
      </c>
      <c r="H213" s="0" t="s">
        <v>39</v>
      </c>
      <c r="I213" s="0" t="s">
        <v>17</v>
      </c>
      <c r="K213" s="0" t="s">
        <v>14</v>
      </c>
      <c r="L213" s="0" t="s">
        <v>15</v>
      </c>
      <c r="M213" s="0" t="n">
        <v>3073</v>
      </c>
    </row>
    <row r="214" customFormat="false" ht="13.8" hidden="false" customHeight="false" outlineLevel="0" collapsed="false">
      <c r="B214" s="0" t="str">
        <f aca="false">VLOOKUP(C214,mun_id!$B$1:$G$310,6,0)</f>
        <v>934</v>
      </c>
      <c r="C214" s="0" t="s">
        <v>247</v>
      </c>
      <c r="D214" s="0" t="n">
        <v>63.1617</v>
      </c>
      <c r="E214" s="0" t="n">
        <v>23.8167</v>
      </c>
      <c r="F214" s="0" t="str">
        <f aca="false">VLOOKUP(H214,regions!$B$23:$C$41,2,0)</f>
        <v>FI_03</v>
      </c>
      <c r="G214" s="0" t="n">
        <v>3073</v>
      </c>
      <c r="H214" s="0" t="s">
        <v>47</v>
      </c>
      <c r="I214" s="0" t="s">
        <v>17</v>
      </c>
      <c r="K214" s="0" t="s">
        <v>14</v>
      </c>
      <c r="L214" s="0" t="s">
        <v>15</v>
      </c>
      <c r="M214" s="0" t="n">
        <v>3073</v>
      </c>
    </row>
    <row r="215" customFormat="false" ht="13.8" hidden="false" customHeight="false" outlineLevel="0" collapsed="false">
      <c r="B215" s="0" t="str">
        <f aca="false">VLOOKUP(C215,mun_id!$B$1:$G$310,6,0)</f>
        <v>619</v>
      </c>
      <c r="C215" s="0" t="s">
        <v>248</v>
      </c>
      <c r="D215" s="0" t="n">
        <v>61.1117</v>
      </c>
      <c r="E215" s="0" t="n">
        <v>23.105</v>
      </c>
      <c r="F215" s="0" t="str">
        <f aca="false">VLOOKUP(H215,regions!$B$23:$C$41,2,0)</f>
        <v>FI_11</v>
      </c>
      <c r="G215" s="0" t="n">
        <v>3049</v>
      </c>
      <c r="H215" s="0" t="s">
        <v>19</v>
      </c>
      <c r="I215" s="0" t="s">
        <v>17</v>
      </c>
      <c r="K215" s="0" t="s">
        <v>14</v>
      </c>
      <c r="L215" s="0" t="s">
        <v>15</v>
      </c>
      <c r="M215" s="0" t="n">
        <v>3049</v>
      </c>
    </row>
    <row r="216" customFormat="false" ht="13.8" hidden="false" customHeight="false" outlineLevel="0" collapsed="false">
      <c r="B216" s="0" t="str">
        <f aca="false">VLOOKUP(C216,mun_id!$B$1:$G$310,6,0)</f>
        <v>738</v>
      </c>
      <c r="C216" s="0" t="s">
        <v>249</v>
      </c>
      <c r="D216" s="0" t="n">
        <v>60.3417</v>
      </c>
      <c r="E216" s="0" t="n">
        <v>22.6917</v>
      </c>
      <c r="F216" s="0" t="str">
        <f aca="false">VLOOKUP(H216,regions!$B$23:$C$41,2,0)</f>
        <v>FI_19</v>
      </c>
      <c r="G216" s="0" t="n">
        <v>3019</v>
      </c>
      <c r="H216" s="0" t="s">
        <v>25</v>
      </c>
      <c r="I216" s="0" t="s">
        <v>17</v>
      </c>
      <c r="K216" s="0" t="s">
        <v>14</v>
      </c>
      <c r="L216" s="0" t="s">
        <v>15</v>
      </c>
      <c r="M216" s="0" t="n">
        <v>3019</v>
      </c>
    </row>
    <row r="217" customFormat="false" ht="13.8" hidden="false" customHeight="false" outlineLevel="0" collapsed="false">
      <c r="B217" s="0" t="str">
        <f aca="false">VLOOKUP(C217,mun_id!$B$1:$G$310,6,0)</f>
        <v>081</v>
      </c>
      <c r="C217" s="0" t="s">
        <v>250</v>
      </c>
      <c r="D217" s="0" t="n">
        <v>61.5784</v>
      </c>
      <c r="E217" s="0" t="n">
        <v>26.0142</v>
      </c>
      <c r="F217" s="0" t="str">
        <f aca="false">VLOOKUP(H217,regions!$B$23:$C$41,2,0)</f>
        <v>FI_16</v>
      </c>
      <c r="G217" s="0" t="n">
        <v>2982</v>
      </c>
      <c r="H217" s="0" t="s">
        <v>31</v>
      </c>
      <c r="I217" s="0" t="s">
        <v>17</v>
      </c>
      <c r="K217" s="0" t="s">
        <v>14</v>
      </c>
      <c r="L217" s="0" t="s">
        <v>15</v>
      </c>
      <c r="M217" s="0" t="n">
        <v>2982</v>
      </c>
    </row>
    <row r="218" customFormat="false" ht="13.8" hidden="false" customHeight="false" outlineLevel="0" collapsed="false">
      <c r="B218" s="0" t="str">
        <f aca="false">VLOOKUP(C218,mun_id!$B$1:$G$310,6,0)</f>
        <v>691</v>
      </c>
      <c r="C218" s="0" t="s">
        <v>251</v>
      </c>
      <c r="D218" s="0" t="n">
        <v>63.6056</v>
      </c>
      <c r="E218" s="0" t="n">
        <v>24.9319</v>
      </c>
      <c r="F218" s="0" t="str">
        <f aca="false">VLOOKUP(H218,regions!$B$23:$C$41,2,0)</f>
        <v>FI_14</v>
      </c>
      <c r="G218" s="0" t="n">
        <v>2894</v>
      </c>
      <c r="H218" s="0" t="s">
        <v>23</v>
      </c>
      <c r="I218" s="0" t="s">
        <v>17</v>
      </c>
      <c r="K218" s="0" t="s">
        <v>14</v>
      </c>
      <c r="L218" s="0" t="s">
        <v>15</v>
      </c>
      <c r="M218" s="0" t="n">
        <v>2894</v>
      </c>
    </row>
    <row r="219" customFormat="false" ht="13.8" hidden="false" customHeight="false" outlineLevel="0" collapsed="false">
      <c r="B219" s="0" t="str">
        <f aca="false">VLOOKUP(C219,mun_id!$B$1:$G$310,6,0)</f>
        <v>889</v>
      </c>
      <c r="C219" s="0" t="s">
        <v>252</v>
      </c>
      <c r="D219" s="0" t="n">
        <v>64.75</v>
      </c>
      <c r="E219" s="0" t="n">
        <v>26.4167</v>
      </c>
      <c r="F219" s="0" t="str">
        <f aca="false">VLOOKUP(H219,regions!$B$23:$C$41,2,0)</f>
        <v>FI_14</v>
      </c>
      <c r="G219" s="0" t="n">
        <v>2861</v>
      </c>
      <c r="H219" s="0" t="s">
        <v>23</v>
      </c>
      <c r="I219" s="0" t="s">
        <v>17</v>
      </c>
      <c r="K219" s="0" t="s">
        <v>14</v>
      </c>
      <c r="L219" s="0" t="s">
        <v>15</v>
      </c>
      <c r="M219" s="0" t="n">
        <v>2861</v>
      </c>
    </row>
    <row r="220" customFormat="false" ht="13.8" hidden="false" customHeight="false" outlineLevel="0" collapsed="false">
      <c r="B220" s="0" t="str">
        <f aca="false">VLOOKUP(C220,mun_id!$B$1:$G$310,6,0)</f>
        <v>584</v>
      </c>
      <c r="C220" s="0" t="s">
        <v>253</v>
      </c>
      <c r="D220" s="0" t="n">
        <v>63.2167</v>
      </c>
      <c r="E220" s="0" t="n">
        <v>24.4167</v>
      </c>
      <c r="F220" s="0" t="str">
        <f aca="false">VLOOKUP(H220,regions!$B$23:$C$41,2,0)</f>
        <v>FI_07</v>
      </c>
      <c r="G220" s="0" t="n">
        <v>2860</v>
      </c>
      <c r="H220" s="0" t="s">
        <v>54</v>
      </c>
      <c r="I220" s="0" t="s">
        <v>17</v>
      </c>
      <c r="K220" s="0" t="s">
        <v>14</v>
      </c>
      <c r="L220" s="0" t="s">
        <v>15</v>
      </c>
      <c r="M220" s="0" t="n">
        <v>2860</v>
      </c>
    </row>
    <row r="221" customFormat="false" ht="13.8" hidden="false" customHeight="false" outlineLevel="0" collapsed="false">
      <c r="B221" s="0" t="str">
        <f aca="false">VLOOKUP(C221,mun_id!$B$1:$G$310,6,0)</f>
        <v>620</v>
      </c>
      <c r="C221" s="0" t="s">
        <v>254</v>
      </c>
      <c r="D221" s="0" t="n">
        <v>64.8681</v>
      </c>
      <c r="E221" s="0" t="n">
        <v>27.6708</v>
      </c>
      <c r="F221" s="0" t="str">
        <f aca="false">VLOOKUP(H221,regions!$B$23:$C$41,2,0)</f>
        <v>FI_05</v>
      </c>
      <c r="G221" s="0" t="n">
        <v>2776</v>
      </c>
      <c r="H221" s="0" t="s">
        <v>63</v>
      </c>
      <c r="I221" s="0" t="s">
        <v>17</v>
      </c>
      <c r="K221" s="0" t="s">
        <v>14</v>
      </c>
      <c r="L221" s="0" t="s">
        <v>15</v>
      </c>
      <c r="M221" s="0" t="n">
        <v>2776</v>
      </c>
    </row>
    <row r="222" customFormat="false" ht="13.8" hidden="false" customHeight="false" outlineLevel="0" collapsed="false">
      <c r="B222" s="0" t="str">
        <f aca="false">VLOOKUP(C222,mun_id!$B$1:$G$310,6,0)</f>
        <v>407</v>
      </c>
      <c r="C222" s="0" t="s">
        <v>255</v>
      </c>
      <c r="D222" s="0" t="n">
        <v>60.6167</v>
      </c>
      <c r="E222" s="0" t="n">
        <v>26.2</v>
      </c>
      <c r="F222" s="0" t="str">
        <f aca="false">VLOOKUP(H222,regions!$B$23:$C$41,2,0)</f>
        <v>FI_18</v>
      </c>
      <c r="G222" s="0" t="n">
        <v>2774</v>
      </c>
      <c r="H222" s="0" t="s">
        <v>12</v>
      </c>
      <c r="I222" s="0" t="s">
        <v>17</v>
      </c>
      <c r="K222" s="0" t="s">
        <v>14</v>
      </c>
      <c r="L222" s="0" t="s">
        <v>15</v>
      </c>
      <c r="M222" s="0" t="n">
        <v>2774</v>
      </c>
    </row>
    <row r="223" customFormat="false" ht="13.8" hidden="false" customHeight="false" outlineLevel="0" collapsed="false">
      <c r="B223" s="0" t="str">
        <f aca="false">VLOOKUP(C223,mun_id!$B$1:$G$310,6,0)</f>
        <v>275</v>
      </c>
      <c r="C223" s="0" t="s">
        <v>256</v>
      </c>
      <c r="D223" s="0" t="n">
        <v>62.6283</v>
      </c>
      <c r="E223" s="0" t="n">
        <v>26.2833</v>
      </c>
      <c r="F223" s="0" t="str">
        <f aca="false">VLOOKUP(H223,regions!$B$23:$C$41,2,0)</f>
        <v>FI_08</v>
      </c>
      <c r="G223" s="0" t="n">
        <v>2757</v>
      </c>
      <c r="H223" s="0" t="s">
        <v>27</v>
      </c>
      <c r="I223" s="0" t="s">
        <v>17</v>
      </c>
      <c r="K223" s="0" t="s">
        <v>14</v>
      </c>
      <c r="L223" s="0" t="s">
        <v>15</v>
      </c>
      <c r="M223" s="0" t="n">
        <v>2757</v>
      </c>
    </row>
    <row r="224" customFormat="false" ht="13.8" hidden="false" customHeight="false" outlineLevel="0" collapsed="false">
      <c r="B224" s="0" t="str">
        <f aca="false">VLOOKUP(C224,mun_id!$B$1:$G$310,6,0)</f>
        <v>768</v>
      </c>
      <c r="C224" s="0" t="s">
        <v>257</v>
      </c>
      <c r="D224" s="0" t="n">
        <v>61.7875</v>
      </c>
      <c r="E224" s="0" t="n">
        <v>28.3708</v>
      </c>
      <c r="F224" s="0" t="str">
        <f aca="false">VLOOKUP(H224,regions!$B$23:$C$41,2,0)</f>
        <v>FI_04</v>
      </c>
      <c r="G224" s="0" t="n">
        <v>2724</v>
      </c>
      <c r="H224" s="0" t="s">
        <v>49</v>
      </c>
      <c r="I224" s="0" t="s">
        <v>17</v>
      </c>
      <c r="K224" s="0" t="s">
        <v>14</v>
      </c>
      <c r="L224" s="0" t="s">
        <v>15</v>
      </c>
      <c r="M224" s="0" t="n">
        <v>2724</v>
      </c>
    </row>
    <row r="225" customFormat="false" ht="13.8" hidden="false" customHeight="false" outlineLevel="0" collapsed="false">
      <c r="B225" s="0" t="str">
        <f aca="false">VLOOKUP(C225,mun_id!$B$1:$G$310,6,0)</f>
        <v>009</v>
      </c>
      <c r="C225" s="0" t="s">
        <v>258</v>
      </c>
      <c r="D225" s="0" t="n">
        <v>64.1667</v>
      </c>
      <c r="E225" s="0" t="n">
        <v>24.3083</v>
      </c>
      <c r="F225" s="0" t="str">
        <f aca="false">VLOOKUP(H225,regions!$B$23:$C$41,2,0)</f>
        <v>FI_14</v>
      </c>
      <c r="G225" s="0" t="n">
        <v>2687</v>
      </c>
      <c r="H225" s="0" t="s">
        <v>23</v>
      </c>
      <c r="I225" s="0" t="s">
        <v>17</v>
      </c>
      <c r="K225" s="0" t="s">
        <v>14</v>
      </c>
      <c r="L225" s="0" t="s">
        <v>15</v>
      </c>
      <c r="M225" s="0" t="n">
        <v>2687</v>
      </c>
    </row>
    <row r="226" customFormat="false" ht="13.8" hidden="false" customHeight="false" outlineLevel="0" collapsed="false">
      <c r="B226" s="0" t="str">
        <f aca="false">VLOOKUP(C226,mun_id!$B$1:$G$310,6,0)</f>
        <v>317</v>
      </c>
      <c r="C226" s="0" t="s">
        <v>259</v>
      </c>
      <c r="D226" s="0" t="n">
        <v>63.975</v>
      </c>
      <c r="E226" s="0" t="n">
        <v>25.7583</v>
      </c>
      <c r="F226" s="0" t="str">
        <f aca="false">VLOOKUP(H226,regions!$B$23:$C$41,2,0)</f>
        <v>FI_14</v>
      </c>
      <c r="G226" s="0" t="n">
        <v>2658</v>
      </c>
      <c r="H226" s="0" t="s">
        <v>23</v>
      </c>
      <c r="I226" s="0" t="s">
        <v>17</v>
      </c>
      <c r="K226" s="0" t="s">
        <v>14</v>
      </c>
      <c r="L226" s="0" t="s">
        <v>15</v>
      </c>
      <c r="M226" s="0" t="n">
        <v>2658</v>
      </c>
    </row>
    <row r="227" customFormat="false" ht="13.8" hidden="false" customHeight="false" outlineLevel="0" collapsed="false">
      <c r="B227" s="0" t="str">
        <f aca="false">VLOOKUP(C227,mun_id!$B$1:$G$310,6,0)</f>
        <v>857</v>
      </c>
      <c r="C227" s="0" t="s">
        <v>260</v>
      </c>
      <c r="D227" s="0" t="n">
        <v>62.8083</v>
      </c>
      <c r="E227" s="0" t="n">
        <v>28.4917</v>
      </c>
      <c r="F227" s="0" t="str">
        <f aca="false">VLOOKUP(H227,regions!$B$23:$C$41,2,0)</f>
        <v>FI_15</v>
      </c>
      <c r="G227" s="0" t="n">
        <v>2597</v>
      </c>
      <c r="H227" s="0" t="s">
        <v>29</v>
      </c>
      <c r="I227" s="0" t="s">
        <v>17</v>
      </c>
      <c r="K227" s="0" t="s">
        <v>14</v>
      </c>
      <c r="L227" s="0" t="s">
        <v>15</v>
      </c>
      <c r="M227" s="0" t="n">
        <v>2597</v>
      </c>
    </row>
    <row r="228" customFormat="false" ht="13.8" hidden="false" customHeight="false" outlineLevel="0" collapsed="false">
      <c r="B228" s="0" t="str">
        <f aca="false">VLOOKUP(C228,mun_id!$B$1:$G$310,6,0)</f>
        <v>052</v>
      </c>
      <c r="C228" s="0" t="s">
        <v>261</v>
      </c>
      <c r="D228" s="0" t="n">
        <v>63.3667</v>
      </c>
      <c r="E228" s="0" t="n">
        <v>23.475</v>
      </c>
      <c r="F228" s="0" t="str">
        <f aca="false">VLOOKUP(H228,regions!$B$23:$C$41,2,0)</f>
        <v>FI_03</v>
      </c>
      <c r="G228" s="0" t="n">
        <v>2499</v>
      </c>
      <c r="H228" s="0" t="s">
        <v>47</v>
      </c>
      <c r="I228" s="0" t="s">
        <v>17</v>
      </c>
      <c r="K228" s="0" t="s">
        <v>14</v>
      </c>
      <c r="L228" s="0" t="s">
        <v>15</v>
      </c>
      <c r="M228" s="0" t="n">
        <v>2499</v>
      </c>
    </row>
    <row r="229" customFormat="false" ht="13.8" hidden="false" customHeight="false" outlineLevel="0" collapsed="false">
      <c r="B229" s="0" t="str">
        <f aca="false">VLOOKUP(C229,mun_id!$B$1:$G$310,6,0)</f>
        <v>230</v>
      </c>
      <c r="C229" s="0" t="s">
        <v>262</v>
      </c>
      <c r="D229" s="0" t="n">
        <v>62.1333</v>
      </c>
      <c r="E229" s="0" t="n">
        <v>22.5583</v>
      </c>
      <c r="F229" s="0" t="str">
        <f aca="false">VLOOKUP(H229,regions!$B$23:$C$41,2,0)</f>
        <v>FI_17</v>
      </c>
      <c r="G229" s="0" t="n">
        <v>2475</v>
      </c>
      <c r="H229" s="0" t="s">
        <v>35</v>
      </c>
      <c r="I229" s="0" t="s">
        <v>17</v>
      </c>
      <c r="K229" s="0" t="s">
        <v>14</v>
      </c>
      <c r="L229" s="0" t="s">
        <v>15</v>
      </c>
      <c r="M229" s="0" t="n">
        <v>2475</v>
      </c>
    </row>
    <row r="230" customFormat="false" ht="13.8" hidden="false" customHeight="false" outlineLevel="0" collapsed="false">
      <c r="B230" s="0" t="str">
        <f aca="false">VLOOKUP(C230,mun_id!$B$1:$G$310,6,0)</f>
        <v>850</v>
      </c>
      <c r="C230" s="0" t="s">
        <v>263</v>
      </c>
      <c r="D230" s="0" t="n">
        <v>62.1</v>
      </c>
      <c r="E230" s="0" t="n">
        <v>26.0833</v>
      </c>
      <c r="F230" s="0" t="str">
        <f aca="false">VLOOKUP(H230,regions!$B$23:$C$41,2,0)</f>
        <v>FI_08</v>
      </c>
      <c r="G230" s="0" t="n">
        <v>2431</v>
      </c>
      <c r="H230" s="0" t="s">
        <v>27</v>
      </c>
      <c r="I230" s="0" t="s">
        <v>17</v>
      </c>
      <c r="K230" s="0" t="s">
        <v>14</v>
      </c>
      <c r="L230" s="0" t="s">
        <v>15</v>
      </c>
      <c r="M230" s="0" t="n">
        <v>2431</v>
      </c>
    </row>
    <row r="231" customFormat="false" ht="13.8" hidden="false" customHeight="false" outlineLevel="0" collapsed="false">
      <c r="B231" s="0" t="str">
        <f aca="false">VLOOKUP(C231,mun_id!$B$1:$G$310,6,0)</f>
        <v>105</v>
      </c>
      <c r="C231" s="0" t="s">
        <v>264</v>
      </c>
      <c r="D231" s="0" t="n">
        <v>64.675</v>
      </c>
      <c r="E231" s="0" t="n">
        <v>28.4917</v>
      </c>
      <c r="F231" s="0" t="str">
        <f aca="false">VLOOKUP(H231,regions!$B$23:$C$41,2,0)</f>
        <v>FI_05</v>
      </c>
      <c r="G231" s="0" t="n">
        <v>2422</v>
      </c>
      <c r="H231" s="0" t="s">
        <v>63</v>
      </c>
      <c r="I231" s="0" t="s">
        <v>17</v>
      </c>
      <c r="K231" s="0" t="s">
        <v>14</v>
      </c>
      <c r="L231" s="0" t="s">
        <v>15</v>
      </c>
      <c r="M231" s="0" t="n">
        <v>2422</v>
      </c>
    </row>
    <row r="232" customFormat="false" ht="13.8" hidden="false" customHeight="false" outlineLevel="0" collapsed="false">
      <c r="B232" s="0" t="str">
        <f aca="false">VLOOKUP(C232,mun_id!$B$1:$G$310,6,0)</f>
        <v>981</v>
      </c>
      <c r="C232" s="0" t="s">
        <v>265</v>
      </c>
      <c r="D232" s="0" t="n">
        <v>60.8083</v>
      </c>
      <c r="E232" s="0" t="n">
        <v>23.2833</v>
      </c>
      <c r="F232" s="0" t="str">
        <f aca="false">VLOOKUP(H232,regions!$B$23:$C$41,2,0)</f>
        <v>FI_06</v>
      </c>
      <c r="G232" s="0" t="n">
        <v>2411</v>
      </c>
      <c r="H232" s="0" t="s">
        <v>41</v>
      </c>
      <c r="I232" s="0" t="s">
        <v>17</v>
      </c>
      <c r="K232" s="0" t="s">
        <v>14</v>
      </c>
      <c r="L232" s="0" t="s">
        <v>15</v>
      </c>
      <c r="M232" s="0" t="n">
        <v>2411</v>
      </c>
    </row>
    <row r="233" customFormat="false" ht="13.8" hidden="false" customHeight="false" outlineLevel="0" collapsed="false">
      <c r="B233" s="0" t="str">
        <f aca="false">VLOOKUP(C233,mun_id!$B$1:$G$310,6,0)</f>
        <v>103</v>
      </c>
      <c r="C233" s="0" t="s">
        <v>266</v>
      </c>
      <c r="D233" s="0" t="n">
        <v>60.925</v>
      </c>
      <c r="E233" s="0" t="n">
        <v>23.3667</v>
      </c>
      <c r="F233" s="0" t="str">
        <f aca="false">VLOOKUP(H233,regions!$B$23:$C$41,2,0)</f>
        <v>FI_06</v>
      </c>
      <c r="G233" s="0" t="n">
        <v>2388</v>
      </c>
      <c r="H233" s="0" t="s">
        <v>41</v>
      </c>
      <c r="I233" s="0" t="s">
        <v>17</v>
      </c>
      <c r="K233" s="0" t="s">
        <v>14</v>
      </c>
      <c r="L233" s="0" t="s">
        <v>15</v>
      </c>
      <c r="M233" s="0" t="n">
        <v>2388</v>
      </c>
    </row>
    <row r="234" customFormat="false" ht="13.8" hidden="false" customHeight="false" outlineLevel="0" collapsed="false">
      <c r="B234" s="0" t="str">
        <f aca="false">VLOOKUP(C234,mun_id!$B$1:$G$310,6,0)</f>
        <v>239</v>
      </c>
      <c r="C234" s="0" t="s">
        <v>267</v>
      </c>
      <c r="D234" s="0" t="n">
        <v>63.1783</v>
      </c>
      <c r="E234" s="0" t="n">
        <v>26.35</v>
      </c>
      <c r="F234" s="0" t="str">
        <f aca="false">VLOOKUP(H234,regions!$B$23:$C$41,2,0)</f>
        <v>FI_15</v>
      </c>
      <c r="G234" s="0" t="n">
        <v>2379</v>
      </c>
      <c r="H234" s="0" t="s">
        <v>29</v>
      </c>
      <c r="I234" s="0" t="s">
        <v>17</v>
      </c>
      <c r="K234" s="0" t="s">
        <v>14</v>
      </c>
      <c r="L234" s="0" t="s">
        <v>15</v>
      </c>
      <c r="M234" s="0" t="n">
        <v>2379</v>
      </c>
    </row>
    <row r="235" customFormat="false" ht="13.8" hidden="false" customHeight="false" outlineLevel="0" collapsed="false">
      <c r="B235" s="0" t="str">
        <f aca="false">VLOOKUP(C235,mun_id!$B$1:$G$310,6,0)</f>
        <v>284</v>
      </c>
      <c r="C235" s="0" t="s">
        <v>268</v>
      </c>
      <c r="D235" s="0" t="n">
        <v>60.6542</v>
      </c>
      <c r="E235" s="0" t="n">
        <v>23.1403</v>
      </c>
      <c r="F235" s="0" t="str">
        <f aca="false">VLOOKUP(H235,regions!$B$23:$C$41,2,0)</f>
        <v>FI_19</v>
      </c>
      <c r="G235" s="0" t="n">
        <v>2359</v>
      </c>
      <c r="H235" s="0" t="s">
        <v>25</v>
      </c>
      <c r="I235" s="0" t="s">
        <v>17</v>
      </c>
      <c r="K235" s="0" t="s">
        <v>14</v>
      </c>
      <c r="L235" s="0" t="s">
        <v>15</v>
      </c>
      <c r="M235" s="0" t="n">
        <v>2359</v>
      </c>
    </row>
    <row r="236" customFormat="false" ht="13.8" hidden="false" customHeight="false" outlineLevel="0" collapsed="false">
      <c r="B236" s="0" t="str">
        <f aca="false">VLOOKUP(C236,mun_id!$B$1:$G$310,6,0)</f>
        <v>498</v>
      </c>
      <c r="C236" s="0" t="s">
        <v>269</v>
      </c>
      <c r="D236" s="0" t="n">
        <v>67.9593</v>
      </c>
      <c r="E236" s="0" t="n">
        <v>23.6772</v>
      </c>
      <c r="F236" s="0" t="str">
        <f aca="false">VLOOKUP(H236,regions!$B$23:$C$41,2,0)</f>
        <v>FI_10</v>
      </c>
      <c r="G236" s="0" t="n">
        <v>2358</v>
      </c>
      <c r="H236" s="0" t="s">
        <v>45</v>
      </c>
      <c r="I236" s="0" t="s">
        <v>17</v>
      </c>
      <c r="K236" s="0" t="s">
        <v>14</v>
      </c>
      <c r="L236" s="0" t="s">
        <v>15</v>
      </c>
      <c r="M236" s="0" t="n">
        <v>2358</v>
      </c>
    </row>
    <row r="237" customFormat="false" ht="13.8" hidden="false" customHeight="false" outlineLevel="0" collapsed="false">
      <c r="B237" s="0" t="str">
        <f aca="false">VLOOKUP(C237,mun_id!$B$1:$G$310,6,0)</f>
        <v>707</v>
      </c>
      <c r="C237" s="0" t="s">
        <v>270</v>
      </c>
      <c r="D237" s="0" t="n">
        <v>62.3133</v>
      </c>
      <c r="E237" s="0" t="n">
        <v>29.625</v>
      </c>
      <c r="F237" s="0" t="str">
        <f aca="false">VLOOKUP(H237,regions!$B$23:$C$41,2,0)</f>
        <v>FI_13</v>
      </c>
      <c r="G237" s="0" t="n">
        <v>2349</v>
      </c>
      <c r="H237" s="0" t="s">
        <v>37</v>
      </c>
      <c r="I237" s="0" t="s">
        <v>17</v>
      </c>
      <c r="K237" s="0" t="s">
        <v>14</v>
      </c>
      <c r="L237" s="0" t="s">
        <v>15</v>
      </c>
      <c r="M237" s="0" t="n">
        <v>2349</v>
      </c>
    </row>
    <row r="238" customFormat="false" ht="13.8" hidden="false" customHeight="false" outlineLevel="0" collapsed="false">
      <c r="B238" s="0" t="str">
        <f aca="false">VLOOKUP(C238,mun_id!$B$1:$G$310,6,0)</f>
        <v>291</v>
      </c>
      <c r="C238" s="0" t="s">
        <v>271</v>
      </c>
      <c r="D238" s="0" t="n">
        <v>61.5667</v>
      </c>
      <c r="E238" s="0" t="n">
        <v>25.1833</v>
      </c>
      <c r="F238" s="0" t="str">
        <f aca="false">VLOOKUP(H238,regions!$B$23:$C$41,2,0)</f>
        <v>FI_08</v>
      </c>
      <c r="G238" s="0" t="n">
        <v>2334</v>
      </c>
      <c r="H238" s="0" t="s">
        <v>27</v>
      </c>
      <c r="I238" s="0" t="s">
        <v>17</v>
      </c>
      <c r="K238" s="0" t="s">
        <v>14</v>
      </c>
      <c r="L238" s="0" t="s">
        <v>15</v>
      </c>
      <c r="M238" s="0" t="n">
        <v>2334</v>
      </c>
    </row>
    <row r="239" customFormat="false" ht="13.8" hidden="false" customHeight="false" outlineLevel="0" collapsed="false">
      <c r="B239" s="0" t="str">
        <f aca="false">VLOOKUP(C239,mun_id!$B$1:$G$310,6,0)</f>
        <v>097</v>
      </c>
      <c r="C239" s="0" t="s">
        <v>272</v>
      </c>
      <c r="D239" s="0" t="n">
        <v>61.6389</v>
      </c>
      <c r="E239" s="0" t="n">
        <v>26.7806</v>
      </c>
      <c r="F239" s="0" t="str">
        <f aca="false">VLOOKUP(H239,regions!$B$23:$C$41,2,0)</f>
        <v>FI_04</v>
      </c>
      <c r="G239" s="0" t="n">
        <v>2290</v>
      </c>
      <c r="H239" s="0" t="s">
        <v>49</v>
      </c>
      <c r="I239" s="0" t="s">
        <v>17</v>
      </c>
      <c r="K239" s="0" t="s">
        <v>14</v>
      </c>
      <c r="L239" s="0" t="s">
        <v>15</v>
      </c>
      <c r="M239" s="0" t="n">
        <v>2290</v>
      </c>
    </row>
    <row r="240" customFormat="false" ht="13.8" hidden="false" customHeight="false" outlineLevel="0" collapsed="false">
      <c r="B240" s="0" t="str">
        <f aca="false">VLOOKUP(C240,mun_id!$B$1:$G$310,6,0)</f>
        <v>623</v>
      </c>
      <c r="C240" s="0" t="s">
        <v>273</v>
      </c>
      <c r="D240" s="0" t="n">
        <v>61.525</v>
      </c>
      <c r="E240" s="0" t="n">
        <v>28.1833</v>
      </c>
      <c r="F240" s="0" t="str">
        <f aca="false">VLOOKUP(H240,regions!$B$23:$C$41,2,0)</f>
        <v>FI_04</v>
      </c>
      <c r="G240" s="0" t="n">
        <v>2260</v>
      </c>
      <c r="H240" s="0" t="s">
        <v>49</v>
      </c>
      <c r="I240" s="0" t="s">
        <v>17</v>
      </c>
      <c r="K240" s="0" t="s">
        <v>14</v>
      </c>
      <c r="L240" s="0" t="s">
        <v>15</v>
      </c>
      <c r="M240" s="0" t="n">
        <v>2260</v>
      </c>
    </row>
    <row r="241" customFormat="false" ht="13.8" hidden="false" customHeight="false" outlineLevel="0" collapsed="false">
      <c r="B241" s="0" t="str">
        <f aca="false">VLOOKUP(C241,mun_id!$B$1:$G$310,6,0)</f>
        <v>608</v>
      </c>
      <c r="C241" s="0" t="s">
        <v>274</v>
      </c>
      <c r="D241" s="0" t="n">
        <v>61.6917</v>
      </c>
      <c r="E241" s="0" t="n">
        <v>22.0083</v>
      </c>
      <c r="F241" s="0" t="str">
        <f aca="false">VLOOKUP(H241,regions!$B$23:$C$41,2,0)</f>
        <v>FI_17</v>
      </c>
      <c r="G241" s="0" t="n">
        <v>2240</v>
      </c>
      <c r="H241" s="0" t="s">
        <v>35</v>
      </c>
      <c r="I241" s="0" t="s">
        <v>17</v>
      </c>
      <c r="K241" s="0" t="s">
        <v>14</v>
      </c>
      <c r="L241" s="0" t="s">
        <v>15</v>
      </c>
      <c r="M241" s="0" t="n">
        <v>2240</v>
      </c>
    </row>
    <row r="242" customFormat="false" ht="13.8" hidden="false" customHeight="false" outlineLevel="0" collapsed="false">
      <c r="B242" s="0" t="str">
        <f aca="false">VLOOKUP(C242,mun_id!$B$1:$G$310,6,0)</f>
        <v>759</v>
      </c>
      <c r="C242" s="0" t="s">
        <v>275</v>
      </c>
      <c r="D242" s="0" t="n">
        <v>62.875</v>
      </c>
      <c r="E242" s="0" t="n">
        <v>24.2083</v>
      </c>
      <c r="F242" s="0" t="str">
        <f aca="false">VLOOKUP(H242,regions!$B$23:$C$41,2,0)</f>
        <v>FI_03</v>
      </c>
      <c r="G242" s="0" t="n">
        <v>2224</v>
      </c>
      <c r="H242" s="0" t="s">
        <v>47</v>
      </c>
      <c r="I242" s="0" t="s">
        <v>17</v>
      </c>
      <c r="K242" s="0" t="s">
        <v>14</v>
      </c>
      <c r="L242" s="0" t="s">
        <v>15</v>
      </c>
      <c r="M242" s="0" t="n">
        <v>2224</v>
      </c>
    </row>
    <row r="243" customFormat="false" ht="13.8" hidden="false" customHeight="false" outlineLevel="0" collapsed="false">
      <c r="B243" s="0" t="str">
        <f aca="false">VLOOKUP(C243,mun_id!$B$1:$G$310,6,0)</f>
        <v>280</v>
      </c>
      <c r="C243" s="0" t="s">
        <v>276</v>
      </c>
      <c r="D243" s="0" t="n">
        <v>62.7833</v>
      </c>
      <c r="E243" s="0" t="n">
        <v>21.1833</v>
      </c>
      <c r="F243" s="0" t="str">
        <f aca="false">VLOOKUP(H243,regions!$B$23:$C$41,2,0)</f>
        <v>FI_12</v>
      </c>
      <c r="G243" s="0" t="n">
        <v>2201</v>
      </c>
      <c r="H243" s="0" t="s">
        <v>43</v>
      </c>
      <c r="I243" s="0" t="s">
        <v>17</v>
      </c>
      <c r="K243" s="0" t="s">
        <v>14</v>
      </c>
      <c r="L243" s="0" t="s">
        <v>15</v>
      </c>
      <c r="M243" s="0" t="n">
        <v>2201</v>
      </c>
    </row>
    <row r="244" customFormat="false" ht="13.8" hidden="false" customHeight="false" outlineLevel="0" collapsed="false">
      <c r="B244" s="0" t="str">
        <f aca="false">VLOOKUP(C244,mun_id!$B$1:$G$310,6,0)</f>
        <v>921</v>
      </c>
      <c r="C244" s="0" t="s">
        <v>277</v>
      </c>
      <c r="D244" s="0" t="n">
        <v>62.9333</v>
      </c>
      <c r="E244" s="0" t="n">
        <v>26.4167</v>
      </c>
      <c r="F244" s="0" t="str">
        <f aca="false">VLOOKUP(H244,regions!$B$23:$C$41,2,0)</f>
        <v>FI_15</v>
      </c>
      <c r="G244" s="0" t="n">
        <v>2191</v>
      </c>
      <c r="H244" s="0" t="s">
        <v>29</v>
      </c>
      <c r="I244" s="0" t="s">
        <v>17</v>
      </c>
      <c r="K244" s="0" t="s">
        <v>14</v>
      </c>
      <c r="L244" s="0" t="s">
        <v>15</v>
      </c>
      <c r="M244" s="0" t="n">
        <v>2191</v>
      </c>
    </row>
    <row r="245" customFormat="false" ht="13.8" hidden="false" customHeight="false" outlineLevel="0" collapsed="false">
      <c r="B245" s="0" t="str">
        <f aca="false">VLOOKUP(C245,mun_id!$B$1:$G$310,6,0)</f>
        <v>631</v>
      </c>
      <c r="C245" s="0" t="s">
        <v>278</v>
      </c>
      <c r="D245" s="0" t="n">
        <v>60.95</v>
      </c>
      <c r="E245" s="0" t="n">
        <v>21.4417</v>
      </c>
      <c r="F245" s="0" t="str">
        <f aca="false">VLOOKUP(H245,regions!$B$23:$C$41,2,0)</f>
        <v>FI_19</v>
      </c>
      <c r="G245" s="0" t="n">
        <v>2136</v>
      </c>
      <c r="H245" s="0" t="s">
        <v>25</v>
      </c>
      <c r="I245" s="0" t="s">
        <v>17</v>
      </c>
      <c r="K245" s="0" t="s">
        <v>14</v>
      </c>
      <c r="L245" s="0" t="s">
        <v>15</v>
      </c>
      <c r="M245" s="0" t="n">
        <v>2136</v>
      </c>
    </row>
    <row r="246" customFormat="false" ht="13.8" hidden="false" customHeight="false" outlineLevel="0" collapsed="false">
      <c r="B246" s="0" t="str">
        <f aca="false">VLOOKUP(C246,mun_id!$B$1:$G$310,6,0)</f>
        <v>151</v>
      </c>
      <c r="C246" s="0" t="s">
        <v>279</v>
      </c>
      <c r="D246" s="0" t="n">
        <v>62.1139</v>
      </c>
      <c r="E246" s="0" t="n">
        <v>21.9583</v>
      </c>
      <c r="F246" s="0" t="str">
        <f aca="false">VLOOKUP(H246,regions!$B$23:$C$41,2,0)</f>
        <v>FI_03</v>
      </c>
      <c r="G246" s="0" t="n">
        <v>2123</v>
      </c>
      <c r="H246" s="0" t="s">
        <v>47</v>
      </c>
      <c r="I246" s="0" t="s">
        <v>17</v>
      </c>
      <c r="K246" s="0" t="s">
        <v>14</v>
      </c>
      <c r="L246" s="0" t="s">
        <v>15</v>
      </c>
      <c r="M246" s="0" t="n">
        <v>2123</v>
      </c>
    </row>
    <row r="247" customFormat="false" ht="13.8" hidden="false" customHeight="false" outlineLevel="0" collapsed="false">
      <c r="B247" s="0" t="str">
        <f aca="false">VLOOKUP(C247,mun_id!$B$1:$G$310,6,0)</f>
        <v>142</v>
      </c>
      <c r="C247" s="0" t="s">
        <v>280</v>
      </c>
      <c r="D247" s="0" t="n">
        <v>61.025</v>
      </c>
      <c r="E247" s="0" t="n">
        <v>25.15</v>
      </c>
      <c r="F247" s="0" t="str">
        <f aca="false">VLOOKUP(H247,regions!$B$23:$C$41,2,0)</f>
        <v>FI_16</v>
      </c>
      <c r="G247" s="0" t="n">
        <v>2104</v>
      </c>
      <c r="H247" s="0" t="s">
        <v>31</v>
      </c>
      <c r="I247" s="0" t="s">
        <v>17</v>
      </c>
      <c r="K247" s="0" t="s">
        <v>14</v>
      </c>
      <c r="L247" s="0" t="s">
        <v>15</v>
      </c>
      <c r="M247" s="0" t="n">
        <v>2104</v>
      </c>
    </row>
    <row r="248" customFormat="false" ht="13.8" hidden="false" customHeight="false" outlineLevel="0" collapsed="false">
      <c r="B248" s="0" t="str">
        <f aca="false">VLOOKUP(C248,mun_id!$B$1:$G$310,6,0)</f>
        <v>489</v>
      </c>
      <c r="C248" s="0" t="s">
        <v>281</v>
      </c>
      <c r="D248" s="0" t="n">
        <v>60.6708</v>
      </c>
      <c r="E248" s="0" t="n">
        <v>27.7</v>
      </c>
      <c r="F248" s="0" t="str">
        <f aca="false">VLOOKUP(H248,regions!$B$23:$C$41,2,0)</f>
        <v>FI_09</v>
      </c>
      <c r="G248" s="0" t="n">
        <v>2085</v>
      </c>
      <c r="H248" s="0" t="s">
        <v>33</v>
      </c>
      <c r="I248" s="0" t="s">
        <v>17</v>
      </c>
      <c r="K248" s="0" t="s">
        <v>14</v>
      </c>
      <c r="L248" s="0" t="s">
        <v>15</v>
      </c>
      <c r="M248" s="0" t="n">
        <v>2085</v>
      </c>
    </row>
    <row r="249" customFormat="false" ht="13.8" hidden="false" customHeight="false" outlineLevel="0" collapsed="false">
      <c r="B249" s="0" t="str">
        <f aca="false">VLOOKUP(C249,mun_id!$B$1:$G$310,6,0)</f>
        <v>436</v>
      </c>
      <c r="C249" s="0" t="s">
        <v>282</v>
      </c>
      <c r="D249" s="0" t="n">
        <v>64.8367</v>
      </c>
      <c r="E249" s="0" t="n">
        <v>25.1867</v>
      </c>
      <c r="F249" s="0" t="str">
        <f aca="false">VLOOKUP(H249,regions!$B$23:$C$41,2,0)</f>
        <v>FI_14</v>
      </c>
      <c r="G249" s="0" t="n">
        <v>2076</v>
      </c>
      <c r="H249" s="0" t="s">
        <v>23</v>
      </c>
      <c r="I249" s="0" t="s">
        <v>17</v>
      </c>
      <c r="K249" s="0" t="s">
        <v>14</v>
      </c>
      <c r="L249" s="0" t="s">
        <v>15</v>
      </c>
      <c r="M249" s="0" t="n">
        <v>2076</v>
      </c>
    </row>
    <row r="250" customFormat="false" ht="13.8" hidden="false" customHeight="false" outlineLevel="0" collapsed="false">
      <c r="B250" s="0" t="str">
        <f aca="false">VLOOKUP(C250,mun_id!$B$1:$G$310,6,0)</f>
        <v>250</v>
      </c>
      <c r="C250" s="0" t="s">
        <v>283</v>
      </c>
      <c r="D250" s="0" t="n">
        <v>62.2083</v>
      </c>
      <c r="E250" s="0" t="n">
        <v>23.1792</v>
      </c>
      <c r="F250" s="0" t="str">
        <f aca="false">VLOOKUP(H250,regions!$B$23:$C$41,2,0)</f>
        <v>FI_11</v>
      </c>
      <c r="G250" s="0" t="n">
        <v>2038</v>
      </c>
      <c r="H250" s="0" t="s">
        <v>19</v>
      </c>
      <c r="I250" s="0" t="s">
        <v>17</v>
      </c>
      <c r="K250" s="0" t="s">
        <v>14</v>
      </c>
      <c r="L250" s="0" t="s">
        <v>15</v>
      </c>
      <c r="M250" s="0" t="n">
        <v>2038</v>
      </c>
    </row>
    <row r="251" customFormat="false" ht="13.8" hidden="false" customHeight="false" outlineLevel="0" collapsed="false">
      <c r="B251" s="0" t="str">
        <f aca="false">VLOOKUP(C251,mun_id!$B$1:$G$310,6,0)</f>
        <v>480</v>
      </c>
      <c r="C251" s="0" t="s">
        <v>284</v>
      </c>
      <c r="D251" s="0" t="n">
        <v>60.5833</v>
      </c>
      <c r="E251" s="0" t="n">
        <v>22.9</v>
      </c>
      <c r="F251" s="0" t="str">
        <f aca="false">VLOOKUP(H251,regions!$B$23:$C$41,2,0)</f>
        <v>FI_19</v>
      </c>
      <c r="G251" s="0" t="n">
        <v>2028</v>
      </c>
      <c r="H251" s="0" t="s">
        <v>25</v>
      </c>
      <c r="I251" s="0" t="s">
        <v>17</v>
      </c>
      <c r="K251" s="0" t="s">
        <v>14</v>
      </c>
      <c r="L251" s="0" t="s">
        <v>15</v>
      </c>
      <c r="M251" s="0" t="n">
        <v>2028</v>
      </c>
    </row>
    <row r="252" customFormat="false" ht="13.8" hidden="false" customHeight="false" outlineLevel="0" collapsed="false">
      <c r="B252" s="0" t="str">
        <f aca="false">VLOOKUP(C252,mun_id!$B$1:$G$310,6,0)</f>
        <v>417</v>
      </c>
      <c r="C252" s="0" t="s">
        <v>285</v>
      </c>
      <c r="D252" s="0" t="n">
        <v>60.0806</v>
      </c>
      <c r="E252" s="0" t="n">
        <v>20.1</v>
      </c>
      <c r="F252" s="0" t="str">
        <f aca="false">VLOOKUP(H252,regions!$B$23:$C$41,2,0)</f>
        <v>FI_01</v>
      </c>
      <c r="G252" s="0" t="n">
        <v>1991</v>
      </c>
      <c r="H252" s="0" t="s">
        <v>122</v>
      </c>
      <c r="I252" s="0" t="s">
        <v>17</v>
      </c>
      <c r="K252" s="0" t="s">
        <v>14</v>
      </c>
      <c r="L252" s="0" t="s">
        <v>15</v>
      </c>
      <c r="M252" s="0" t="n">
        <v>1991</v>
      </c>
    </row>
    <row r="253" customFormat="false" ht="13.8" hidden="false" customHeight="false" outlineLevel="0" collapsed="false">
      <c r="B253" s="0" t="str">
        <f aca="false">VLOOKUP(C253,mun_id!$B$1:$G$310,6,0)</f>
        <v>616</v>
      </c>
      <c r="C253" s="0" t="s">
        <v>286</v>
      </c>
      <c r="D253" s="0" t="n">
        <v>60.645</v>
      </c>
      <c r="E253" s="0" t="n">
        <v>25.5833</v>
      </c>
      <c r="F253" s="0" t="str">
        <f aca="false">VLOOKUP(H253,regions!$B$23:$C$41,2,0)</f>
        <v>FI_18</v>
      </c>
      <c r="G253" s="0" t="n">
        <v>1971</v>
      </c>
      <c r="H253" s="0" t="s">
        <v>12</v>
      </c>
      <c r="I253" s="0" t="s">
        <v>17</v>
      </c>
      <c r="K253" s="0" t="s">
        <v>14</v>
      </c>
      <c r="L253" s="0" t="s">
        <v>15</v>
      </c>
      <c r="M253" s="0" t="n">
        <v>1971</v>
      </c>
    </row>
    <row r="254" customFormat="false" ht="13.8" hidden="false" customHeight="false" outlineLevel="0" collapsed="false">
      <c r="B254" s="0" t="str">
        <f aca="false">VLOOKUP(C254,mun_id!$B$1:$G$310,6,0)</f>
        <v>504</v>
      </c>
      <c r="C254" s="0" t="s">
        <v>287</v>
      </c>
      <c r="D254" s="0" t="n">
        <v>60.6667</v>
      </c>
      <c r="E254" s="0" t="n">
        <v>25.85</v>
      </c>
      <c r="F254" s="0" t="str">
        <f aca="false">VLOOKUP(H254,regions!$B$23:$C$41,2,0)</f>
        <v>FI_18</v>
      </c>
      <c r="G254" s="0" t="n">
        <v>1969</v>
      </c>
      <c r="H254" s="0" t="s">
        <v>12</v>
      </c>
      <c r="I254" s="0" t="s">
        <v>17</v>
      </c>
      <c r="K254" s="0" t="s">
        <v>14</v>
      </c>
      <c r="L254" s="0" t="s">
        <v>15</v>
      </c>
      <c r="M254" s="0" t="n">
        <v>1969</v>
      </c>
    </row>
    <row r="255" customFormat="false" ht="13.8" hidden="false" customHeight="false" outlineLevel="0" collapsed="false">
      <c r="B255" s="0" t="str">
        <f aca="false">VLOOKUP(C255,mun_id!$B$1:$G$310,6,0)</f>
        <v>636</v>
      </c>
      <c r="C255" s="0" t="s">
        <v>288</v>
      </c>
      <c r="D255" s="0" t="n">
        <v>60.5833</v>
      </c>
      <c r="E255" s="0" t="n">
        <v>22.7333</v>
      </c>
      <c r="F255" s="0" t="str">
        <f aca="false">VLOOKUP(H255,regions!$B$23:$C$41,2,0)</f>
        <v>FI_19</v>
      </c>
      <c r="G255" s="0" t="n">
        <v>1958</v>
      </c>
      <c r="H255" s="0" t="s">
        <v>25</v>
      </c>
      <c r="I255" s="0" t="s">
        <v>17</v>
      </c>
      <c r="K255" s="0" t="s">
        <v>14</v>
      </c>
      <c r="L255" s="0" t="s">
        <v>15</v>
      </c>
      <c r="M255" s="0" t="n">
        <v>1958</v>
      </c>
    </row>
    <row r="256" customFormat="false" ht="13.8" hidden="false" customHeight="false" outlineLevel="0" collapsed="false">
      <c r="B256" s="0" t="str">
        <f aca="false">VLOOKUP(C256,mun_id!$B$1:$G$310,6,0)</f>
        <v>181</v>
      </c>
      <c r="C256" s="0" t="s">
        <v>289</v>
      </c>
      <c r="D256" s="0" t="n">
        <v>61.8167</v>
      </c>
      <c r="E256" s="0" t="n">
        <v>22.6917</v>
      </c>
      <c r="F256" s="0" t="str">
        <f aca="false">VLOOKUP(H256,regions!$B$23:$C$41,2,0)</f>
        <v>FI_17</v>
      </c>
      <c r="G256" s="0" t="n">
        <v>1948</v>
      </c>
      <c r="H256" s="0" t="s">
        <v>35</v>
      </c>
      <c r="I256" s="0" t="s">
        <v>17</v>
      </c>
      <c r="K256" s="0" t="s">
        <v>14</v>
      </c>
      <c r="L256" s="0" t="s">
        <v>15</v>
      </c>
      <c r="M256" s="0" t="n">
        <v>1948</v>
      </c>
    </row>
    <row r="257" customFormat="false" ht="13.8" hidden="false" customHeight="false" outlineLevel="0" collapsed="false">
      <c r="B257" s="0" t="str">
        <f aca="false">VLOOKUP(C257,mun_id!$B$1:$G$310,6,0)</f>
        <v>047</v>
      </c>
      <c r="C257" s="0" t="s">
        <v>290</v>
      </c>
      <c r="D257" s="0" t="n">
        <v>68.3847</v>
      </c>
      <c r="E257" s="0" t="n">
        <v>23.6389</v>
      </c>
      <c r="F257" s="0" t="str">
        <f aca="false">VLOOKUP(H257,regions!$B$23:$C$41,2,0)</f>
        <v>FI_10</v>
      </c>
      <c r="G257" s="0" t="n">
        <v>1861</v>
      </c>
      <c r="H257" s="0" t="s">
        <v>45</v>
      </c>
      <c r="I257" s="0" t="s">
        <v>17</v>
      </c>
      <c r="K257" s="0" t="s">
        <v>14</v>
      </c>
      <c r="L257" s="0" t="s">
        <v>15</v>
      </c>
      <c r="M257" s="0" t="n">
        <v>1861</v>
      </c>
    </row>
    <row r="258" customFormat="false" ht="13.8" hidden="false" customHeight="false" outlineLevel="0" collapsed="false">
      <c r="B258" s="0" t="str">
        <f aca="false">VLOOKUP(C258,mun_id!$B$1:$G$310,6,0)</f>
        <v>791</v>
      </c>
      <c r="C258" s="0" t="s">
        <v>291</v>
      </c>
      <c r="D258" s="0" t="n">
        <v>64.2667</v>
      </c>
      <c r="E258" s="0" t="n">
        <v>25.8667</v>
      </c>
      <c r="F258" s="0" t="str">
        <f aca="false">VLOOKUP(H258,regions!$B$23:$C$41,2,0)</f>
        <v>FI_14</v>
      </c>
      <c r="G258" s="0" t="n">
        <v>1843</v>
      </c>
      <c r="H258" s="0" t="s">
        <v>23</v>
      </c>
      <c r="I258" s="0" t="s">
        <v>17</v>
      </c>
      <c r="K258" s="0" t="s">
        <v>14</v>
      </c>
      <c r="L258" s="0" t="s">
        <v>15</v>
      </c>
      <c r="M258" s="0" t="n">
        <v>1843</v>
      </c>
    </row>
    <row r="259" customFormat="false" ht="13.8" hidden="false" customHeight="false" outlineLevel="0" collapsed="false">
      <c r="B259" s="0" t="str">
        <f aca="false">VLOOKUP(C259,mun_id!$B$1:$G$310,6,0)</f>
        <v>588</v>
      </c>
      <c r="C259" s="0" t="s">
        <v>292</v>
      </c>
      <c r="D259" s="0" t="n">
        <v>61.5028</v>
      </c>
      <c r="E259" s="0" t="n">
        <v>26.4792</v>
      </c>
      <c r="F259" s="0" t="str">
        <f aca="false">VLOOKUP(H259,regions!$B$23:$C$41,2,0)</f>
        <v>FI_04</v>
      </c>
      <c r="G259" s="0" t="n">
        <v>1817</v>
      </c>
      <c r="H259" s="0" t="s">
        <v>49</v>
      </c>
      <c r="I259" s="0" t="s">
        <v>17</v>
      </c>
      <c r="K259" s="0" t="s">
        <v>14</v>
      </c>
      <c r="L259" s="0" t="s">
        <v>15</v>
      </c>
      <c r="M259" s="0" t="n">
        <v>1817</v>
      </c>
    </row>
    <row r="260" customFormat="false" ht="13.8" hidden="false" customHeight="false" outlineLevel="0" collapsed="false">
      <c r="B260" s="0" t="str">
        <f aca="false">VLOOKUP(C260,mun_id!$B$1:$G$310,6,0)</f>
        <v>256</v>
      </c>
      <c r="C260" s="0" t="s">
        <v>293</v>
      </c>
      <c r="D260" s="0" t="n">
        <v>63.3667</v>
      </c>
      <c r="E260" s="0" t="n">
        <v>24.9667</v>
      </c>
      <c r="F260" s="0" t="str">
        <f aca="false">VLOOKUP(H260,regions!$B$23:$C$41,2,0)</f>
        <v>FI_08</v>
      </c>
      <c r="G260" s="0" t="n">
        <v>1745</v>
      </c>
      <c r="H260" s="0" t="s">
        <v>27</v>
      </c>
      <c r="I260" s="0" t="s">
        <v>17</v>
      </c>
      <c r="K260" s="0" t="s">
        <v>14</v>
      </c>
      <c r="L260" s="0" t="s">
        <v>15</v>
      </c>
      <c r="M260" s="0" t="n">
        <v>1745</v>
      </c>
    </row>
    <row r="261" customFormat="false" ht="13.8" hidden="false" customHeight="false" outlineLevel="0" collapsed="false">
      <c r="B261" s="0" t="str">
        <f aca="false">VLOOKUP(C261,mun_id!$B$1:$G$310,6,0)</f>
        <v>687</v>
      </c>
      <c r="C261" s="0" t="s">
        <v>294</v>
      </c>
      <c r="D261" s="0" t="n">
        <v>63.4944</v>
      </c>
      <c r="E261" s="0" t="n">
        <v>28.2986</v>
      </c>
      <c r="F261" s="0" t="str">
        <f aca="false">VLOOKUP(H261,regions!$B$23:$C$41,2,0)</f>
        <v>FI_15</v>
      </c>
      <c r="G261" s="0" t="n">
        <v>1737</v>
      </c>
      <c r="H261" s="0" t="s">
        <v>29</v>
      </c>
      <c r="I261" s="0" t="s">
        <v>17</v>
      </c>
      <c r="K261" s="0" t="s">
        <v>14</v>
      </c>
      <c r="L261" s="0" t="s">
        <v>15</v>
      </c>
      <c r="M261" s="0" t="n">
        <v>1737</v>
      </c>
    </row>
    <row r="262" customFormat="false" ht="13.8" hidden="false" customHeight="false" outlineLevel="0" collapsed="false">
      <c r="B262" s="0" t="str">
        <f aca="false">VLOOKUP(C262,mun_id!$B$1:$G$310,6,0)</f>
        <v>495</v>
      </c>
      <c r="C262" s="0" t="s">
        <v>295</v>
      </c>
      <c r="D262" s="0" t="n">
        <v>62.4083</v>
      </c>
      <c r="E262" s="0" t="n">
        <v>24.795</v>
      </c>
      <c r="F262" s="0" t="str">
        <f aca="false">VLOOKUP(H262,regions!$B$23:$C$41,2,0)</f>
        <v>FI_08</v>
      </c>
      <c r="G262" s="0" t="n">
        <v>1710</v>
      </c>
      <c r="H262" s="0" t="s">
        <v>27</v>
      </c>
      <c r="I262" s="0" t="s">
        <v>17</v>
      </c>
      <c r="K262" s="0" t="s">
        <v>14</v>
      </c>
      <c r="L262" s="0" t="s">
        <v>15</v>
      </c>
      <c r="M262" s="0" t="n">
        <v>1710</v>
      </c>
    </row>
    <row r="263" customFormat="false" ht="13.8" hidden="false" customHeight="false" outlineLevel="0" collapsed="false">
      <c r="B263" s="0" t="str">
        <f aca="false">VLOOKUP(C263,mun_id!$B$1:$G$310,6,0)</f>
        <v>833</v>
      </c>
      <c r="C263" s="0" t="s">
        <v>296</v>
      </c>
      <c r="D263" s="0" t="n">
        <v>60.5617</v>
      </c>
      <c r="E263" s="0" t="n">
        <v>21.6083</v>
      </c>
      <c r="F263" s="0" t="str">
        <f aca="false">VLOOKUP(H263,regions!$B$23:$C$41,2,0)</f>
        <v>FI_19</v>
      </c>
      <c r="G263" s="0" t="n">
        <v>1633</v>
      </c>
      <c r="H263" s="0" t="s">
        <v>25</v>
      </c>
      <c r="I263" s="0" t="s">
        <v>17</v>
      </c>
      <c r="K263" s="0" t="s">
        <v>14</v>
      </c>
      <c r="L263" s="0" t="s">
        <v>15</v>
      </c>
      <c r="M263" s="0" t="n">
        <v>1633</v>
      </c>
    </row>
    <row r="264" customFormat="false" ht="13.8" hidden="false" customHeight="false" outlineLevel="0" collapsed="false">
      <c r="B264" s="0" t="str">
        <f aca="false">VLOOKUP(C264,mun_id!$B$1:$G$310,6,0)</f>
        <v>844</v>
      </c>
      <c r="C264" s="0" t="s">
        <v>297</v>
      </c>
      <c r="D264" s="0" t="n">
        <v>62.9556</v>
      </c>
      <c r="E264" s="0" t="n">
        <v>26.7556</v>
      </c>
      <c r="F264" s="0" t="str">
        <f aca="false">VLOOKUP(H264,regions!$B$23:$C$41,2,0)</f>
        <v>FI_15</v>
      </c>
      <c r="G264" s="0" t="n">
        <v>1608</v>
      </c>
      <c r="H264" s="0" t="s">
        <v>29</v>
      </c>
      <c r="I264" s="0" t="s">
        <v>17</v>
      </c>
      <c r="K264" s="0" t="s">
        <v>14</v>
      </c>
      <c r="L264" s="0" t="s">
        <v>15</v>
      </c>
      <c r="M264" s="0" t="n">
        <v>1608</v>
      </c>
    </row>
    <row r="265" customFormat="false" ht="13.8" hidden="false" customHeight="false" outlineLevel="0" collapsed="false">
      <c r="B265" s="0" t="str">
        <f aca="false">VLOOKUP(C265,mun_id!$B$1:$G$310,6,0)</f>
        <v>630</v>
      </c>
      <c r="C265" s="0" t="s">
        <v>298</v>
      </c>
      <c r="D265" s="0" t="n">
        <v>64.0972</v>
      </c>
      <c r="E265" s="0" t="n">
        <v>26.3306</v>
      </c>
      <c r="F265" s="0" t="str">
        <f aca="false">VLOOKUP(H265,regions!$B$23:$C$41,2,0)</f>
        <v>FI_14</v>
      </c>
      <c r="G265" s="0" t="n">
        <v>1587</v>
      </c>
      <c r="H265" s="0" t="s">
        <v>23</v>
      </c>
      <c r="I265" s="0" t="s">
        <v>17</v>
      </c>
      <c r="K265" s="0" t="s">
        <v>14</v>
      </c>
      <c r="L265" s="0" t="s">
        <v>15</v>
      </c>
      <c r="M265" s="0" t="n">
        <v>1587</v>
      </c>
    </row>
    <row r="266" customFormat="false" ht="13.8" hidden="false" customHeight="false" outlineLevel="0" collapsed="false">
      <c r="B266" s="0" t="str">
        <f aca="false">VLOOKUP(C266,mun_id!$B$1:$G$310,6,0)</f>
        <v>076</v>
      </c>
      <c r="C266" s="0" t="s">
        <v>299</v>
      </c>
      <c r="D266" s="0" t="n">
        <v>60.2167</v>
      </c>
      <c r="E266" s="0" t="n">
        <v>19.7403</v>
      </c>
      <c r="F266" s="0" t="str">
        <f aca="false">VLOOKUP(H266,regions!$B$23:$C$41,2,0)</f>
        <v>FI_01</v>
      </c>
      <c r="G266" s="0" t="n">
        <v>1537</v>
      </c>
      <c r="H266" s="0" t="s">
        <v>122</v>
      </c>
      <c r="I266" s="0" t="s">
        <v>17</v>
      </c>
      <c r="K266" s="0" t="s">
        <v>14</v>
      </c>
      <c r="L266" s="0" t="s">
        <v>15</v>
      </c>
      <c r="M266" s="0" t="n">
        <v>1537</v>
      </c>
    </row>
    <row r="267" customFormat="false" ht="13.8" hidden="false" customHeight="false" outlineLevel="0" collapsed="false">
      <c r="B267" s="0" t="str">
        <f aca="false">VLOOKUP(C267,mun_id!$B$1:$G$310,6,0)</f>
        <v>747</v>
      </c>
      <c r="C267" s="0" t="s">
        <v>300</v>
      </c>
      <c r="D267" s="0" t="n">
        <v>61.8833</v>
      </c>
      <c r="E267" s="0" t="n">
        <v>21.8167</v>
      </c>
      <c r="F267" s="0" t="str">
        <f aca="false">VLOOKUP(H267,regions!$B$23:$C$41,2,0)</f>
        <v>FI_17</v>
      </c>
      <c r="G267" s="0" t="n">
        <v>1527</v>
      </c>
      <c r="H267" s="0" t="s">
        <v>35</v>
      </c>
      <c r="I267" s="0" t="s">
        <v>17</v>
      </c>
      <c r="K267" s="0" t="s">
        <v>14</v>
      </c>
      <c r="L267" s="0" t="s">
        <v>15</v>
      </c>
      <c r="M267" s="0" t="n">
        <v>1527</v>
      </c>
    </row>
    <row r="268" customFormat="false" ht="13.8" hidden="false" customHeight="false" outlineLevel="0" collapsed="false">
      <c r="B268" s="0" t="str">
        <f aca="false">VLOOKUP(C268,mun_id!$B$1:$G$310,6,0)</f>
        <v>046</v>
      </c>
      <c r="C268" s="0" t="s">
        <v>301</v>
      </c>
      <c r="D268" s="0" t="n">
        <v>62.0889</v>
      </c>
      <c r="E268" s="0" t="n">
        <v>28.9333</v>
      </c>
      <c r="F268" s="0" t="str">
        <f aca="false">VLOOKUP(H268,regions!$B$23:$C$41,2,0)</f>
        <v>FI_04</v>
      </c>
      <c r="G268" s="0" t="n">
        <v>1473</v>
      </c>
      <c r="H268" s="0" t="s">
        <v>49</v>
      </c>
      <c r="I268" s="0" t="s">
        <v>17</v>
      </c>
      <c r="K268" s="0" t="s">
        <v>14</v>
      </c>
      <c r="L268" s="0" t="s">
        <v>15</v>
      </c>
      <c r="M268" s="0" t="n">
        <v>1473</v>
      </c>
    </row>
    <row r="269" customFormat="false" ht="13.8" hidden="false" customHeight="false" outlineLevel="0" collapsed="false">
      <c r="B269" s="0" t="str">
        <f aca="false">VLOOKUP(C269,mun_id!$B$1:$G$310,6,0)</f>
        <v>216</v>
      </c>
      <c r="C269" s="0" t="s">
        <v>302</v>
      </c>
      <c r="D269" s="0" t="n">
        <v>62.975</v>
      </c>
      <c r="E269" s="0" t="n">
        <v>25.2667</v>
      </c>
      <c r="F269" s="0" t="str">
        <f aca="false">VLOOKUP(H269,regions!$B$23:$C$41,2,0)</f>
        <v>FI_08</v>
      </c>
      <c r="G269" s="0" t="n">
        <v>1462</v>
      </c>
      <c r="H269" s="0" t="s">
        <v>27</v>
      </c>
      <c r="I269" s="0" t="s">
        <v>17</v>
      </c>
      <c r="K269" s="0" t="s">
        <v>14</v>
      </c>
      <c r="L269" s="0" t="s">
        <v>15</v>
      </c>
      <c r="M269" s="0" t="n">
        <v>1462</v>
      </c>
    </row>
    <row r="270" customFormat="false" ht="13.8" hidden="false" customHeight="false" outlineLevel="0" collapsed="false">
      <c r="B270" s="0" t="str">
        <f aca="false">VLOOKUP(C270,mun_id!$B$1:$G$310,6,0)</f>
        <v>312</v>
      </c>
      <c r="C270" s="0" t="s">
        <v>303</v>
      </c>
      <c r="D270" s="0" t="n">
        <v>63.0431</v>
      </c>
      <c r="E270" s="0" t="n">
        <v>24.5639</v>
      </c>
      <c r="F270" s="0" t="str">
        <f aca="false">VLOOKUP(H270,regions!$B$23:$C$41,2,0)</f>
        <v>FI_08</v>
      </c>
      <c r="G270" s="0" t="n">
        <v>1379</v>
      </c>
      <c r="H270" s="0" t="s">
        <v>27</v>
      </c>
      <c r="I270" s="0" t="s">
        <v>17</v>
      </c>
      <c r="K270" s="0" t="s">
        <v>14</v>
      </c>
      <c r="L270" s="0" t="s">
        <v>15</v>
      </c>
      <c r="M270" s="0" t="n">
        <v>1379</v>
      </c>
    </row>
    <row r="271" customFormat="false" ht="13.8" hidden="false" customHeight="false" outlineLevel="0" collapsed="false">
      <c r="B271" s="0" t="str">
        <f aca="false">VLOOKUP(C271,mun_id!$B$1:$G$310,6,0)</f>
        <v>561</v>
      </c>
      <c r="C271" s="0" t="s">
        <v>304</v>
      </c>
      <c r="D271" s="0" t="n">
        <v>60.8556</v>
      </c>
      <c r="E271" s="0" t="n">
        <v>22.6972</v>
      </c>
      <c r="F271" s="0" t="str">
        <f aca="false">VLOOKUP(H271,regions!$B$23:$C$41,2,0)</f>
        <v>FI_19</v>
      </c>
      <c r="G271" s="0" t="n">
        <v>1377</v>
      </c>
      <c r="H271" s="0" t="s">
        <v>25</v>
      </c>
      <c r="I271" s="0" t="s">
        <v>17</v>
      </c>
      <c r="K271" s="0" t="s">
        <v>14</v>
      </c>
      <c r="L271" s="0" t="s">
        <v>15</v>
      </c>
      <c r="M271" s="0" t="n">
        <v>1377</v>
      </c>
    </row>
    <row r="272" customFormat="false" ht="13.8" hidden="false" customHeight="false" outlineLevel="0" collapsed="false">
      <c r="B272" s="0" t="str">
        <f aca="false">VLOOKUP(C272,mun_id!$B$1:$G$310,6,0)</f>
        <v>218</v>
      </c>
      <c r="C272" s="0" t="s">
        <v>305</v>
      </c>
      <c r="D272" s="0" t="n">
        <v>62.3083</v>
      </c>
      <c r="E272" s="0" t="n">
        <v>21.7083</v>
      </c>
      <c r="F272" s="0" t="str">
        <f aca="false">VLOOKUP(H272,regions!$B$23:$C$41,2,0)</f>
        <v>FI_03</v>
      </c>
      <c r="G272" s="0" t="n">
        <v>1369</v>
      </c>
      <c r="H272" s="0" t="s">
        <v>47</v>
      </c>
      <c r="I272" s="0" t="s">
        <v>17</v>
      </c>
      <c r="K272" s="0" t="s">
        <v>14</v>
      </c>
      <c r="L272" s="0" t="s">
        <v>15</v>
      </c>
      <c r="M272" s="0" t="n">
        <v>1369</v>
      </c>
    </row>
    <row r="273" customFormat="false" ht="13.8" hidden="false" customHeight="false" outlineLevel="0" collapsed="false">
      <c r="B273" s="0" t="str">
        <f aca="false">VLOOKUP(C273,mun_id!$B$1:$G$310,6,0)</f>
        <v>697</v>
      </c>
      <c r="C273" s="0" t="s">
        <v>306</v>
      </c>
      <c r="D273" s="0" t="n">
        <v>64.5056</v>
      </c>
      <c r="E273" s="0" t="n">
        <v>28.2139</v>
      </c>
      <c r="F273" s="0" t="str">
        <f aca="false">VLOOKUP(H273,regions!$B$23:$C$41,2,0)</f>
        <v>FI_05</v>
      </c>
      <c r="G273" s="0" t="n">
        <v>1351</v>
      </c>
      <c r="H273" s="0" t="s">
        <v>63</v>
      </c>
      <c r="I273" s="0" t="s">
        <v>17</v>
      </c>
      <c r="K273" s="0" t="s">
        <v>14</v>
      </c>
      <c r="L273" s="0" t="s">
        <v>15</v>
      </c>
      <c r="M273" s="0" t="n">
        <v>1351</v>
      </c>
    </row>
    <row r="274" customFormat="false" ht="13.8" hidden="false" customHeight="false" outlineLevel="0" collapsed="false">
      <c r="B274" s="0" t="str">
        <f aca="false">VLOOKUP(C274,mun_id!$B$1:$G$310,6,0)</f>
        <v>231</v>
      </c>
      <c r="C274" s="0" t="s">
        <v>307</v>
      </c>
      <c r="D274" s="0" t="n">
        <v>62.3847</v>
      </c>
      <c r="E274" s="0" t="n">
        <v>21.2222</v>
      </c>
      <c r="F274" s="0" t="str">
        <f aca="false">VLOOKUP(H274,regions!$B$23:$C$41,2,0)</f>
        <v>FI_12</v>
      </c>
      <c r="G274" s="0" t="n">
        <v>1285</v>
      </c>
      <c r="H274" s="0" t="s">
        <v>43</v>
      </c>
      <c r="I274" s="0" t="s">
        <v>17</v>
      </c>
      <c r="K274" s="0" t="s">
        <v>14</v>
      </c>
      <c r="L274" s="0" t="s">
        <v>15</v>
      </c>
      <c r="M274" s="0" t="n">
        <v>1285</v>
      </c>
    </row>
    <row r="275" customFormat="false" ht="13.8" hidden="false" customHeight="false" outlineLevel="0" collapsed="false">
      <c r="B275" s="0" t="str">
        <f aca="false">VLOOKUP(C275,mun_id!$B$1:$G$310,6,0)</f>
        <v>890</v>
      </c>
      <c r="C275" s="0" t="s">
        <v>308</v>
      </c>
      <c r="D275" s="0" t="n">
        <v>69.9078</v>
      </c>
      <c r="E275" s="0" t="n">
        <v>27.0265</v>
      </c>
      <c r="F275" s="0" t="str">
        <f aca="false">VLOOKUP(H275,regions!$B$23:$C$41,2,0)</f>
        <v>FI_10</v>
      </c>
      <c r="G275" s="0" t="n">
        <v>1250</v>
      </c>
      <c r="H275" s="0" t="s">
        <v>45</v>
      </c>
      <c r="I275" s="0" t="s">
        <v>17</v>
      </c>
      <c r="K275" s="0" t="s">
        <v>14</v>
      </c>
      <c r="L275" s="0" t="s">
        <v>15</v>
      </c>
      <c r="M275" s="0" t="n">
        <v>1250</v>
      </c>
    </row>
    <row r="276" customFormat="false" ht="13.8" hidden="false" customHeight="false" outlineLevel="0" collapsed="false">
      <c r="B276" s="0" t="str">
        <f aca="false">VLOOKUP(C276,mun_id!$B$1:$G$310,6,0)</f>
        <v>074</v>
      </c>
      <c r="C276" s="0" t="s">
        <v>309</v>
      </c>
      <c r="D276" s="0" t="n">
        <v>63.4633</v>
      </c>
      <c r="E276" s="0" t="n">
        <v>24.1667</v>
      </c>
      <c r="F276" s="0" t="str">
        <f aca="false">VLOOKUP(H276,regions!$B$23:$C$41,2,0)</f>
        <v>FI_07</v>
      </c>
      <c r="G276" s="0" t="n">
        <v>1225</v>
      </c>
      <c r="H276" s="0" t="s">
        <v>54</v>
      </c>
      <c r="I276" s="0" t="s">
        <v>17</v>
      </c>
      <c r="K276" s="0" t="s">
        <v>14</v>
      </c>
      <c r="L276" s="0" t="s">
        <v>15</v>
      </c>
      <c r="M276" s="0" t="n">
        <v>1225</v>
      </c>
    </row>
    <row r="277" customFormat="false" ht="13.8" hidden="false" customHeight="false" outlineLevel="0" collapsed="false">
      <c r="B277" s="0" t="str">
        <f aca="false">VLOOKUP(C277,mun_id!$B$1:$G$310,6,0)</f>
        <v>265</v>
      </c>
      <c r="C277" s="0" t="s">
        <v>310</v>
      </c>
      <c r="D277" s="0" t="n">
        <v>63.12</v>
      </c>
      <c r="E277" s="0" t="n">
        <v>25.075</v>
      </c>
      <c r="F277" s="0" t="str">
        <f aca="false">VLOOKUP(H277,regions!$B$23:$C$41,2,0)</f>
        <v>FI_08</v>
      </c>
      <c r="G277" s="0" t="n">
        <v>1200</v>
      </c>
      <c r="H277" s="0" t="s">
        <v>27</v>
      </c>
      <c r="I277" s="0" t="s">
        <v>17</v>
      </c>
      <c r="K277" s="0" t="s">
        <v>14</v>
      </c>
      <c r="L277" s="0" t="s">
        <v>15</v>
      </c>
      <c r="M277" s="0" t="n">
        <v>1200</v>
      </c>
    </row>
    <row r="278" customFormat="false" ht="13.8" hidden="false" customHeight="false" outlineLevel="0" collapsed="false">
      <c r="B278" s="0" t="str">
        <f aca="false">VLOOKUP(C278,mun_id!$B$1:$G$310,6,0)</f>
        <v>483</v>
      </c>
      <c r="C278" s="0" t="s">
        <v>311</v>
      </c>
      <c r="D278" s="0" t="n">
        <v>64.2967</v>
      </c>
      <c r="E278" s="0" t="n">
        <v>24.4467</v>
      </c>
      <c r="F278" s="0" t="str">
        <f aca="false">VLOOKUP(H278,regions!$B$23:$C$41,2,0)</f>
        <v>FI_14</v>
      </c>
      <c r="G278" s="0" t="n">
        <v>1134</v>
      </c>
      <c r="H278" s="0" t="s">
        <v>23</v>
      </c>
      <c r="I278" s="0" t="s">
        <v>17</v>
      </c>
      <c r="K278" s="0" t="s">
        <v>14</v>
      </c>
      <c r="L278" s="0" t="s">
        <v>15</v>
      </c>
      <c r="M278" s="0" t="n">
        <v>1134</v>
      </c>
    </row>
    <row r="279" customFormat="false" ht="13.8" hidden="false" customHeight="false" outlineLevel="0" collapsed="false">
      <c r="B279" s="0" t="str">
        <f aca="false">VLOOKUP(C279,mun_id!$B$1:$G$310,6,0)</f>
        <v>742</v>
      </c>
      <c r="C279" s="0" t="s">
        <v>312</v>
      </c>
      <c r="D279" s="0" t="n">
        <v>67.2917</v>
      </c>
      <c r="E279" s="0" t="n">
        <v>28.1667</v>
      </c>
      <c r="F279" s="0" t="str">
        <f aca="false">VLOOKUP(H279,regions!$B$23:$C$41,2,0)</f>
        <v>FI_10</v>
      </c>
      <c r="G279" s="0" t="n">
        <v>1061</v>
      </c>
      <c r="H279" s="0" t="s">
        <v>45</v>
      </c>
      <c r="I279" s="0" t="s">
        <v>17</v>
      </c>
      <c r="K279" s="0" t="s">
        <v>14</v>
      </c>
      <c r="L279" s="0" t="s">
        <v>15</v>
      </c>
      <c r="M279" s="0" t="n">
        <v>1061</v>
      </c>
    </row>
    <row r="280" customFormat="false" ht="13.8" hidden="false" customHeight="false" outlineLevel="0" collapsed="false">
      <c r="B280" s="0" t="str">
        <f aca="false">VLOOKUP(C280,mun_id!$B$1:$G$310,6,0)</f>
        <v>072</v>
      </c>
      <c r="C280" s="0" t="s">
        <v>313</v>
      </c>
      <c r="D280" s="0" t="n">
        <v>65.0167</v>
      </c>
      <c r="E280" s="0" t="n">
        <v>24.7167</v>
      </c>
      <c r="F280" s="0" t="str">
        <f aca="false">VLOOKUP(H280,regions!$B$23:$C$41,2,0)</f>
        <v>FI_14</v>
      </c>
      <c r="G280" s="0" t="n">
        <v>993</v>
      </c>
      <c r="H280" s="0" t="s">
        <v>23</v>
      </c>
      <c r="I280" s="0" t="s">
        <v>17</v>
      </c>
      <c r="K280" s="0" t="s">
        <v>14</v>
      </c>
      <c r="L280" s="0" t="s">
        <v>15</v>
      </c>
      <c r="M280" s="0" t="n">
        <v>993</v>
      </c>
    </row>
    <row r="281" customFormat="false" ht="13.8" hidden="false" customHeight="false" outlineLevel="0" collapsed="false">
      <c r="B281" s="0" t="str">
        <f aca="false">VLOOKUP(C281,mun_id!$B$1:$G$310,6,0)</f>
        <v>583</v>
      </c>
      <c r="C281" s="0" t="s">
        <v>314</v>
      </c>
      <c r="D281" s="0" t="n">
        <v>67.1083</v>
      </c>
      <c r="E281" s="0" t="n">
        <v>27.5167</v>
      </c>
      <c r="F281" s="0" t="str">
        <f aca="false">VLOOKUP(H281,regions!$B$23:$C$41,2,0)</f>
        <v>FI_10</v>
      </c>
      <c r="G281" s="0" t="n">
        <v>958</v>
      </c>
      <c r="H281" s="0" t="s">
        <v>45</v>
      </c>
      <c r="I281" s="0" t="s">
        <v>17</v>
      </c>
      <c r="K281" s="0" t="s">
        <v>14</v>
      </c>
      <c r="L281" s="0" t="s">
        <v>15</v>
      </c>
      <c r="M281" s="0" t="n">
        <v>958</v>
      </c>
    </row>
    <row r="282" customFormat="false" ht="13.8" hidden="false" customHeight="false" outlineLevel="0" collapsed="false">
      <c r="B282" s="0" t="str">
        <f aca="false">VLOOKUP(C282,mun_id!$B$1:$G$310,6,0)</f>
        <v>043</v>
      </c>
      <c r="C282" s="0" t="s">
        <v>315</v>
      </c>
      <c r="D282" s="0" t="n">
        <v>60.2167</v>
      </c>
      <c r="E282" s="0" t="n">
        <v>19.55</v>
      </c>
      <c r="F282" s="0" t="str">
        <f aca="false">VLOOKUP(H282,regions!$B$23:$C$41,2,0)</f>
        <v>FI_01</v>
      </c>
      <c r="G282" s="0" t="n">
        <v>935</v>
      </c>
      <c r="H282" s="0" t="s">
        <v>122</v>
      </c>
      <c r="I282" s="0" t="s">
        <v>17</v>
      </c>
      <c r="K282" s="0" t="s">
        <v>14</v>
      </c>
      <c r="L282" s="0" t="s">
        <v>15</v>
      </c>
      <c r="M282" s="0" t="n">
        <v>935</v>
      </c>
    </row>
    <row r="283" customFormat="false" ht="13.8" hidden="false" customHeight="false" outlineLevel="0" collapsed="false">
      <c r="B283" s="0" t="str">
        <f aca="false">VLOOKUP(C283,mun_id!$B$1:$G$310,6,0)</f>
        <v>304</v>
      </c>
      <c r="C283" s="0" t="s">
        <v>316</v>
      </c>
      <c r="D283" s="0" t="n">
        <v>60.5467</v>
      </c>
      <c r="E283" s="0" t="n">
        <v>21.3583</v>
      </c>
      <c r="F283" s="0" t="str">
        <f aca="false">VLOOKUP(H283,regions!$B$23:$C$41,2,0)</f>
        <v>FI_19</v>
      </c>
      <c r="G283" s="0" t="n">
        <v>895</v>
      </c>
      <c r="H283" s="0" t="s">
        <v>25</v>
      </c>
      <c r="I283" s="0" t="s">
        <v>17</v>
      </c>
      <c r="K283" s="0" t="s">
        <v>14</v>
      </c>
      <c r="L283" s="0" t="s">
        <v>15</v>
      </c>
      <c r="M283" s="0" t="n">
        <v>895</v>
      </c>
    </row>
    <row r="284" customFormat="false" ht="13.8" hidden="false" customHeight="false" outlineLevel="0" collapsed="false">
      <c r="B284" s="0" t="str">
        <f aca="false">VLOOKUP(C284,mun_id!$B$1:$G$310,6,0)</f>
        <v>421</v>
      </c>
      <c r="C284" s="0" t="s">
        <v>317</v>
      </c>
      <c r="D284" s="0" t="n">
        <v>63.525</v>
      </c>
      <c r="E284" s="0" t="n">
        <v>24.6653</v>
      </c>
      <c r="F284" s="0" t="str">
        <f aca="false">VLOOKUP(H284,regions!$B$23:$C$41,2,0)</f>
        <v>FI_07</v>
      </c>
      <c r="G284" s="0" t="n">
        <v>798</v>
      </c>
      <c r="H284" s="0" t="s">
        <v>54</v>
      </c>
      <c r="I284" s="0" t="s">
        <v>17</v>
      </c>
      <c r="K284" s="0" t="s">
        <v>14</v>
      </c>
      <c r="L284" s="0" t="s">
        <v>15</v>
      </c>
      <c r="M284" s="0" t="n">
        <v>798</v>
      </c>
    </row>
    <row r="285" customFormat="false" ht="13.8" hidden="false" customHeight="false" outlineLevel="0" collapsed="false">
      <c r="B285" s="0" t="str">
        <f aca="false">VLOOKUP(C285,mun_id!$B$1:$G$310,6,0)</f>
        <v>435</v>
      </c>
      <c r="C285" s="0" t="s">
        <v>318</v>
      </c>
      <c r="D285" s="0" t="n">
        <v>61.8</v>
      </c>
      <c r="E285" s="0" t="n">
        <v>25.7</v>
      </c>
      <c r="F285" s="0" t="str">
        <f aca="false">VLOOKUP(H285,regions!$B$23:$C$41,2,0)</f>
        <v>FI_08</v>
      </c>
      <c r="G285" s="0" t="n">
        <v>761</v>
      </c>
      <c r="H285" s="0" t="s">
        <v>27</v>
      </c>
      <c r="I285" s="0" t="s">
        <v>17</v>
      </c>
      <c r="K285" s="0" t="s">
        <v>14</v>
      </c>
      <c r="L285" s="0" t="s">
        <v>15</v>
      </c>
      <c r="M285" s="0" t="n">
        <v>761</v>
      </c>
    </row>
    <row r="286" customFormat="false" ht="13.8" hidden="false" customHeight="false" outlineLevel="0" collapsed="false">
      <c r="B286" s="0" t="str">
        <f aca="false">VLOOKUP(C286,mun_id!$B$1:$G$310,6,0)</f>
        <v>035</v>
      </c>
      <c r="C286" s="0" t="s">
        <v>319</v>
      </c>
      <c r="D286" s="0" t="n">
        <v>60.4117</v>
      </c>
      <c r="E286" s="0" t="n">
        <v>21.0453</v>
      </c>
      <c r="F286" s="0" t="str">
        <f aca="false">VLOOKUP(H286,regions!$B$23:$C$41,2,0)</f>
        <v>FI_01</v>
      </c>
      <c r="G286" s="0" t="n">
        <v>515</v>
      </c>
      <c r="H286" s="0" t="s">
        <v>122</v>
      </c>
      <c r="I286" s="0" t="s">
        <v>17</v>
      </c>
      <c r="K286" s="0" t="s">
        <v>14</v>
      </c>
      <c r="L286" s="0" t="s">
        <v>15</v>
      </c>
      <c r="M286" s="0" t="n">
        <v>515</v>
      </c>
    </row>
    <row r="287" customFormat="false" ht="13.8" hidden="false" customHeight="false" outlineLevel="0" collapsed="false">
      <c r="B287" s="0" t="str">
        <f aca="false">VLOOKUP(C287,mun_id!$B$1:$G$310,6,0)</f>
        <v>065</v>
      </c>
      <c r="C287" s="0" t="s">
        <v>320</v>
      </c>
      <c r="D287" s="0" t="n">
        <v>60.375</v>
      </c>
      <c r="E287" s="0" t="n">
        <v>19.85</v>
      </c>
      <c r="F287" s="0" t="str">
        <f aca="false">VLOOKUP(H287,regions!$B$23:$C$41,2,0)</f>
        <v>FI_01</v>
      </c>
      <c r="G287" s="0" t="n">
        <v>495</v>
      </c>
      <c r="H287" s="0" t="s">
        <v>122</v>
      </c>
      <c r="I287" s="0" t="s">
        <v>17</v>
      </c>
      <c r="K287" s="0" t="s">
        <v>14</v>
      </c>
      <c r="L287" s="0" t="s">
        <v>15</v>
      </c>
      <c r="M287" s="0" t="n">
        <v>495</v>
      </c>
    </row>
    <row r="288" customFormat="false" ht="13.8" hidden="false" customHeight="false" outlineLevel="0" collapsed="false">
      <c r="B288" s="0" t="str">
        <f aca="false">VLOOKUP(C288,mun_id!$B$1:$G$310,6,0)</f>
        <v>941</v>
      </c>
      <c r="C288" s="0" t="s">
        <v>321</v>
      </c>
      <c r="D288" s="0" t="n">
        <v>60.2417</v>
      </c>
      <c r="E288" s="0" t="n">
        <v>20.375</v>
      </c>
      <c r="F288" s="0" t="str">
        <f aca="false">VLOOKUP(H288,regions!$B$23:$C$41,2,0)</f>
        <v>FI_01</v>
      </c>
      <c r="G288" s="0" t="n">
        <v>441</v>
      </c>
      <c r="H288" s="0" t="s">
        <v>122</v>
      </c>
      <c r="I288" s="0" t="s">
        <v>17</v>
      </c>
      <c r="K288" s="0" t="s">
        <v>14</v>
      </c>
      <c r="L288" s="0" t="s">
        <v>15</v>
      </c>
      <c r="M288" s="0" t="n">
        <v>441</v>
      </c>
    </row>
    <row r="289" customFormat="false" ht="13.8" hidden="false" customHeight="false" outlineLevel="0" collapsed="false">
      <c r="B289" s="0" t="str">
        <f aca="false">VLOOKUP(C289,mun_id!$B$1:$G$310,6,0)</f>
        <v>438</v>
      </c>
      <c r="C289" s="0" t="s">
        <v>322</v>
      </c>
      <c r="D289" s="0" t="n">
        <v>60.1167</v>
      </c>
      <c r="E289" s="0" t="n">
        <v>20.2583</v>
      </c>
      <c r="F289" s="0" t="str">
        <f aca="false">VLOOKUP(H289,regions!$B$23:$C$41,2,0)</f>
        <v>FI_01</v>
      </c>
      <c r="G289" s="0" t="n">
        <v>398</v>
      </c>
      <c r="H289" s="0" t="s">
        <v>122</v>
      </c>
      <c r="I289" s="0" t="s">
        <v>17</v>
      </c>
      <c r="K289" s="0" t="s">
        <v>14</v>
      </c>
      <c r="L289" s="0" t="s">
        <v>15</v>
      </c>
      <c r="M289" s="0" t="n">
        <v>398</v>
      </c>
    </row>
    <row r="290" customFormat="false" ht="13.8" hidden="false" customHeight="false" outlineLevel="0" collapsed="false">
      <c r="B290" s="0" t="str">
        <f aca="false">VLOOKUP(C290,mun_id!$B$1:$G$310,6,0)</f>
        <v>295</v>
      </c>
      <c r="C290" s="0" t="s">
        <v>323</v>
      </c>
      <c r="D290" s="0" t="n">
        <v>60.2583</v>
      </c>
      <c r="E290" s="0" t="n">
        <v>20.7783</v>
      </c>
      <c r="F290" s="0" t="str">
        <f aca="false">VLOOKUP(H290,regions!$B$23:$C$41,2,0)</f>
        <v>FI_01</v>
      </c>
      <c r="G290" s="0" t="n">
        <v>317</v>
      </c>
      <c r="H290" s="0" t="s">
        <v>122</v>
      </c>
      <c r="I290" s="0" t="s">
        <v>17</v>
      </c>
      <c r="K290" s="0" t="s">
        <v>14</v>
      </c>
      <c r="L290" s="0" t="s">
        <v>15</v>
      </c>
      <c r="M290" s="0" t="n">
        <v>317</v>
      </c>
    </row>
    <row r="291" customFormat="false" ht="13.8" hidden="false" customHeight="false" outlineLevel="0" collapsed="false">
      <c r="B291" s="0" t="str">
        <f aca="false">VLOOKUP(C291,mun_id!$B$1:$G$310,6,0)</f>
        <v>766</v>
      </c>
      <c r="C291" s="0" t="s">
        <v>324</v>
      </c>
      <c r="D291" s="0" t="n">
        <v>60.1333</v>
      </c>
      <c r="E291" s="0" t="n">
        <v>20.6667</v>
      </c>
      <c r="F291" s="0" t="str">
        <f aca="false">VLOOKUP(H291,regions!$B$23:$C$41,2,0)</f>
        <v>FI_01</v>
      </c>
      <c r="G291" s="0" t="n">
        <v>92</v>
      </c>
      <c r="H291" s="0" t="s">
        <v>122</v>
      </c>
      <c r="I291" s="0" t="s">
        <v>17</v>
      </c>
      <c r="K291" s="0" t="s">
        <v>14</v>
      </c>
      <c r="L291" s="0" t="s">
        <v>15</v>
      </c>
      <c r="M291" s="0" t="n">
        <v>92</v>
      </c>
    </row>
    <row r="292" customFormat="false" ht="13.8" hidden="false" customHeight="false" outlineLevel="0" collapsed="false">
      <c r="B292" s="0" t="str">
        <f aca="false">VLOOKUP(C292,mun_id!$B$1:$G$310,6,0)</f>
        <v>165</v>
      </c>
      <c r="C292" s="0" t="s">
        <v>325</v>
      </c>
      <c r="D292" s="0" t="n">
        <v>60.9167</v>
      </c>
      <c r="E292" s="0" t="n">
        <v>24.6333</v>
      </c>
      <c r="F292" s="0" t="str">
        <f aca="false">VLOOKUP(H292,regions!$B$23:$C$41,2,0)</f>
        <v>FI_06</v>
      </c>
      <c r="G292" s="0" t="n">
        <v>16340</v>
      </c>
      <c r="H292" s="0" t="s">
        <v>41</v>
      </c>
      <c r="I292" s="0" t="s">
        <v>17</v>
      </c>
      <c r="K292" s="0" t="s">
        <v>14</v>
      </c>
      <c r="L292" s="0" t="s">
        <v>15</v>
      </c>
    </row>
    <row r="293" customFormat="false" ht="13.8" hidden="false" customHeight="false" outlineLevel="0" collapsed="false">
      <c r="B293" s="0" t="str">
        <f aca="false">VLOOKUP(C293,mun_id!$B$1:$G$310,6,0)</f>
        <v>082</v>
      </c>
      <c r="C293" s="0" t="s">
        <v>326</v>
      </c>
      <c r="D293" s="0" t="n">
        <v>61.05</v>
      </c>
      <c r="E293" s="0" t="n">
        <v>24.3667</v>
      </c>
      <c r="F293" s="0" t="str">
        <f aca="false">VLOOKUP(H293,regions!$B$23:$C$41,2,0)</f>
        <v>FI_06</v>
      </c>
      <c r="G293" s="0" t="n">
        <v>9398</v>
      </c>
      <c r="H293" s="0" t="s">
        <v>41</v>
      </c>
      <c r="I293" s="0" t="s">
        <v>17</v>
      </c>
      <c r="K293" s="0" t="s">
        <v>14</v>
      </c>
      <c r="L293" s="0" t="s">
        <v>15</v>
      </c>
    </row>
    <row r="294" customFormat="false" ht="13.8" hidden="false" customHeight="false" outlineLevel="0" collapsed="false">
      <c r="B294" s="0" t="str">
        <f aca="false">VLOOKUP(C294,mun_id!$B$1:$G$310,6,0)</f>
        <v>086</v>
      </c>
      <c r="C294" s="0" t="s">
        <v>327</v>
      </c>
      <c r="D294" s="0" t="n">
        <v>60.7833</v>
      </c>
      <c r="E294" s="0" t="n">
        <v>25.0333</v>
      </c>
      <c r="F294" s="0" t="str">
        <f aca="false">VLOOKUP(H294,regions!$B$23:$C$41,2,0)</f>
        <v>FI_06</v>
      </c>
      <c r="G294" s="0" t="n">
        <v>8144</v>
      </c>
      <c r="H294" s="0" t="s">
        <v>41</v>
      </c>
      <c r="I294" s="0" t="s">
        <v>17</v>
      </c>
      <c r="K294" s="0" t="s">
        <v>14</v>
      </c>
      <c r="L294" s="0" t="s">
        <v>15</v>
      </c>
    </row>
    <row r="295" customFormat="false" ht="13.8" hidden="false" customHeight="false" outlineLevel="0" collapsed="false">
      <c r="B295" s="0" t="str">
        <f aca="false">VLOOKUP(C295,mun_id!$B$1:$G$310,6,0)</f>
        <v>060</v>
      </c>
      <c r="C295" s="0" t="s">
        <v>328</v>
      </c>
      <c r="D295" s="0" t="n">
        <v>60.23</v>
      </c>
      <c r="E295" s="0" t="n">
        <v>19.9881</v>
      </c>
      <c r="F295" s="0" t="str">
        <f aca="false">VLOOKUP(H295,regions!$B$23:$C$41,2,0)</f>
        <v>FI_01</v>
      </c>
      <c r="G295" s="0" t="n">
        <v>2642</v>
      </c>
      <c r="H295" s="0" t="s">
        <v>122</v>
      </c>
      <c r="I295" s="0" t="s">
        <v>17</v>
      </c>
      <c r="K295" s="0" t="s">
        <v>14</v>
      </c>
      <c r="L295" s="0" t="s">
        <v>15</v>
      </c>
    </row>
    <row r="296" customFormat="false" ht="13.8" hidden="false" customHeight="false" outlineLevel="0" collapsed="false">
      <c r="B296" s="0" t="str">
        <f aca="false">VLOOKUP(C296,mun_id!$B$1:$G$310,6,0)</f>
        <v>316</v>
      </c>
      <c r="C296" s="0" t="s">
        <v>329</v>
      </c>
      <c r="D296" s="0" t="n">
        <v>60.868</v>
      </c>
      <c r="E296" s="0" t="n">
        <v>25.273</v>
      </c>
      <c r="F296" s="0" t="str">
        <f aca="false">VLOOKUP(H296,regions!$B$23:$C$41,2,0)</f>
        <v>FI_16</v>
      </c>
      <c r="G296" s="0" t="n">
        <v>4349</v>
      </c>
      <c r="H296" s="0" t="s">
        <v>31</v>
      </c>
      <c r="I296" s="0" t="s">
        <v>17</v>
      </c>
      <c r="K296" s="0" t="s">
        <v>14</v>
      </c>
      <c r="L296" s="0" t="s">
        <v>15</v>
      </c>
    </row>
    <row r="297" customFormat="false" ht="13.8" hidden="false" customHeight="false" outlineLevel="0" collapsed="false">
      <c r="B297" s="0" t="str">
        <f aca="false">VLOOKUP(C297,mun_id!$B$1:$G$310,6,0)</f>
        <v>624</v>
      </c>
      <c r="C297" s="0" t="s">
        <v>330</v>
      </c>
      <c r="D297" s="0" t="n">
        <v>60.4958</v>
      </c>
      <c r="E297" s="0" t="n">
        <v>26.7097</v>
      </c>
      <c r="F297" s="0" t="str">
        <f aca="false">VLOOKUP(H297,regions!$B$23:$C$41,2,0)</f>
        <v>FI_09</v>
      </c>
      <c r="G297" s="0" t="n">
        <v>5118</v>
      </c>
      <c r="H297" s="0" t="s">
        <v>33</v>
      </c>
      <c r="I297" s="0" t="s">
        <v>17</v>
      </c>
      <c r="K297" s="0" t="s">
        <v>14</v>
      </c>
      <c r="L297" s="0" t="s">
        <v>15</v>
      </c>
    </row>
    <row r="298" customFormat="false" ht="13.8" hidden="false" customHeight="false" outlineLevel="0" collapsed="false">
      <c r="B298" s="0" t="str">
        <f aca="false">VLOOKUP(C298,mun_id!$B$1:$G$310,6,0)</f>
        <v>016</v>
      </c>
      <c r="C298" s="0" t="s">
        <v>331</v>
      </c>
      <c r="D298" s="0" t="n">
        <v>61.1722</v>
      </c>
      <c r="E298" s="0" t="n">
        <v>25.5472</v>
      </c>
      <c r="F298" s="0" t="str">
        <f aca="false">VLOOKUP(H298,regions!$B$23:$C$41,2,0)</f>
        <v>FI_16</v>
      </c>
      <c r="G298" s="0" t="n">
        <v>8043</v>
      </c>
      <c r="H298" s="0" t="s">
        <v>31</v>
      </c>
      <c r="I298" s="0" t="s">
        <v>17</v>
      </c>
      <c r="K298" s="0" t="s">
        <v>14</v>
      </c>
      <c r="L298" s="0" t="s">
        <v>15</v>
      </c>
    </row>
    <row r="299" customFormat="false" ht="13.8" hidden="false" customHeight="false" outlineLevel="0" collapsed="false">
      <c r="B299" s="0" t="str">
        <f aca="false">VLOOKUP(C299,mun_id!$B$1:$G$310,6,0)</f>
        <v>736</v>
      </c>
      <c r="C299" s="0" t="s">
        <v>332</v>
      </c>
      <c r="D299" s="0" t="n">
        <v>60.3073</v>
      </c>
      <c r="E299" s="0" t="n">
        <v>19.9862</v>
      </c>
      <c r="F299" s="0" t="str">
        <f aca="false">VLOOKUP(H299,regions!$B$23:$C$41,2,0)</f>
        <v>FI_01</v>
      </c>
      <c r="G299" s="0" t="n">
        <v>1810</v>
      </c>
      <c r="H299" s="0" t="s">
        <v>122</v>
      </c>
      <c r="I299" s="0" t="s">
        <v>17</v>
      </c>
      <c r="K299" s="0" t="s">
        <v>14</v>
      </c>
      <c r="L299" s="0" t="s">
        <v>15</v>
      </c>
    </row>
    <row r="300" customFormat="false" ht="13.8" hidden="false" customHeight="false" outlineLevel="0" collapsed="false">
      <c r="B300" s="0" t="str">
        <f aca="false">VLOOKUP(C300,mun_id!$B$1:$G$310,6,0)</f>
        <v>599</v>
      </c>
      <c r="C300" s="0" t="s">
        <v>333</v>
      </c>
      <c r="D300" s="0" t="n">
        <v>63.6</v>
      </c>
      <c r="E300" s="0" t="n">
        <v>22.7917</v>
      </c>
      <c r="F300" s="0" t="str">
        <f aca="false">VLOOKUP(H300,regions!$B$23:$C$41,2,0)</f>
        <v>FI_12</v>
      </c>
      <c r="G300" s="0" t="n">
        <v>11171</v>
      </c>
      <c r="H300" s="0" t="s">
        <v>43</v>
      </c>
      <c r="I300" s="0" t="s">
        <v>17</v>
      </c>
      <c r="K300" s="0" t="s">
        <v>14</v>
      </c>
      <c r="L300" s="0" t="s">
        <v>15</v>
      </c>
    </row>
    <row r="301" customFormat="false" ht="13.8" hidden="false" customHeight="false" outlineLevel="0" collapsed="false">
      <c r="B301" s="0" t="str">
        <f aca="false">VLOOKUP(C301,mun_id!$B$1:$G$310,6,0)</f>
        <v>236</v>
      </c>
      <c r="C301" s="0" t="s">
        <v>334</v>
      </c>
      <c r="D301" s="0" t="n">
        <v>63.5481</v>
      </c>
      <c r="E301" s="0" t="n">
        <v>23.6999</v>
      </c>
      <c r="F301" s="0" t="str">
        <f aca="false">VLOOKUP(H301,regions!$B$23:$C$41,2,0)</f>
        <v>FI_07</v>
      </c>
      <c r="G301" s="0" t="n">
        <v>4266</v>
      </c>
      <c r="H301" s="0" t="s">
        <v>54</v>
      </c>
      <c r="I301" s="0" t="s">
        <v>17</v>
      </c>
      <c r="K301" s="0" t="s">
        <v>14</v>
      </c>
      <c r="L301" s="0" t="s">
        <v>15</v>
      </c>
    </row>
    <row r="302" customFormat="false" ht="13.8" hidden="false" customHeight="false" outlineLevel="0" collapsed="false">
      <c r="B302" s="0" t="str">
        <f aca="false">VLOOKUP(C302,mun_id!$B$1:$G$310,6,0)</f>
        <v>918</v>
      </c>
      <c r="C302" s="0" t="s">
        <v>335</v>
      </c>
      <c r="D302" s="0" t="n">
        <v>60.6833</v>
      </c>
      <c r="E302" s="0" t="n">
        <v>21.7167</v>
      </c>
      <c r="F302" s="0" t="str">
        <f aca="false">VLOOKUP(H302,regions!$B$23:$C$41,2,0)</f>
        <v>FI_19</v>
      </c>
      <c r="G302" s="0" t="n">
        <v>2320</v>
      </c>
      <c r="H302" s="0" t="s">
        <v>25</v>
      </c>
      <c r="I302" s="0" t="s">
        <v>17</v>
      </c>
      <c r="K302" s="0" t="s">
        <v>14</v>
      </c>
      <c r="L302" s="0" t="s">
        <v>15</v>
      </c>
    </row>
    <row r="303" customFormat="false" ht="13.8" hidden="false" customHeight="false" outlineLevel="0" collapsed="false">
      <c r="B303" s="0" t="str">
        <f aca="false">VLOOKUP(C303,mun_id!$B$1:$G$310,6,0)</f>
        <v>689</v>
      </c>
      <c r="C303" s="0" t="s">
        <v>336</v>
      </c>
      <c r="D303" s="0" t="n">
        <v>61.4333</v>
      </c>
      <c r="E303" s="0" t="n">
        <v>29.367</v>
      </c>
      <c r="F303" s="0" t="str">
        <f aca="false">VLOOKUP(H303,regions!$B$23:$C$41,2,0)</f>
        <v>FI_02</v>
      </c>
      <c r="G303" s="0" t="n">
        <v>3092</v>
      </c>
      <c r="H303" s="0" t="s">
        <v>39</v>
      </c>
      <c r="I303" s="0" t="s">
        <v>17</v>
      </c>
      <c r="K303" s="0" t="s">
        <v>14</v>
      </c>
      <c r="L303" s="0" t="s">
        <v>15</v>
      </c>
    </row>
    <row r="304" customFormat="false" ht="13.8" hidden="false" customHeight="false" outlineLevel="0" collapsed="false">
      <c r="B304" s="0" t="str">
        <f aca="false">VLOOKUP(C304,mun_id!$B$1:$G$310,6,0)</f>
        <v>771</v>
      </c>
      <c r="C304" s="0" t="s">
        <v>337</v>
      </c>
      <c r="D304" s="0" t="n">
        <v>60.2572</v>
      </c>
      <c r="E304" s="0" t="n">
        <v>20.1342</v>
      </c>
      <c r="F304" s="0" t="str">
        <f aca="false">VLOOKUP(H304,regions!$B$23:$C$41,2,0)</f>
        <v>FI_01</v>
      </c>
      <c r="G304" s="0" t="n">
        <v>1020</v>
      </c>
      <c r="H304" s="0" t="s">
        <v>122</v>
      </c>
      <c r="I304" s="0" t="s">
        <v>17</v>
      </c>
      <c r="K304" s="0" t="s">
        <v>14</v>
      </c>
      <c r="L304" s="0" t="s">
        <v>15</v>
      </c>
    </row>
    <row r="305" customFormat="false" ht="13.8" hidden="false" customHeight="false" outlineLevel="0" collapsed="false">
      <c r="B305" s="0" t="str">
        <f aca="false">VLOOKUP(C305,mun_id!$B$1:$G$310,6,0)</f>
        <v>177</v>
      </c>
      <c r="C305" s="0" t="s">
        <v>338</v>
      </c>
      <c r="D305" s="0" t="n">
        <v>61.8</v>
      </c>
      <c r="E305" s="0" t="n">
        <v>24.3667</v>
      </c>
      <c r="F305" s="0" t="str">
        <f aca="false">VLOOKUP(H305,regions!$B$23:$C$41,2,0)</f>
        <v>FI_11</v>
      </c>
      <c r="G305" s="0" t="n">
        <v>1780</v>
      </c>
      <c r="H305" s="0" t="s">
        <v>19</v>
      </c>
      <c r="I305" s="0" t="s">
        <v>17</v>
      </c>
      <c r="K305" s="0" t="s">
        <v>14</v>
      </c>
      <c r="L305" s="0" t="s">
        <v>15</v>
      </c>
    </row>
    <row r="306" customFormat="false" ht="13.8" hidden="false" customHeight="false" outlineLevel="0" collapsed="false">
      <c r="B306" s="0" t="str">
        <f aca="false">VLOOKUP(C306,mun_id!$B$1:$G$310,6,0)</f>
        <v>441</v>
      </c>
      <c r="C306" s="0" t="s">
        <v>339</v>
      </c>
      <c r="D306" s="0" t="n">
        <v>60.9167</v>
      </c>
      <c r="E306" s="0" t="n">
        <v>27.5667</v>
      </c>
      <c r="F306" s="0" t="str">
        <f aca="false">VLOOKUP(H306,regions!$B$23:$C$41,2,0)</f>
        <v>FI_02</v>
      </c>
      <c r="G306" s="0" t="n">
        <v>4476</v>
      </c>
      <c r="H306" s="0" t="s">
        <v>39</v>
      </c>
      <c r="I306" s="0" t="s">
        <v>17</v>
      </c>
      <c r="K306" s="0" t="s">
        <v>14</v>
      </c>
      <c r="L306" s="0" t="s">
        <v>15</v>
      </c>
    </row>
    <row r="307" customFormat="false" ht="13.8" hidden="false" customHeight="false" outlineLevel="0" collapsed="false">
      <c r="B307" s="0" t="str">
        <f aca="false">VLOOKUP(C307,mun_id!$B$1:$G$310,6,0)</f>
        <v>062</v>
      </c>
      <c r="C307" s="0" t="s">
        <v>340</v>
      </c>
      <c r="D307" s="0" t="n">
        <v>60</v>
      </c>
      <c r="E307" s="0" t="n">
        <v>20.4333</v>
      </c>
      <c r="F307" s="0" t="str">
        <f aca="false">VLOOKUP(H307,regions!$B$23:$C$41,2,0)</f>
        <v>FI_01</v>
      </c>
      <c r="G307" s="0" t="n">
        <v>501</v>
      </c>
      <c r="H307" s="0" t="s">
        <v>122</v>
      </c>
      <c r="I307" s="0" t="s">
        <v>17</v>
      </c>
      <c r="K307" s="0" t="s">
        <v>14</v>
      </c>
      <c r="L307" s="0" t="s">
        <v>15</v>
      </c>
    </row>
    <row r="308" customFormat="false" ht="13.8" hidden="false" customHeight="false" outlineLevel="0" collapsed="false">
      <c r="B308" s="0" t="str">
        <f aca="false">VLOOKUP(C308,mun_id!$B$1:$G$310,6,0)</f>
        <v>626</v>
      </c>
      <c r="C308" s="0" t="s">
        <v>341</v>
      </c>
      <c r="D308" s="0" t="n">
        <v>63.6833</v>
      </c>
      <c r="E308" s="0" t="n">
        <v>25.9833</v>
      </c>
      <c r="F308" s="0" t="str">
        <f aca="false">VLOOKUP(H308,regions!$B$23:$C$41,2,0)</f>
        <v>FI_14</v>
      </c>
      <c r="G308" s="0" t="n">
        <v>5088</v>
      </c>
      <c r="H308" s="0" t="s">
        <v>23</v>
      </c>
      <c r="I308" s="0" t="s">
        <v>17</v>
      </c>
      <c r="K308" s="0" t="s">
        <v>14</v>
      </c>
      <c r="L308" s="0" t="s">
        <v>15</v>
      </c>
    </row>
    <row r="309" customFormat="false" ht="13.8" hidden="false" customHeight="false" outlineLevel="0" collapsed="false">
      <c r="B309" s="0" t="str">
        <f aca="false">VLOOKUP(C309,mun_id!$B$1:$G$310,6,0)</f>
        <v>318</v>
      </c>
      <c r="C309" s="0" t="s">
        <v>342</v>
      </c>
      <c r="D309" s="0" t="n">
        <v>59.9167</v>
      </c>
      <c r="E309" s="0" t="n">
        <v>20.9</v>
      </c>
      <c r="F309" s="0" t="str">
        <f aca="false">VLOOKUP(H309,regions!$B$23:$C$41,2,0)</f>
        <v>FI_01</v>
      </c>
      <c r="G309" s="0" t="n">
        <v>224</v>
      </c>
      <c r="H309" s="0" t="s">
        <v>122</v>
      </c>
      <c r="I309" s="0" t="s">
        <v>17</v>
      </c>
      <c r="K309" s="0" t="s">
        <v>14</v>
      </c>
      <c r="L309" s="0" t="s">
        <v>15</v>
      </c>
    </row>
    <row r="310" customFormat="false" ht="13.8" hidden="false" customHeight="false" outlineLevel="0" collapsed="false">
      <c r="B310" s="0" t="str">
        <f aca="false">VLOOKUP(C310,mun_id!$B$1:$G$310,6,0)</f>
        <v>273</v>
      </c>
      <c r="C310" s="0" t="s">
        <v>343</v>
      </c>
      <c r="D310" s="0" t="n">
        <v>67.3317</v>
      </c>
      <c r="E310" s="0" t="n">
        <v>23.7913</v>
      </c>
      <c r="F310" s="0" t="str">
        <f aca="false">VLOOKUP(H310,regions!$B$23:$C$41,2,0)</f>
        <v>FI_10</v>
      </c>
      <c r="G310" s="0" t="n">
        <v>3875</v>
      </c>
      <c r="H310" s="0" t="s">
        <v>45</v>
      </c>
      <c r="I310" s="0" t="s">
        <v>17</v>
      </c>
      <c r="K310" s="0" t="s">
        <v>14</v>
      </c>
      <c r="L310" s="0" t="s">
        <v>15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M3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5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6" activeCellId="0" sqref="A6"/>
    </sheetView>
  </sheetViews>
  <sheetFormatPr defaultColWidth="8.7421875" defaultRowHeight="13.8" zeroHeight="false" outlineLevelRow="0" outlineLevelCol="0"/>
  <cols>
    <col collapsed="false" customWidth="true" hidden="false" outlineLevel="0" max="1" min="1" style="0" width="23.42"/>
    <col collapsed="false" customWidth="true" hidden="false" outlineLevel="0" max="2" min="2" style="3" width="23.42"/>
    <col collapsed="false" customWidth="true" hidden="false" outlineLevel="0" max="6" min="3" style="3" width="9.13"/>
    <col collapsed="false" customWidth="true" hidden="false" outlineLevel="0" max="7" min="7" style="3" width="13.19"/>
  </cols>
  <sheetData>
    <row r="1" customFormat="false" ht="17.35" hidden="false" customHeight="false" outlineLevel="0" collapsed="false">
      <c r="B1" s="4" t="s">
        <v>344</v>
      </c>
    </row>
    <row r="3" customFormat="false" ht="13.8" hidden="false" customHeight="false" outlineLevel="0" collapsed="false">
      <c r="D3" s="5" t="s">
        <v>345</v>
      </c>
    </row>
    <row r="4" customFormat="false" ht="13.8" hidden="false" customHeight="false" outlineLevel="0" collapsed="false">
      <c r="D4" s="5" t="s">
        <v>345</v>
      </c>
    </row>
    <row r="5" customFormat="false" ht="13.8" hidden="false" customHeight="false" outlineLevel="0" collapsed="false">
      <c r="D5" s="5" t="s">
        <v>346</v>
      </c>
    </row>
    <row r="6" customFormat="false" ht="13.8" hidden="false" customHeight="false" outlineLevel="0" collapsed="false">
      <c r="A6" s="1" t="s">
        <v>347</v>
      </c>
      <c r="B6" s="5" t="s">
        <v>348</v>
      </c>
      <c r="C6" s="5" t="s">
        <v>349</v>
      </c>
      <c r="D6" s="6" t="n">
        <v>5598821</v>
      </c>
      <c r="F6" s="3" t="n">
        <f aca="false">COUNTIF(D7:$D$315,G7)</f>
        <v>274</v>
      </c>
      <c r="G6" s="7" t="s">
        <v>350</v>
      </c>
    </row>
    <row r="7" customFormat="false" ht="13.8" hidden="false" customHeight="false" outlineLevel="0" collapsed="false">
      <c r="A7" s="0" t="str">
        <f aca="false">VLOOKUP(B7,mun_id!$B$1:$G$310,6,0)</f>
        <v>020</v>
      </c>
      <c r="B7" s="5" t="s">
        <v>101</v>
      </c>
      <c r="C7" s="5" t="s">
        <v>349</v>
      </c>
      <c r="D7" s="6" t="n">
        <v>15326</v>
      </c>
      <c r="F7" s="8" t="n">
        <f aca="false">F6/F9</f>
        <v>0.88673139158576</v>
      </c>
      <c r="G7" s="7" t="s">
        <v>350</v>
      </c>
    </row>
    <row r="8" customFormat="false" ht="13.8" hidden="false" customHeight="false" outlineLevel="0" collapsed="false">
      <c r="A8" s="0" t="str">
        <f aca="false">VLOOKUP(B8,mun_id!$B$1:$G$310,6,0)</f>
        <v>005</v>
      </c>
      <c r="B8" s="5" t="s">
        <v>130</v>
      </c>
      <c r="C8" s="5" t="s">
        <v>349</v>
      </c>
      <c r="D8" s="6" t="n">
        <v>8307</v>
      </c>
      <c r="F8" s="8" t="n">
        <f aca="false">COUNTIF($D$7:$D$313,G8)/F9</f>
        <v>0.6957928802589</v>
      </c>
      <c r="G8" s="7" t="s">
        <v>351</v>
      </c>
    </row>
    <row r="9" customFormat="false" ht="13.8" hidden="false" customHeight="false" outlineLevel="0" collapsed="false">
      <c r="A9" s="0" t="str">
        <f aca="false">VLOOKUP(B9,mun_id!$B$1:$G$310,6,0)</f>
        <v>009</v>
      </c>
      <c r="B9" s="5" t="s">
        <v>258</v>
      </c>
      <c r="C9" s="5" t="s">
        <v>349</v>
      </c>
      <c r="D9" s="6" t="n">
        <v>2285</v>
      </c>
      <c r="F9" s="3" t="n">
        <f aca="false">COUNT(D7:D315)</f>
        <v>309</v>
      </c>
      <c r="G9" s="7" t="s">
        <v>345</v>
      </c>
    </row>
    <row r="10" customFormat="false" ht="13.8" hidden="false" customHeight="false" outlineLevel="0" collapsed="false">
      <c r="A10" s="0" t="str">
        <f aca="false">VLOOKUP(B10,mun_id!$B$1:$G$310,6,0)</f>
        <v>010</v>
      </c>
      <c r="B10" s="5" t="s">
        <v>118</v>
      </c>
      <c r="C10" s="5" t="s">
        <v>349</v>
      </c>
      <c r="D10" s="6" t="n">
        <v>10100</v>
      </c>
    </row>
    <row r="11" customFormat="false" ht="13.8" hidden="false" customHeight="false" outlineLevel="0" collapsed="false">
      <c r="A11" s="0" t="str">
        <f aca="false">VLOOKUP(B11,mun_id!$B$1:$G$310,6,0)</f>
        <v>016</v>
      </c>
      <c r="B11" s="5" t="s">
        <v>331</v>
      </c>
      <c r="C11" s="5" t="s">
        <v>349</v>
      </c>
      <c r="D11" s="6" t="n">
        <v>7618</v>
      </c>
    </row>
    <row r="12" customFormat="false" ht="13.8" hidden="false" customHeight="false" outlineLevel="0" collapsed="false">
      <c r="A12" s="0" t="str">
        <f aca="false">VLOOKUP(B12,mun_id!$B$1:$G$310,6,0)</f>
        <v>018</v>
      </c>
      <c r="B12" s="5" t="s">
        <v>200</v>
      </c>
      <c r="C12" s="5" t="s">
        <v>349</v>
      </c>
      <c r="D12" s="6" t="n">
        <v>4598</v>
      </c>
    </row>
    <row r="13" customFormat="false" ht="13.8" hidden="false" customHeight="false" outlineLevel="0" collapsed="false">
      <c r="A13" s="0" t="str">
        <f aca="false">VLOOKUP(B13,mun_id!$B$1:$G$310,6,0)</f>
        <v>019</v>
      </c>
      <c r="B13" s="5" t="s">
        <v>222</v>
      </c>
      <c r="C13" s="5" t="s">
        <v>349</v>
      </c>
      <c r="D13" s="6" t="n">
        <v>3995</v>
      </c>
    </row>
    <row r="14" customFormat="false" ht="13.8" hidden="false" customHeight="false" outlineLevel="0" collapsed="false">
      <c r="A14" s="0" t="str">
        <f aca="false">VLOOKUP(B14,mun_id!$B$1:$G$310,6,0)</f>
        <v>035</v>
      </c>
      <c r="B14" s="5" t="s">
        <v>319</v>
      </c>
      <c r="C14" s="5" t="s">
        <v>349</v>
      </c>
      <c r="D14" s="6" t="n">
        <v>461</v>
      </c>
    </row>
    <row r="15" customFormat="false" ht="13.8" hidden="false" customHeight="false" outlineLevel="0" collapsed="false">
      <c r="A15" s="0" t="str">
        <f aca="false">VLOOKUP(B15,mun_id!$B$1:$G$310,6,0)</f>
        <v>043</v>
      </c>
      <c r="B15" s="5" t="s">
        <v>315</v>
      </c>
      <c r="C15" s="5" t="s">
        <v>349</v>
      </c>
      <c r="D15" s="6" t="n">
        <v>1016</v>
      </c>
    </row>
    <row r="16" customFormat="false" ht="13.8" hidden="false" customHeight="false" outlineLevel="0" collapsed="false">
      <c r="A16" s="0" t="str">
        <f aca="false">VLOOKUP(B16,mun_id!$B$1:$G$310,6,0)</f>
        <v>046</v>
      </c>
      <c r="B16" s="5" t="s">
        <v>301</v>
      </c>
      <c r="C16" s="5" t="s">
        <v>349</v>
      </c>
      <c r="D16" s="6" t="n">
        <v>1230</v>
      </c>
    </row>
    <row r="17" customFormat="false" ht="13.8" hidden="false" customHeight="false" outlineLevel="0" collapsed="false">
      <c r="A17" s="0" t="str">
        <f aca="false">VLOOKUP(B17,mun_id!$B$1:$G$310,6,0)</f>
        <v>047</v>
      </c>
      <c r="B17" s="5" t="s">
        <v>290</v>
      </c>
      <c r="C17" s="5" t="s">
        <v>349</v>
      </c>
      <c r="D17" s="6" t="n">
        <v>1726</v>
      </c>
    </row>
    <row r="18" customFormat="false" ht="13.8" hidden="false" customHeight="false" outlineLevel="0" collapsed="false">
      <c r="A18" s="0" t="str">
        <f aca="false">VLOOKUP(B18,mun_id!$B$1:$G$310,6,0)</f>
        <v>049</v>
      </c>
      <c r="B18" s="5" t="s">
        <v>16</v>
      </c>
      <c r="C18" s="5" t="s">
        <v>349</v>
      </c>
      <c r="D18" s="6" t="n">
        <v>331612</v>
      </c>
    </row>
    <row r="19" customFormat="false" ht="13.8" hidden="false" customHeight="false" outlineLevel="0" collapsed="false">
      <c r="A19" s="0" t="str">
        <f aca="false">VLOOKUP(B19,mun_id!$B$1:$G$310,6,0)</f>
        <v>050</v>
      </c>
      <c r="B19" s="5" t="s">
        <v>117</v>
      </c>
      <c r="C19" s="5" t="s">
        <v>349</v>
      </c>
      <c r="D19" s="6" t="n">
        <v>10353</v>
      </c>
    </row>
    <row r="20" customFormat="false" ht="13.8" hidden="false" customHeight="false" outlineLevel="0" collapsed="false">
      <c r="A20" s="0" t="str">
        <f aca="false">VLOOKUP(B20,mun_id!$B$1:$G$310,6,0)</f>
        <v>051</v>
      </c>
      <c r="B20" s="5" t="s">
        <v>184</v>
      </c>
      <c r="C20" s="5" t="s">
        <v>349</v>
      </c>
      <c r="D20" s="6" t="n">
        <v>9513</v>
      </c>
    </row>
    <row r="21" customFormat="false" ht="13.8" hidden="false" customHeight="false" outlineLevel="0" collapsed="false">
      <c r="A21" s="0" t="str">
        <f aca="false">VLOOKUP(B21,mun_id!$B$1:$G$310,6,0)</f>
        <v>052</v>
      </c>
      <c r="B21" s="5" t="s">
        <v>261</v>
      </c>
      <c r="C21" s="5" t="s">
        <v>349</v>
      </c>
      <c r="D21" s="6" t="n">
        <v>2142</v>
      </c>
    </row>
    <row r="22" customFormat="false" ht="13.8" hidden="false" customHeight="false" outlineLevel="0" collapsed="false">
      <c r="A22" s="0" t="str">
        <f aca="false">VLOOKUP(B22,mun_id!$B$1:$G$310,6,0)</f>
        <v>060</v>
      </c>
      <c r="B22" s="5" t="s">
        <v>328</v>
      </c>
      <c r="C22" s="5" t="s">
        <v>349</v>
      </c>
      <c r="D22" s="6" t="n">
        <v>2700</v>
      </c>
    </row>
    <row r="23" customFormat="false" ht="13.8" hidden="false" customHeight="false" outlineLevel="0" collapsed="false">
      <c r="A23" s="0" t="str">
        <f aca="false">VLOOKUP(B23,mun_id!$B$1:$G$310,6,0)</f>
        <v>061</v>
      </c>
      <c r="B23" s="5" t="s">
        <v>99</v>
      </c>
      <c r="C23" s="5" t="s">
        <v>349</v>
      </c>
      <c r="D23" s="6" t="n">
        <v>15575</v>
      </c>
    </row>
    <row r="24" customFormat="false" ht="13.8" hidden="false" customHeight="false" outlineLevel="0" collapsed="false">
      <c r="A24" s="0" t="str">
        <f aca="false">VLOOKUP(B24,mun_id!$B$1:$G$310,6,0)</f>
        <v>062</v>
      </c>
      <c r="B24" s="5" t="s">
        <v>340</v>
      </c>
      <c r="C24" s="5" t="s">
        <v>349</v>
      </c>
      <c r="D24" s="6" t="n">
        <v>546</v>
      </c>
    </row>
    <row r="25" customFormat="false" ht="13.8" hidden="false" customHeight="false" outlineLevel="0" collapsed="false">
      <c r="A25" s="0" t="str">
        <f aca="false">VLOOKUP(B25,mun_id!$B$1:$G$310,6,0)</f>
        <v>065</v>
      </c>
      <c r="B25" s="5" t="s">
        <v>320</v>
      </c>
      <c r="C25" s="5" t="s">
        <v>349</v>
      </c>
      <c r="D25" s="6" t="n">
        <v>565</v>
      </c>
    </row>
    <row r="26" customFormat="false" ht="13.8" hidden="false" customHeight="false" outlineLevel="0" collapsed="false">
      <c r="A26" s="0" t="str">
        <f aca="false">VLOOKUP(B26,mun_id!$B$1:$G$310,6,0)</f>
        <v>069</v>
      </c>
      <c r="B26" s="5" t="s">
        <v>160</v>
      </c>
      <c r="C26" s="5" t="s">
        <v>349</v>
      </c>
      <c r="D26" s="6" t="n">
        <v>5926</v>
      </c>
    </row>
    <row r="27" customFormat="false" ht="13.8" hidden="false" customHeight="false" outlineLevel="0" collapsed="false">
      <c r="A27" s="0" t="str">
        <f aca="false">VLOOKUP(B27,mun_id!$B$1:$G$310,6,0)</f>
        <v>071</v>
      </c>
      <c r="B27" s="5" t="s">
        <v>164</v>
      </c>
      <c r="C27" s="5" t="s">
        <v>349</v>
      </c>
      <c r="D27" s="6" t="n">
        <v>5851</v>
      </c>
    </row>
    <row r="28" customFormat="false" ht="13.8" hidden="false" customHeight="false" outlineLevel="0" collapsed="false">
      <c r="A28" s="0" t="str">
        <f aca="false">VLOOKUP(B28,mun_id!$B$1:$G$310,6,0)</f>
        <v>072</v>
      </c>
      <c r="B28" s="5" t="s">
        <v>313</v>
      </c>
      <c r="C28" s="5" t="s">
        <v>349</v>
      </c>
      <c r="D28" s="6" t="n">
        <v>889</v>
      </c>
    </row>
    <row r="29" customFormat="false" ht="13.8" hidden="false" customHeight="false" outlineLevel="0" collapsed="false">
      <c r="A29" s="0" t="str">
        <f aca="false">VLOOKUP(B29,mun_id!$B$1:$G$310,6,0)</f>
        <v>074</v>
      </c>
      <c r="B29" s="5" t="s">
        <v>309</v>
      </c>
      <c r="C29" s="5" t="s">
        <v>349</v>
      </c>
      <c r="D29" s="6" t="n">
        <v>888</v>
      </c>
    </row>
    <row r="30" customFormat="false" ht="13.8" hidden="false" customHeight="false" outlineLevel="0" collapsed="false">
      <c r="A30" s="0" t="str">
        <f aca="false">VLOOKUP(B30,mun_id!$B$1:$G$310,6,0)</f>
        <v>075</v>
      </c>
      <c r="B30" s="5" t="s">
        <v>89</v>
      </c>
      <c r="C30" s="5" t="s">
        <v>349</v>
      </c>
      <c r="D30" s="6" t="n">
        <v>18025</v>
      </c>
    </row>
    <row r="31" customFormat="false" ht="13.8" hidden="false" customHeight="false" outlineLevel="0" collapsed="false">
      <c r="A31" s="0" t="str">
        <f aca="false">VLOOKUP(B31,mun_id!$B$1:$G$310,6,0)</f>
        <v>076</v>
      </c>
      <c r="B31" s="5" t="s">
        <v>299</v>
      </c>
      <c r="C31" s="5" t="s">
        <v>349</v>
      </c>
      <c r="D31" s="6" t="n">
        <v>1686</v>
      </c>
    </row>
    <row r="32" customFormat="false" ht="13.8" hidden="false" customHeight="false" outlineLevel="0" collapsed="false">
      <c r="A32" s="0" t="str">
        <f aca="false">VLOOKUP(B32,mun_id!$B$1:$G$310,6,0)</f>
        <v>077</v>
      </c>
      <c r="B32" s="5" t="s">
        <v>194</v>
      </c>
      <c r="C32" s="5" t="s">
        <v>349</v>
      </c>
      <c r="D32" s="6" t="n">
        <v>4100</v>
      </c>
    </row>
    <row r="33" customFormat="false" ht="13.8" hidden="false" customHeight="false" outlineLevel="0" collapsed="false">
      <c r="A33" s="0" t="str">
        <f aca="false">VLOOKUP(B33,mun_id!$B$1:$G$310,6,0)</f>
        <v>078</v>
      </c>
      <c r="B33" s="5" t="s">
        <v>144</v>
      </c>
      <c r="C33" s="5" t="s">
        <v>349</v>
      </c>
      <c r="D33" s="6" t="n">
        <v>6829</v>
      </c>
    </row>
    <row r="34" customFormat="false" ht="13.8" hidden="false" customHeight="false" outlineLevel="0" collapsed="false">
      <c r="A34" s="0" t="str">
        <f aca="false">VLOOKUP(B34,mun_id!$B$1:$G$310,6,0)</f>
        <v>079</v>
      </c>
      <c r="B34" s="5" t="s">
        <v>162</v>
      </c>
      <c r="C34" s="5" t="s">
        <v>349</v>
      </c>
      <c r="D34" s="6" t="n">
        <v>6182</v>
      </c>
    </row>
    <row r="35" customFormat="false" ht="13.8" hidden="false" customHeight="false" outlineLevel="0" collapsed="false">
      <c r="A35" s="0" t="str">
        <f aca="false">VLOOKUP(B35,mun_id!$B$1:$G$310,6,0)</f>
        <v>081</v>
      </c>
      <c r="B35" s="5" t="s">
        <v>250</v>
      </c>
      <c r="C35" s="5" t="s">
        <v>349</v>
      </c>
      <c r="D35" s="6" t="n">
        <v>2201</v>
      </c>
    </row>
    <row r="36" customFormat="false" ht="13.8" hidden="false" customHeight="false" outlineLevel="0" collapsed="false">
      <c r="A36" s="0" t="str">
        <f aca="false">VLOOKUP(B36,mun_id!$B$1:$G$310,6,0)</f>
        <v>082</v>
      </c>
      <c r="B36" s="5" t="s">
        <v>326</v>
      </c>
      <c r="C36" s="5" t="s">
        <v>349</v>
      </c>
      <c r="D36" s="6" t="n">
        <v>8836</v>
      </c>
    </row>
    <row r="37" customFormat="false" ht="13.8" hidden="false" customHeight="false" outlineLevel="0" collapsed="false">
      <c r="A37" s="0" t="str">
        <f aca="false">VLOOKUP(B37,mun_id!$B$1:$G$310,6,0)</f>
        <v>086</v>
      </c>
      <c r="B37" s="5" t="s">
        <v>327</v>
      </c>
      <c r="C37" s="5" t="s">
        <v>349</v>
      </c>
      <c r="D37" s="6" t="n">
        <v>7405</v>
      </c>
    </row>
    <row r="38" customFormat="false" ht="13.8" hidden="false" customHeight="false" outlineLevel="0" collapsed="false">
      <c r="A38" s="0" t="str">
        <f aca="false">VLOOKUP(B38,mun_id!$B$1:$G$310,6,0)</f>
        <v>111</v>
      </c>
      <c r="B38" s="5" t="s">
        <v>90</v>
      </c>
      <c r="C38" s="5" t="s">
        <v>349</v>
      </c>
      <c r="D38" s="6" t="n">
        <v>16672</v>
      </c>
    </row>
    <row r="39" customFormat="false" ht="13.8" hidden="false" customHeight="false" outlineLevel="0" collapsed="false">
      <c r="A39" s="0" t="str">
        <f aca="false">VLOOKUP(B39,mun_id!$B$1:$G$310,6,0)</f>
        <v>090</v>
      </c>
      <c r="B39" s="5" t="s">
        <v>230</v>
      </c>
      <c r="C39" s="5" t="s">
        <v>349</v>
      </c>
      <c r="D39" s="6" t="n">
        <v>2671</v>
      </c>
    </row>
    <row r="40" customFormat="false" ht="13.8" hidden="false" customHeight="false" outlineLevel="0" collapsed="false">
      <c r="A40" s="0" t="str">
        <f aca="false">VLOOKUP(B40,mun_id!$B$1:$G$310,6,0)</f>
        <v>091</v>
      </c>
      <c r="B40" s="5" t="s">
        <v>11</v>
      </c>
      <c r="C40" s="5" t="s">
        <v>349</v>
      </c>
      <c r="D40" s="6" t="n">
        <v>703540</v>
      </c>
    </row>
    <row r="41" customFormat="false" ht="13.8" hidden="false" customHeight="false" outlineLevel="0" collapsed="false">
      <c r="A41" s="0" t="str">
        <f aca="false">VLOOKUP(B41,mun_id!$B$1:$G$310,6,0)</f>
        <v>097</v>
      </c>
      <c r="B41" s="5" t="s">
        <v>272</v>
      </c>
      <c r="C41" s="5" t="s">
        <v>349</v>
      </c>
      <c r="D41" s="6" t="n">
        <v>2025</v>
      </c>
    </row>
    <row r="42" customFormat="false" ht="13.8" hidden="false" customHeight="false" outlineLevel="0" collapsed="false">
      <c r="A42" s="0" t="str">
        <f aca="false">VLOOKUP(B42,mun_id!$B$1:$G$310,6,0)</f>
        <v>098</v>
      </c>
      <c r="B42" s="5" t="s">
        <v>77</v>
      </c>
      <c r="C42" s="5" t="s">
        <v>349</v>
      </c>
      <c r="D42" s="6" t="n">
        <v>21939</v>
      </c>
    </row>
    <row r="43" customFormat="false" ht="13.8" hidden="false" customHeight="false" outlineLevel="0" collapsed="false">
      <c r="A43" s="0" t="str">
        <f aca="false">VLOOKUP(B43,mun_id!$B$1:$G$310,6,0)</f>
        <v>102</v>
      </c>
      <c r="B43" s="5" t="s">
        <v>128</v>
      </c>
      <c r="C43" s="5" t="s">
        <v>349</v>
      </c>
      <c r="D43" s="6" t="n">
        <v>9044</v>
      </c>
    </row>
    <row r="44" customFormat="false" ht="13.8" hidden="false" customHeight="false" outlineLevel="0" collapsed="false">
      <c r="A44" s="0" t="str">
        <f aca="false">VLOOKUP(B44,mun_id!$B$1:$G$310,6,0)</f>
        <v>103</v>
      </c>
      <c r="B44" s="5" t="s">
        <v>266</v>
      </c>
      <c r="C44" s="5" t="s">
        <v>349</v>
      </c>
      <c r="D44" s="6" t="n">
        <v>1966</v>
      </c>
    </row>
    <row r="45" customFormat="false" ht="13.8" hidden="false" customHeight="false" outlineLevel="0" collapsed="false">
      <c r="A45" s="0" t="str">
        <f aca="false">VLOOKUP(B45,mun_id!$B$1:$G$310,6,0)</f>
        <v>105</v>
      </c>
      <c r="B45" s="5" t="s">
        <v>264</v>
      </c>
      <c r="C45" s="5" t="s">
        <v>349</v>
      </c>
      <c r="D45" s="6" t="n">
        <v>1858</v>
      </c>
    </row>
    <row r="46" customFormat="false" ht="13.8" hidden="false" customHeight="false" outlineLevel="0" collapsed="false">
      <c r="A46" s="0" t="str">
        <f aca="false">VLOOKUP(B46,mun_id!$B$1:$G$310,6,0)</f>
        <v>106</v>
      </c>
      <c r="B46" s="5" t="s">
        <v>56</v>
      </c>
      <c r="C46" s="5" t="s">
        <v>349</v>
      </c>
      <c r="D46" s="6" t="n">
        <v>47409</v>
      </c>
    </row>
    <row r="47" customFormat="false" ht="13.8" hidden="false" customHeight="false" outlineLevel="0" collapsed="false">
      <c r="A47" s="0" t="str">
        <f aca="false">VLOOKUP(B47,mun_id!$B$1:$G$310,6,0)</f>
        <v>108</v>
      </c>
      <c r="B47" s="5" t="s">
        <v>125</v>
      </c>
      <c r="C47" s="5" t="s">
        <v>349</v>
      </c>
      <c r="D47" s="6" t="n">
        <v>9755</v>
      </c>
    </row>
    <row r="48" customFormat="false" ht="13.8" hidden="false" customHeight="false" outlineLevel="0" collapsed="false">
      <c r="A48" s="0" t="str">
        <f aca="false">VLOOKUP(B48,mun_id!$B$1:$G$310,6,0)</f>
        <v>109</v>
      </c>
      <c r="B48" s="5" t="s">
        <v>40</v>
      </c>
      <c r="C48" s="5" t="s">
        <v>349</v>
      </c>
      <c r="D48" s="6" t="n">
        <v>68096</v>
      </c>
    </row>
    <row r="49" customFormat="false" ht="13.8" hidden="false" customHeight="false" outlineLevel="0" collapsed="false">
      <c r="A49" s="0" t="str">
        <f aca="false">VLOOKUP(B49,mun_id!$B$1:$G$310,6,0)</f>
        <v>139</v>
      </c>
      <c r="B49" s="5" t="s">
        <v>132</v>
      </c>
      <c r="C49" s="5" t="s">
        <v>349</v>
      </c>
      <c r="D49" s="6" t="n">
        <v>9430</v>
      </c>
    </row>
    <row r="50" customFormat="false" ht="13.8" hidden="false" customHeight="false" outlineLevel="0" collapsed="false">
      <c r="A50" s="0" t="str">
        <f aca="false">VLOOKUP(B50,mun_id!$B$1:$G$310,6,0)</f>
        <v>140</v>
      </c>
      <c r="B50" s="5" t="s">
        <v>79</v>
      </c>
      <c r="C50" s="5" t="s">
        <v>349</v>
      </c>
      <c r="D50" s="6" t="n">
        <v>19508</v>
      </c>
    </row>
    <row r="51" customFormat="false" ht="13.8" hidden="false" customHeight="false" outlineLevel="0" collapsed="false">
      <c r="A51" s="0" t="str">
        <f aca="false">VLOOKUP(B51,mun_id!$B$1:$G$310,6,0)</f>
        <v>142</v>
      </c>
      <c r="B51" s="5" t="s">
        <v>280</v>
      </c>
      <c r="C51" s="5" t="s">
        <v>349</v>
      </c>
      <c r="D51" s="6" t="n">
        <v>6116</v>
      </c>
    </row>
    <row r="52" customFormat="false" ht="13.8" hidden="false" customHeight="false" outlineLevel="0" collapsed="false">
      <c r="A52" s="0" t="str">
        <f aca="false">VLOOKUP(B52,mun_id!$B$1:$G$310,6,0)</f>
        <v>143</v>
      </c>
      <c r="B52" s="5" t="s">
        <v>163</v>
      </c>
      <c r="C52" s="5" t="s">
        <v>349</v>
      </c>
      <c r="D52" s="6" t="n">
        <v>6364</v>
      </c>
    </row>
    <row r="53" customFormat="false" ht="13.8" hidden="false" customHeight="false" outlineLevel="0" collapsed="false">
      <c r="A53" s="0" t="str">
        <f aca="false">VLOOKUP(B53,mun_id!$B$1:$G$310,6,0)</f>
        <v>145</v>
      </c>
      <c r="B53" s="5" t="s">
        <v>115</v>
      </c>
      <c r="C53" s="5" t="s">
        <v>349</v>
      </c>
      <c r="D53" s="6" t="n">
        <v>12473</v>
      </c>
    </row>
    <row r="54" customFormat="false" ht="13.8" hidden="false" customHeight="false" outlineLevel="0" collapsed="false">
      <c r="A54" s="0" t="str">
        <f aca="false">VLOOKUP(B54,mun_id!$B$1:$G$310,6,0)</f>
        <v>146</v>
      </c>
      <c r="B54" s="5" t="s">
        <v>192</v>
      </c>
      <c r="C54" s="5" t="s">
        <v>349</v>
      </c>
      <c r="D54" s="6" t="n">
        <v>3908</v>
      </c>
    </row>
    <row r="55" customFormat="false" ht="13.8" hidden="false" customHeight="false" outlineLevel="0" collapsed="false">
      <c r="A55" s="0" t="str">
        <f aca="false">VLOOKUP(B55,mun_id!$B$1:$G$310,6,0)</f>
        <v>153</v>
      </c>
      <c r="B55" s="5" t="s">
        <v>73</v>
      </c>
      <c r="C55" s="5" t="s">
        <v>349</v>
      </c>
      <c r="D55" s="6" t="n">
        <v>22939</v>
      </c>
    </row>
    <row r="56" customFormat="false" ht="13.8" hidden="false" customHeight="false" outlineLevel="0" collapsed="false">
      <c r="A56" s="0" t="str">
        <f aca="false">VLOOKUP(B56,mun_id!$B$1:$G$310,6,0)</f>
        <v>148</v>
      </c>
      <c r="B56" s="5" t="s">
        <v>169</v>
      </c>
      <c r="C56" s="5" t="s">
        <v>349</v>
      </c>
      <c r="D56" s="6" t="n">
        <v>6928</v>
      </c>
    </row>
    <row r="57" customFormat="false" ht="13.8" hidden="false" customHeight="false" outlineLevel="0" collapsed="false">
      <c r="A57" s="0" t="str">
        <f aca="false">VLOOKUP(B57,mun_id!$B$1:$G$310,6,0)</f>
        <v>149</v>
      </c>
      <c r="B57" s="5" t="s">
        <v>188</v>
      </c>
      <c r="C57" s="5" t="s">
        <v>349</v>
      </c>
      <c r="D57" s="6" t="n">
        <v>5059</v>
      </c>
    </row>
    <row r="58" customFormat="false" ht="13.8" hidden="false" customHeight="false" outlineLevel="0" collapsed="false">
      <c r="A58" s="0" t="str">
        <f aca="false">VLOOKUP(B58,mun_id!$B$1:$G$310,6,0)</f>
        <v>151</v>
      </c>
      <c r="B58" s="5" t="s">
        <v>279</v>
      </c>
      <c r="C58" s="5" t="s">
        <v>349</v>
      </c>
      <c r="D58" s="6" t="n">
        <v>1664</v>
      </c>
    </row>
    <row r="59" customFormat="false" ht="13.8" hidden="false" customHeight="false" outlineLevel="0" collapsed="false">
      <c r="A59" s="0" t="str">
        <f aca="false">VLOOKUP(B59,mun_id!$B$1:$G$310,6,0)</f>
        <v>152</v>
      </c>
      <c r="B59" s="5" t="s">
        <v>205</v>
      </c>
      <c r="C59" s="5" t="s">
        <v>349</v>
      </c>
      <c r="D59" s="6" t="n">
        <v>4007</v>
      </c>
    </row>
    <row r="60" customFormat="false" ht="13.8" hidden="false" customHeight="false" outlineLevel="0" collapsed="false">
      <c r="A60" s="0" t="str">
        <f aca="false">VLOOKUP(B60,mun_id!$B$1:$G$310,6,0)</f>
        <v>165</v>
      </c>
      <c r="B60" s="5" t="s">
        <v>325</v>
      </c>
      <c r="C60" s="5" t="s">
        <v>349</v>
      </c>
      <c r="D60" s="6" t="n">
        <v>15181</v>
      </c>
    </row>
    <row r="61" customFormat="false" ht="13.8" hidden="false" customHeight="false" outlineLevel="0" collapsed="false">
      <c r="A61" s="0" t="str">
        <f aca="false">VLOOKUP(B61,mun_id!$B$1:$G$310,6,0)</f>
        <v>167</v>
      </c>
      <c r="B61" s="5" t="s">
        <v>36</v>
      </c>
      <c r="C61" s="5" t="s">
        <v>349</v>
      </c>
      <c r="D61" s="6" t="n">
        <v>78622</v>
      </c>
    </row>
    <row r="62" customFormat="false" ht="13.8" hidden="false" customHeight="false" outlineLevel="0" collapsed="false">
      <c r="A62" s="0" t="str">
        <f aca="false">VLOOKUP(B62,mun_id!$B$1:$G$310,6,0)</f>
        <v>169</v>
      </c>
      <c r="B62" s="5" t="s">
        <v>191</v>
      </c>
      <c r="C62" s="5" t="s">
        <v>349</v>
      </c>
      <c r="D62" s="6" t="n">
        <v>4526</v>
      </c>
    </row>
    <row r="63" customFormat="false" ht="13.8" hidden="false" customHeight="false" outlineLevel="0" collapsed="false">
      <c r="A63" s="0" t="str">
        <f aca="false">VLOOKUP(B63,mun_id!$B$1:$G$310,6,0)</f>
        <v>170</v>
      </c>
      <c r="B63" s="5" t="s">
        <v>210</v>
      </c>
      <c r="C63" s="5" t="s">
        <v>349</v>
      </c>
      <c r="D63" s="6" t="n">
        <v>6521</v>
      </c>
    </row>
    <row r="64" customFormat="false" ht="13.8" hidden="false" customHeight="false" outlineLevel="0" collapsed="false">
      <c r="A64" s="0" t="str">
        <f aca="false">VLOOKUP(B64,mun_id!$B$1:$G$310,6,0)</f>
        <v>171</v>
      </c>
      <c r="B64" s="5" t="s">
        <v>199</v>
      </c>
      <c r="C64" s="5" t="s">
        <v>349</v>
      </c>
      <c r="D64" s="6" t="n">
        <v>3999</v>
      </c>
    </row>
    <row r="65" customFormat="false" ht="13.8" hidden="false" customHeight="false" outlineLevel="0" collapsed="false">
      <c r="A65" s="0" t="str">
        <f aca="false">VLOOKUP(B65,mun_id!$B$1:$G$310,6,0)</f>
        <v>172</v>
      </c>
      <c r="B65" s="5" t="s">
        <v>209</v>
      </c>
      <c r="C65" s="5" t="s">
        <v>349</v>
      </c>
      <c r="D65" s="6" t="n">
        <v>3720</v>
      </c>
    </row>
    <row r="66" customFormat="false" ht="13.8" hidden="false" customHeight="false" outlineLevel="0" collapsed="false">
      <c r="A66" s="0" t="str">
        <f aca="false">VLOOKUP(B66,mun_id!$B$1:$G$310,6,0)</f>
        <v>176</v>
      </c>
      <c r="B66" s="5" t="s">
        <v>201</v>
      </c>
      <c r="C66" s="5" t="s">
        <v>349</v>
      </c>
      <c r="D66" s="6" t="n">
        <v>3743</v>
      </c>
    </row>
    <row r="67" customFormat="false" ht="13.8" hidden="false" customHeight="false" outlineLevel="0" collapsed="false">
      <c r="A67" s="0" t="str">
        <f aca="false">VLOOKUP(B67,mun_id!$B$1:$G$310,6,0)</f>
        <v>177</v>
      </c>
      <c r="B67" s="5" t="s">
        <v>338</v>
      </c>
      <c r="C67" s="5" t="s">
        <v>349</v>
      </c>
      <c r="D67" s="6" t="n">
        <v>1538</v>
      </c>
    </row>
    <row r="68" customFormat="false" ht="13.8" hidden="false" customHeight="false" outlineLevel="0" collapsed="false">
      <c r="A68" s="0" t="str">
        <f aca="false">VLOOKUP(B68,mun_id!$B$1:$G$310,6,0)</f>
        <v>178</v>
      </c>
      <c r="B68" s="5" t="s">
        <v>177</v>
      </c>
      <c r="C68" s="5" t="s">
        <v>349</v>
      </c>
      <c r="D68" s="6" t="n">
        <v>5048</v>
      </c>
    </row>
    <row r="69" customFormat="false" ht="13.8" hidden="false" customHeight="false" outlineLevel="0" collapsed="false">
      <c r="A69" s="0" t="str">
        <f aca="false">VLOOKUP(B69,mun_id!$B$1:$G$310,6,0)</f>
        <v>179</v>
      </c>
      <c r="B69" s="5" t="s">
        <v>26</v>
      </c>
      <c r="C69" s="5" t="s">
        <v>349</v>
      </c>
      <c r="D69" s="6" t="n">
        <v>151760</v>
      </c>
    </row>
    <row r="70" customFormat="false" ht="13.8" hidden="false" customHeight="false" outlineLevel="0" collapsed="false">
      <c r="A70" s="0" t="str">
        <f aca="false">VLOOKUP(B70,mun_id!$B$1:$G$310,6,0)</f>
        <v>181</v>
      </c>
      <c r="B70" s="5" t="s">
        <v>289</v>
      </c>
      <c r="C70" s="5" t="s">
        <v>349</v>
      </c>
      <c r="D70" s="6" t="n">
        <v>1403</v>
      </c>
    </row>
    <row r="71" customFormat="false" ht="13.8" hidden="false" customHeight="false" outlineLevel="0" collapsed="false">
      <c r="A71" s="0" t="str">
        <f aca="false">VLOOKUP(B71,mun_id!$B$1:$G$310,6,0)</f>
        <v>182</v>
      </c>
      <c r="B71" s="5" t="s">
        <v>84</v>
      </c>
      <c r="C71" s="5" t="s">
        <v>349</v>
      </c>
      <c r="D71" s="6" t="n">
        <v>17156</v>
      </c>
    </row>
    <row r="72" customFormat="false" ht="13.8" hidden="false" customHeight="false" outlineLevel="0" collapsed="false">
      <c r="A72" s="0" t="str">
        <f aca="false">VLOOKUP(B72,mun_id!$B$1:$G$310,6,0)</f>
        <v>186</v>
      </c>
      <c r="B72" s="5" t="s">
        <v>58</v>
      </c>
      <c r="C72" s="5" t="s">
        <v>349</v>
      </c>
      <c r="D72" s="6" t="n">
        <v>50377</v>
      </c>
    </row>
    <row r="73" customFormat="false" ht="13.8" hidden="false" customHeight="false" outlineLevel="0" collapsed="false">
      <c r="A73" s="0" t="str">
        <f aca="false">VLOOKUP(B73,mun_id!$B$1:$G$310,6,0)</f>
        <v>202</v>
      </c>
      <c r="B73" s="5" t="s">
        <v>68</v>
      </c>
      <c r="C73" s="5" t="s">
        <v>349</v>
      </c>
      <c r="D73" s="6" t="n">
        <v>38669</v>
      </c>
    </row>
    <row r="74" customFormat="false" ht="13.8" hidden="false" customHeight="false" outlineLevel="0" collapsed="false">
      <c r="A74" s="0" t="str">
        <f aca="false">VLOOKUP(B74,mun_id!$B$1:$G$310,6,0)</f>
        <v>204</v>
      </c>
      <c r="B74" s="5" t="s">
        <v>242</v>
      </c>
      <c r="C74" s="5" t="s">
        <v>349</v>
      </c>
      <c r="D74" s="6" t="n">
        <v>2347</v>
      </c>
    </row>
    <row r="75" customFormat="false" ht="13.8" hidden="false" customHeight="false" outlineLevel="0" collapsed="false">
      <c r="A75" s="0" t="str">
        <f aca="false">VLOOKUP(B75,mun_id!$B$1:$G$310,6,0)</f>
        <v>205</v>
      </c>
      <c r="B75" s="5" t="s">
        <v>62</v>
      </c>
      <c r="C75" s="5" t="s">
        <v>349</v>
      </c>
      <c r="D75" s="6" t="n">
        <v>34732</v>
      </c>
    </row>
    <row r="76" customFormat="false" ht="13.8" hidden="false" customHeight="false" outlineLevel="0" collapsed="false">
      <c r="A76" s="0" t="str">
        <f aca="false">VLOOKUP(B76,mun_id!$B$1:$G$310,6,0)</f>
        <v>208</v>
      </c>
      <c r="B76" s="5" t="s">
        <v>114</v>
      </c>
      <c r="C76" s="5" t="s">
        <v>349</v>
      </c>
      <c r="D76" s="6" t="n">
        <v>11844</v>
      </c>
    </row>
    <row r="77" customFormat="false" ht="13.8" hidden="false" customHeight="false" outlineLevel="0" collapsed="false">
      <c r="A77" s="0" t="str">
        <f aca="false">VLOOKUP(B77,mun_id!$B$1:$G$310,6,0)</f>
        <v>211</v>
      </c>
      <c r="B77" s="5" t="s">
        <v>69</v>
      </c>
      <c r="C77" s="5" t="s">
        <v>349</v>
      </c>
      <c r="D77" s="6" t="n">
        <v>34456</v>
      </c>
    </row>
    <row r="78" customFormat="false" ht="13.8" hidden="false" customHeight="false" outlineLevel="0" collapsed="false">
      <c r="A78" s="0" t="str">
        <f aca="false">VLOOKUP(B78,mun_id!$B$1:$G$310,6,0)</f>
        <v>213</v>
      </c>
      <c r="B78" s="5" t="s">
        <v>186</v>
      </c>
      <c r="C78" s="5" t="s">
        <v>349</v>
      </c>
      <c r="D78" s="6" t="n">
        <v>4756</v>
      </c>
    </row>
    <row r="79" customFormat="false" ht="13.8" hidden="false" customHeight="false" outlineLevel="0" collapsed="false">
      <c r="A79" s="0" t="str">
        <f aca="false">VLOOKUP(B79,mun_id!$B$1:$G$310,6,0)</f>
        <v>214</v>
      </c>
      <c r="B79" s="5" t="s">
        <v>120</v>
      </c>
      <c r="C79" s="5" t="s">
        <v>349</v>
      </c>
      <c r="D79" s="6" t="n">
        <v>11383</v>
      </c>
    </row>
    <row r="80" customFormat="false" ht="13.8" hidden="false" customHeight="false" outlineLevel="0" collapsed="false">
      <c r="A80" s="0" t="str">
        <f aca="false">VLOOKUP(B80,mun_id!$B$1:$G$310,6,0)</f>
        <v>216</v>
      </c>
      <c r="B80" s="5" t="s">
        <v>302</v>
      </c>
      <c r="C80" s="5" t="s">
        <v>349</v>
      </c>
      <c r="D80" s="6" t="n">
        <v>1151</v>
      </c>
    </row>
    <row r="81" customFormat="false" ht="13.8" hidden="false" customHeight="false" outlineLevel="0" collapsed="false">
      <c r="A81" s="0" t="str">
        <f aca="false">VLOOKUP(B81,mun_id!$B$1:$G$310,6,0)</f>
        <v>217</v>
      </c>
      <c r="B81" s="5" t="s">
        <v>189</v>
      </c>
      <c r="C81" s="5" t="s">
        <v>349</v>
      </c>
      <c r="D81" s="6" t="n">
        <v>5087</v>
      </c>
    </row>
    <row r="82" customFormat="false" ht="13.8" hidden="false" customHeight="false" outlineLevel="0" collapsed="false">
      <c r="A82" s="0" t="str">
        <f aca="false">VLOOKUP(B82,mun_id!$B$1:$G$310,6,0)</f>
        <v>218</v>
      </c>
      <c r="B82" s="5" t="s">
        <v>305</v>
      </c>
      <c r="C82" s="5" t="s">
        <v>349</v>
      </c>
      <c r="D82" s="6" t="n">
        <v>1010</v>
      </c>
    </row>
    <row r="83" customFormat="false" ht="13.8" hidden="false" customHeight="false" outlineLevel="0" collapsed="false">
      <c r="A83" s="0" t="str">
        <f aca="false">VLOOKUP(B83,mun_id!$B$1:$G$310,6,0)</f>
        <v>224</v>
      </c>
      <c r="B83" s="5" t="s">
        <v>143</v>
      </c>
      <c r="C83" s="5" t="s">
        <v>349</v>
      </c>
      <c r="D83" s="6" t="n">
        <v>8260</v>
      </c>
    </row>
    <row r="84" customFormat="false" ht="13.8" hidden="false" customHeight="false" outlineLevel="0" collapsed="false">
      <c r="A84" s="0" t="str">
        <f aca="false">VLOOKUP(B84,mun_id!$B$1:$G$310,6,0)</f>
        <v>226</v>
      </c>
      <c r="B84" s="5" t="s">
        <v>216</v>
      </c>
      <c r="C84" s="5" t="s">
        <v>349</v>
      </c>
      <c r="D84" s="6" t="n">
        <v>3211</v>
      </c>
    </row>
    <row r="85" customFormat="false" ht="13.8" hidden="false" customHeight="false" outlineLevel="0" collapsed="false">
      <c r="A85" s="0" t="str">
        <f aca="false">VLOOKUP(B85,mun_id!$B$1:$G$310,6,0)</f>
        <v>230</v>
      </c>
      <c r="B85" s="5" t="s">
        <v>262</v>
      </c>
      <c r="C85" s="5" t="s">
        <v>349</v>
      </c>
      <c r="D85" s="6" t="n">
        <v>2082</v>
      </c>
    </row>
    <row r="86" customFormat="false" ht="13.8" hidden="false" customHeight="false" outlineLevel="0" collapsed="false">
      <c r="A86" s="0" t="str">
        <f aca="false">VLOOKUP(B86,mun_id!$B$1:$G$310,6,0)</f>
        <v>231</v>
      </c>
      <c r="B86" s="5" t="s">
        <v>307</v>
      </c>
      <c r="C86" s="5" t="s">
        <v>349</v>
      </c>
      <c r="D86" s="6" t="n">
        <v>1319</v>
      </c>
    </row>
    <row r="87" customFormat="false" ht="13.8" hidden="false" customHeight="false" outlineLevel="0" collapsed="false">
      <c r="A87" s="0" t="str">
        <f aca="false">VLOOKUP(B87,mun_id!$B$1:$G$310,6,0)</f>
        <v>232</v>
      </c>
      <c r="B87" s="5" t="s">
        <v>112</v>
      </c>
      <c r="C87" s="5" t="s">
        <v>349</v>
      </c>
      <c r="D87" s="6" t="n">
        <v>11592</v>
      </c>
    </row>
    <row r="88" customFormat="false" ht="13.8" hidden="false" customHeight="false" outlineLevel="0" collapsed="false">
      <c r="A88" s="0" t="str">
        <f aca="false">VLOOKUP(B88,mun_id!$B$1:$G$310,6,0)</f>
        <v>233</v>
      </c>
      <c r="B88" s="5" t="s">
        <v>102</v>
      </c>
      <c r="C88" s="5" t="s">
        <v>349</v>
      </c>
      <c r="D88" s="6" t="n">
        <v>13491</v>
      </c>
    </row>
    <row r="89" customFormat="false" ht="13.8" hidden="false" customHeight="false" outlineLevel="0" collapsed="false">
      <c r="A89" s="0" t="str">
        <f aca="false">VLOOKUP(B89,mun_id!$B$1:$G$310,6,0)</f>
        <v>235</v>
      </c>
      <c r="B89" s="5" t="s">
        <v>138</v>
      </c>
      <c r="C89" s="5" t="s">
        <v>349</v>
      </c>
      <c r="D89" s="6" t="n">
        <v>11358</v>
      </c>
    </row>
    <row r="90" customFormat="false" ht="13.8" hidden="false" customHeight="false" outlineLevel="0" collapsed="false">
      <c r="A90" s="0" t="str">
        <f aca="false">VLOOKUP(B90,mun_id!$B$1:$G$310,6,0)</f>
        <v>236</v>
      </c>
      <c r="B90" s="5" t="s">
        <v>334</v>
      </c>
      <c r="C90" s="5" t="s">
        <v>349</v>
      </c>
      <c r="D90" s="6" t="n">
        <v>3926</v>
      </c>
    </row>
    <row r="91" customFormat="false" ht="13.8" hidden="false" customHeight="false" outlineLevel="0" collapsed="false">
      <c r="A91" s="0" t="str">
        <f aca="false">VLOOKUP(B91,mun_id!$B$1:$G$310,6,0)</f>
        <v>239</v>
      </c>
      <c r="B91" s="5" t="s">
        <v>267</v>
      </c>
      <c r="C91" s="5" t="s">
        <v>349</v>
      </c>
      <c r="D91" s="6" t="n">
        <v>1836</v>
      </c>
    </row>
    <row r="92" customFormat="false" ht="13.8" hidden="false" customHeight="false" outlineLevel="0" collapsed="false">
      <c r="A92" s="0" t="str">
        <f aca="false">VLOOKUP(B92,mun_id!$B$1:$G$310,6,0)</f>
        <v>240</v>
      </c>
      <c r="B92" s="5" t="s">
        <v>82</v>
      </c>
      <c r="C92" s="5" t="s">
        <v>349</v>
      </c>
      <c r="D92" s="6" t="n">
        <v>17979</v>
      </c>
    </row>
    <row r="93" customFormat="false" ht="13.8" hidden="false" customHeight="false" outlineLevel="0" collapsed="false">
      <c r="A93" s="0" t="str">
        <f aca="false">VLOOKUP(B93,mun_id!$B$1:$G$310,6,0)</f>
        <v>320</v>
      </c>
      <c r="B93" s="5" t="s">
        <v>156</v>
      </c>
      <c r="C93" s="5" t="s">
        <v>349</v>
      </c>
      <c r="D93" s="6" t="n">
        <v>6243</v>
      </c>
    </row>
    <row r="94" customFormat="false" ht="13.8" hidden="false" customHeight="false" outlineLevel="0" collapsed="false">
      <c r="A94" s="0" t="str">
        <f aca="false">VLOOKUP(B94,mun_id!$B$1:$G$310,6,0)</f>
        <v>241</v>
      </c>
      <c r="B94" s="5" t="s">
        <v>149</v>
      </c>
      <c r="C94" s="5" t="s">
        <v>349</v>
      </c>
      <c r="D94" s="6" t="n">
        <v>7294</v>
      </c>
    </row>
    <row r="95" customFormat="false" ht="13.8" hidden="false" customHeight="false" outlineLevel="0" collapsed="false">
      <c r="A95" s="0" t="str">
        <f aca="false">VLOOKUP(B95,mun_id!$B$1:$G$310,6,0)</f>
        <v>322</v>
      </c>
      <c r="B95" s="5" t="s">
        <v>234</v>
      </c>
      <c r="C95" s="5" t="s">
        <v>349</v>
      </c>
      <c r="D95" s="6" t="n">
        <v>6129</v>
      </c>
    </row>
    <row r="96" customFormat="false" ht="13.8" hidden="false" customHeight="false" outlineLevel="0" collapsed="false">
      <c r="A96" s="0" t="str">
        <f aca="false">VLOOKUP(B96,mun_id!$B$1:$G$310,6,0)</f>
        <v>244</v>
      </c>
      <c r="B96" s="5" t="s">
        <v>100</v>
      </c>
      <c r="C96" s="5" t="s">
        <v>349</v>
      </c>
      <c r="D96" s="6" t="n">
        <v>21632</v>
      </c>
    </row>
    <row r="97" customFormat="false" ht="13.8" hidden="false" customHeight="false" outlineLevel="0" collapsed="false">
      <c r="A97" s="0" t="str">
        <f aca="false">VLOOKUP(B97,mun_id!$B$1:$G$310,6,0)</f>
        <v>245</v>
      </c>
      <c r="B97" s="5" t="s">
        <v>65</v>
      </c>
      <c r="C97" s="5" t="s">
        <v>349</v>
      </c>
      <c r="D97" s="6" t="n">
        <v>40261</v>
      </c>
    </row>
    <row r="98" customFormat="false" ht="13.8" hidden="false" customHeight="false" outlineLevel="0" collapsed="false">
      <c r="A98" s="0" t="str">
        <f aca="false">VLOOKUP(B98,mun_id!$B$1:$G$310,6,0)</f>
        <v>249</v>
      </c>
      <c r="B98" s="5" t="s">
        <v>129</v>
      </c>
      <c r="C98" s="5" t="s">
        <v>349</v>
      </c>
      <c r="D98" s="6" t="n">
        <v>8396</v>
      </c>
    </row>
    <row r="99" customFormat="false" ht="13.8" hidden="false" customHeight="false" outlineLevel="0" collapsed="false">
      <c r="A99" s="0" t="str">
        <f aca="false">VLOOKUP(B99,mun_id!$B$1:$G$310,6,0)</f>
        <v>250</v>
      </c>
      <c r="B99" s="5" t="s">
        <v>283</v>
      </c>
      <c r="C99" s="5" t="s">
        <v>349</v>
      </c>
      <c r="D99" s="6" t="n">
        <v>1487</v>
      </c>
    </row>
    <row r="100" customFormat="false" ht="13.8" hidden="false" customHeight="false" outlineLevel="0" collapsed="false">
      <c r="A100" s="0" t="str">
        <f aca="false">VLOOKUP(B100,mun_id!$B$1:$G$310,6,0)</f>
        <v>256</v>
      </c>
      <c r="B100" s="5" t="s">
        <v>293</v>
      </c>
      <c r="C100" s="5" t="s">
        <v>349</v>
      </c>
      <c r="D100" s="6" t="n">
        <v>1368</v>
      </c>
    </row>
    <row r="101" customFormat="false" ht="13.8" hidden="false" customHeight="false" outlineLevel="0" collapsed="false">
      <c r="A101" s="0" t="str">
        <f aca="false">VLOOKUP(B101,mun_id!$B$1:$G$310,6,0)</f>
        <v>257</v>
      </c>
      <c r="B101" s="5" t="s">
        <v>60</v>
      </c>
      <c r="C101" s="5" t="s">
        <v>349</v>
      </c>
      <c r="D101" s="6" t="n">
        <v>43050</v>
      </c>
    </row>
    <row r="102" customFormat="false" ht="13.8" hidden="false" customHeight="false" outlineLevel="0" collapsed="false">
      <c r="A102" s="0" t="str">
        <f aca="false">VLOOKUP(B102,mun_id!$B$1:$G$310,6,0)</f>
        <v>260</v>
      </c>
      <c r="B102" s="5" t="s">
        <v>124</v>
      </c>
      <c r="C102" s="5" t="s">
        <v>349</v>
      </c>
      <c r="D102" s="6" t="n">
        <v>8431</v>
      </c>
    </row>
    <row r="103" customFormat="false" ht="13.8" hidden="false" customHeight="false" outlineLevel="0" collapsed="false">
      <c r="A103" s="0" t="str">
        <f aca="false">VLOOKUP(B103,mun_id!$B$1:$G$310,6,0)</f>
        <v>261</v>
      </c>
      <c r="B103" s="5" t="s">
        <v>178</v>
      </c>
      <c r="C103" s="5" t="s">
        <v>349</v>
      </c>
      <c r="D103" s="6" t="n">
        <v>6326</v>
      </c>
    </row>
    <row r="104" customFormat="false" ht="13.8" hidden="false" customHeight="false" outlineLevel="0" collapsed="false">
      <c r="A104" s="0" t="str">
        <f aca="false">VLOOKUP(B104,mun_id!$B$1:$G$310,6,0)</f>
        <v>263</v>
      </c>
      <c r="B104" s="5" t="s">
        <v>147</v>
      </c>
      <c r="C104" s="5" t="s">
        <v>349</v>
      </c>
      <c r="D104" s="6" t="n">
        <v>6695</v>
      </c>
    </row>
    <row r="105" customFormat="false" ht="13.8" hidden="false" customHeight="false" outlineLevel="0" collapsed="false">
      <c r="A105" s="0" t="str">
        <f aca="false">VLOOKUP(B105,mun_id!$B$1:$G$310,6,0)</f>
        <v>265</v>
      </c>
      <c r="B105" s="5" t="s">
        <v>310</v>
      </c>
      <c r="C105" s="5" t="s">
        <v>349</v>
      </c>
      <c r="D105" s="6" t="n">
        <v>966</v>
      </c>
    </row>
    <row r="106" customFormat="false" ht="13.8" hidden="false" customHeight="false" outlineLevel="0" collapsed="false">
      <c r="A106" s="0" t="str">
        <f aca="false">VLOOKUP(B106,mun_id!$B$1:$G$310,6,0)</f>
        <v>271</v>
      </c>
      <c r="B106" s="5" t="s">
        <v>158</v>
      </c>
      <c r="C106" s="5" t="s">
        <v>349</v>
      </c>
      <c r="D106" s="6" t="n">
        <v>6212</v>
      </c>
    </row>
    <row r="107" customFormat="false" ht="13.8" hidden="false" customHeight="false" outlineLevel="0" collapsed="false">
      <c r="A107" s="0" t="str">
        <f aca="false">VLOOKUP(B107,mun_id!$B$1:$G$310,6,0)</f>
        <v>272</v>
      </c>
      <c r="B107" s="5" t="s">
        <v>53</v>
      </c>
      <c r="C107" s="5" t="s">
        <v>349</v>
      </c>
      <c r="D107" s="6" t="n">
        <v>47598</v>
      </c>
    </row>
    <row r="108" customFormat="false" ht="13.8" hidden="false" customHeight="false" outlineLevel="0" collapsed="false">
      <c r="A108" s="0" t="str">
        <f aca="false">VLOOKUP(B108,mun_id!$B$1:$G$310,6,0)</f>
        <v>273</v>
      </c>
      <c r="B108" s="5" t="s">
        <v>343</v>
      </c>
      <c r="C108" s="5" t="s">
        <v>349</v>
      </c>
      <c r="D108" s="6" t="n">
        <v>3976</v>
      </c>
    </row>
    <row r="109" customFormat="false" ht="13.8" hidden="false" customHeight="false" outlineLevel="0" collapsed="false">
      <c r="A109" s="0" t="str">
        <f aca="false">VLOOKUP(B109,mun_id!$B$1:$G$310,6,0)</f>
        <v>275</v>
      </c>
      <c r="B109" s="5" t="s">
        <v>256</v>
      </c>
      <c r="C109" s="5" t="s">
        <v>349</v>
      </c>
      <c r="D109" s="6" t="n">
        <v>2279</v>
      </c>
    </row>
    <row r="110" customFormat="false" ht="13.8" hidden="false" customHeight="false" outlineLevel="0" collapsed="false">
      <c r="A110" s="0" t="str">
        <f aca="false">VLOOKUP(B110,mun_id!$B$1:$G$310,6,0)</f>
        <v>276</v>
      </c>
      <c r="B110" s="5" t="s">
        <v>110</v>
      </c>
      <c r="C110" s="5" t="s">
        <v>349</v>
      </c>
      <c r="D110" s="6" t="n">
        <v>14809</v>
      </c>
    </row>
    <row r="111" customFormat="false" ht="13.8" hidden="false" customHeight="false" outlineLevel="0" collapsed="false">
      <c r="A111" s="0" t="str">
        <f aca="false">VLOOKUP(B111,mun_id!$B$1:$G$310,6,0)</f>
        <v>280</v>
      </c>
      <c r="B111" s="5" t="s">
        <v>276</v>
      </c>
      <c r="C111" s="5" t="s">
        <v>349</v>
      </c>
      <c r="D111" s="6" t="n">
        <v>1948</v>
      </c>
    </row>
    <row r="112" customFormat="false" ht="13.8" hidden="false" customHeight="false" outlineLevel="0" collapsed="false">
      <c r="A112" s="0" t="str">
        <f aca="false">VLOOKUP(B112,mun_id!$B$1:$G$310,6,0)</f>
        <v>284</v>
      </c>
      <c r="B112" s="5" t="s">
        <v>268</v>
      </c>
      <c r="C112" s="5" t="s">
        <v>349</v>
      </c>
      <c r="D112" s="6" t="n">
        <v>2083</v>
      </c>
    </row>
    <row r="113" customFormat="false" ht="13.8" hidden="false" customHeight="false" outlineLevel="0" collapsed="false">
      <c r="A113" s="0" t="str">
        <f aca="false">VLOOKUP(B113,mun_id!$B$1:$G$310,6,0)</f>
        <v>285</v>
      </c>
      <c r="B113" s="5" t="s">
        <v>50</v>
      </c>
      <c r="C113" s="5" t="s">
        <v>349</v>
      </c>
      <c r="D113" s="6" t="n">
        <v>47411</v>
      </c>
    </row>
    <row r="114" customFormat="false" ht="13.8" hidden="false" customHeight="false" outlineLevel="0" collapsed="false">
      <c r="A114" s="0" t="str">
        <f aca="false">VLOOKUP(B114,mun_id!$B$1:$G$310,6,0)</f>
        <v>286</v>
      </c>
      <c r="B114" s="5" t="s">
        <v>32</v>
      </c>
      <c r="C114" s="5" t="s">
        <v>349</v>
      </c>
      <c r="D114" s="6" t="n">
        <v>73577</v>
      </c>
    </row>
    <row r="115" customFormat="false" ht="13.8" hidden="false" customHeight="false" outlineLevel="0" collapsed="false">
      <c r="A115" s="0" t="str">
        <f aca="false">VLOOKUP(B115,mun_id!$B$1:$G$310,6,0)</f>
        <v>287</v>
      </c>
      <c r="B115" s="5" t="s">
        <v>171</v>
      </c>
      <c r="C115" s="5" t="s">
        <v>349</v>
      </c>
      <c r="D115" s="6" t="n">
        <v>5762</v>
      </c>
    </row>
    <row r="116" customFormat="false" ht="13.8" hidden="false" customHeight="false" outlineLevel="0" collapsed="false">
      <c r="A116" s="0" t="str">
        <f aca="false">VLOOKUP(B116,mun_id!$B$1:$G$310,6,0)</f>
        <v>288</v>
      </c>
      <c r="B116" s="5" t="s">
        <v>174</v>
      </c>
      <c r="C116" s="5" t="s">
        <v>349</v>
      </c>
      <c r="D116" s="6" t="n">
        <v>5943</v>
      </c>
    </row>
    <row r="117" customFormat="false" ht="13.8" hidden="false" customHeight="false" outlineLevel="0" collapsed="false">
      <c r="A117" s="0" t="str">
        <f aca="false">VLOOKUP(B117,mun_id!$B$1:$G$310,6,0)</f>
        <v>290</v>
      </c>
      <c r="B117" s="5" t="s">
        <v>145</v>
      </c>
      <c r="C117" s="5" t="s">
        <v>349</v>
      </c>
      <c r="D117" s="6" t="n">
        <v>6738</v>
      </c>
    </row>
    <row r="118" customFormat="false" ht="13.8" hidden="false" customHeight="false" outlineLevel="0" collapsed="false">
      <c r="A118" s="0" t="str">
        <f aca="false">VLOOKUP(B118,mun_id!$B$1:$G$310,6,0)</f>
        <v>291</v>
      </c>
      <c r="B118" s="5" t="s">
        <v>271</v>
      </c>
      <c r="C118" s="5" t="s">
        <v>349</v>
      </c>
      <c r="D118" s="6" t="n">
        <v>1905</v>
      </c>
    </row>
    <row r="119" customFormat="false" ht="13.8" hidden="false" customHeight="false" outlineLevel="0" collapsed="false">
      <c r="A119" s="0" t="str">
        <f aca="false">VLOOKUP(B119,mun_id!$B$1:$G$310,6,0)</f>
        <v>295</v>
      </c>
      <c r="B119" s="5" t="s">
        <v>323</v>
      </c>
      <c r="C119" s="5" t="s">
        <v>349</v>
      </c>
      <c r="D119" s="6" t="n">
        <v>313</v>
      </c>
    </row>
    <row r="120" customFormat="false" ht="13.8" hidden="false" customHeight="false" outlineLevel="0" collapsed="false">
      <c r="A120" s="0" t="str">
        <f aca="false">VLOOKUP(B120,mun_id!$B$1:$G$310,6,0)</f>
        <v>297</v>
      </c>
      <c r="B120" s="5" t="s">
        <v>28</v>
      </c>
      <c r="C120" s="5" t="s">
        <v>349</v>
      </c>
      <c r="D120" s="6" t="n">
        <v>125383</v>
      </c>
    </row>
    <row r="121" customFormat="false" ht="13.8" hidden="false" customHeight="false" outlineLevel="0" collapsed="false">
      <c r="A121" s="0" t="str">
        <f aca="false">VLOOKUP(B121,mun_id!$B$1:$G$310,6,0)</f>
        <v>300</v>
      </c>
      <c r="B121" s="5" t="s">
        <v>226</v>
      </c>
      <c r="C121" s="5" t="s">
        <v>349</v>
      </c>
      <c r="D121" s="6" t="n">
        <v>3204</v>
      </c>
    </row>
    <row r="122" customFormat="false" ht="13.8" hidden="false" customHeight="false" outlineLevel="0" collapsed="false">
      <c r="A122" s="0" t="str">
        <f aca="false">VLOOKUP(B122,mun_id!$B$1:$G$310,6,0)</f>
        <v>301</v>
      </c>
      <c r="B122" s="5" t="s">
        <v>83</v>
      </c>
      <c r="C122" s="5" t="s">
        <v>349</v>
      </c>
      <c r="D122" s="6" t="n">
        <v>18203</v>
      </c>
    </row>
    <row r="123" customFormat="false" ht="13.8" hidden="false" customHeight="false" outlineLevel="0" collapsed="false">
      <c r="A123" s="0" t="str">
        <f aca="false">VLOOKUP(B123,mun_id!$B$1:$G$310,6,0)</f>
        <v>304</v>
      </c>
      <c r="B123" s="5" t="s">
        <v>316</v>
      </c>
      <c r="C123" s="5" t="s">
        <v>349</v>
      </c>
      <c r="D123" s="6" t="n">
        <v>1098</v>
      </c>
    </row>
    <row r="124" customFormat="false" ht="13.8" hidden="false" customHeight="false" outlineLevel="0" collapsed="false">
      <c r="A124" s="0" t="str">
        <f aca="false">VLOOKUP(B124,mun_id!$B$1:$G$310,6,0)</f>
        <v>305</v>
      </c>
      <c r="B124" s="5" t="s">
        <v>105</v>
      </c>
      <c r="C124" s="5" t="s">
        <v>349</v>
      </c>
      <c r="D124" s="6" t="n">
        <v>14178</v>
      </c>
    </row>
    <row r="125" customFormat="false" ht="13.8" hidden="false" customHeight="false" outlineLevel="0" collapsed="false">
      <c r="A125" s="0" t="str">
        <f aca="false">VLOOKUP(B125,mun_id!$B$1:$G$310,6,0)</f>
        <v>312</v>
      </c>
      <c r="B125" s="5" t="s">
        <v>303</v>
      </c>
      <c r="C125" s="5" t="s">
        <v>349</v>
      </c>
      <c r="D125" s="6" t="n">
        <v>1086</v>
      </c>
    </row>
    <row r="126" customFormat="false" ht="13.8" hidden="false" customHeight="false" outlineLevel="0" collapsed="false">
      <c r="A126" s="0" t="str">
        <f aca="false">VLOOKUP(B126,mun_id!$B$1:$G$310,6,0)</f>
        <v>316</v>
      </c>
      <c r="B126" s="5" t="s">
        <v>329</v>
      </c>
      <c r="C126" s="5" t="s">
        <v>349</v>
      </c>
      <c r="D126" s="6" t="n">
        <v>3940</v>
      </c>
    </row>
    <row r="127" customFormat="false" ht="13.8" hidden="false" customHeight="false" outlineLevel="0" collapsed="false">
      <c r="A127" s="0" t="str">
        <f aca="false">VLOOKUP(B127,mun_id!$B$1:$G$310,6,0)</f>
        <v>317</v>
      </c>
      <c r="B127" s="5" t="s">
        <v>259</v>
      </c>
      <c r="C127" s="5" t="s">
        <v>349</v>
      </c>
      <c r="D127" s="6" t="n">
        <v>2266</v>
      </c>
    </row>
    <row r="128" customFormat="false" ht="13.8" hidden="false" customHeight="false" outlineLevel="0" collapsed="false">
      <c r="A128" s="0" t="str">
        <f aca="false">VLOOKUP(B128,mun_id!$B$1:$G$310,6,0)</f>
        <v>318</v>
      </c>
      <c r="B128" s="5" t="s">
        <v>342</v>
      </c>
      <c r="C128" s="5" t="s">
        <v>349</v>
      </c>
      <c r="D128" s="6" t="n">
        <v>226</v>
      </c>
    </row>
    <row r="129" customFormat="false" ht="13.8" hidden="false" customHeight="false" outlineLevel="0" collapsed="false">
      <c r="A129" s="0" t="str">
        <f aca="false">VLOOKUP(B129,mun_id!$B$1:$G$310,6,0)</f>
        <v>398</v>
      </c>
      <c r="B129" s="5" t="s">
        <v>30</v>
      </c>
      <c r="C129" s="5" t="s">
        <v>349</v>
      </c>
      <c r="D129" s="6" t="n">
        <v>120897</v>
      </c>
    </row>
    <row r="130" customFormat="false" ht="13.8" hidden="false" customHeight="false" outlineLevel="0" collapsed="false">
      <c r="A130" s="0" t="str">
        <f aca="false">VLOOKUP(B130,mun_id!$B$1:$G$310,6,0)</f>
        <v>399</v>
      </c>
      <c r="B130" s="5" t="s">
        <v>153</v>
      </c>
      <c r="C130" s="5" t="s">
        <v>349</v>
      </c>
      <c r="D130" s="6" t="n">
        <v>7627</v>
      </c>
    </row>
    <row r="131" customFormat="false" ht="13.8" hidden="false" customHeight="false" outlineLevel="0" collapsed="false">
      <c r="A131" s="0" t="str">
        <f aca="false">VLOOKUP(B131,mun_id!$B$1:$G$310,6,0)</f>
        <v>400</v>
      </c>
      <c r="B131" s="5" t="s">
        <v>148</v>
      </c>
      <c r="C131" s="5" t="s">
        <v>349</v>
      </c>
      <c r="D131" s="6" t="n">
        <v>8198</v>
      </c>
    </row>
    <row r="132" customFormat="false" ht="13.8" hidden="false" customHeight="false" outlineLevel="0" collapsed="false">
      <c r="A132" s="0" t="str">
        <f aca="false">VLOOKUP(B132,mun_id!$B$1:$G$310,6,0)</f>
        <v>407</v>
      </c>
      <c r="B132" s="5" t="s">
        <v>255</v>
      </c>
      <c r="C132" s="5" t="s">
        <v>349</v>
      </c>
      <c r="D132" s="6" t="n">
        <v>2433</v>
      </c>
    </row>
    <row r="133" customFormat="false" ht="13.8" hidden="false" customHeight="false" outlineLevel="0" collapsed="false">
      <c r="A133" s="0" t="str">
        <f aca="false">VLOOKUP(B133,mun_id!$B$1:$G$310,6,0)</f>
        <v>402</v>
      </c>
      <c r="B133" s="5" t="s">
        <v>131</v>
      </c>
      <c r="C133" s="5" t="s">
        <v>349</v>
      </c>
      <c r="D133" s="6" t="n">
        <v>8388</v>
      </c>
    </row>
    <row r="134" customFormat="false" ht="13.8" hidden="false" customHeight="false" outlineLevel="0" collapsed="false">
      <c r="A134" s="0" t="str">
        <f aca="false">VLOOKUP(B134,mun_id!$B$1:$G$310,6,0)</f>
        <v>403</v>
      </c>
      <c r="B134" s="5" t="s">
        <v>239</v>
      </c>
      <c r="C134" s="5" t="s">
        <v>349</v>
      </c>
      <c r="D134" s="6" t="n">
        <v>2453</v>
      </c>
    </row>
    <row r="135" customFormat="false" ht="13.8" hidden="false" customHeight="false" outlineLevel="0" collapsed="false">
      <c r="A135" s="0" t="str">
        <f aca="false">VLOOKUP(B135,mun_id!$B$1:$G$310,6,0)</f>
        <v>405</v>
      </c>
      <c r="B135" s="5" t="s">
        <v>38</v>
      </c>
      <c r="C135" s="5" t="s">
        <v>349</v>
      </c>
      <c r="D135" s="6" t="n">
        <v>72013</v>
      </c>
    </row>
    <row r="136" customFormat="false" ht="13.8" hidden="false" customHeight="false" outlineLevel="0" collapsed="false">
      <c r="A136" s="0" t="str">
        <f aca="false">VLOOKUP(B136,mun_id!$B$1:$G$310,6,0)</f>
        <v>408</v>
      </c>
      <c r="B136" s="5" t="s">
        <v>111</v>
      </c>
      <c r="C136" s="5" t="s">
        <v>349</v>
      </c>
      <c r="D136" s="6" t="n">
        <v>13327</v>
      </c>
    </row>
    <row r="137" customFormat="false" ht="13.8" hidden="false" customHeight="false" outlineLevel="0" collapsed="false">
      <c r="A137" s="0" t="str">
        <f aca="false">VLOOKUP(B137,mun_id!$B$1:$G$310,6,0)</f>
        <v>410</v>
      </c>
      <c r="B137" s="5" t="s">
        <v>97</v>
      </c>
      <c r="C137" s="5" t="s">
        <v>349</v>
      </c>
      <c r="D137" s="6" t="n">
        <v>18487</v>
      </c>
    </row>
    <row r="138" customFormat="false" ht="13.8" hidden="false" customHeight="false" outlineLevel="0" collapsed="false">
      <c r="A138" s="0" t="str">
        <f aca="false">VLOOKUP(B138,mun_id!$B$1:$G$310,6,0)</f>
        <v>416</v>
      </c>
      <c r="B138" s="5" t="s">
        <v>246</v>
      </c>
      <c r="C138" s="5" t="s">
        <v>349</v>
      </c>
      <c r="D138" s="6" t="n">
        <v>2753</v>
      </c>
    </row>
    <row r="139" customFormat="false" ht="13.8" hidden="false" customHeight="false" outlineLevel="0" collapsed="false">
      <c r="A139" s="0" t="str">
        <f aca="false">VLOOKUP(B139,mun_id!$B$1:$G$310,6,0)</f>
        <v>417</v>
      </c>
      <c r="B139" s="5" t="s">
        <v>285</v>
      </c>
      <c r="C139" s="5" t="s">
        <v>349</v>
      </c>
      <c r="D139" s="6" t="n">
        <v>2321</v>
      </c>
    </row>
    <row r="140" customFormat="false" ht="13.8" hidden="false" customHeight="false" outlineLevel="0" collapsed="false">
      <c r="A140" s="0" t="str">
        <f aca="false">VLOOKUP(B140,mun_id!$B$1:$G$310,6,0)</f>
        <v>418</v>
      </c>
      <c r="B140" s="5" t="s">
        <v>78</v>
      </c>
      <c r="C140" s="5" t="s">
        <v>349</v>
      </c>
      <c r="D140" s="6" t="n">
        <v>25520</v>
      </c>
    </row>
    <row r="141" customFormat="false" ht="13.8" hidden="false" customHeight="false" outlineLevel="0" collapsed="false">
      <c r="A141" s="0" t="str">
        <f aca="false">VLOOKUP(B141,mun_id!$B$1:$G$310,6,0)</f>
        <v>420</v>
      </c>
      <c r="B141" s="5" t="s">
        <v>133</v>
      </c>
      <c r="C141" s="5" t="s">
        <v>349</v>
      </c>
      <c r="D141" s="6" t="n">
        <v>8440</v>
      </c>
    </row>
    <row r="142" customFormat="false" ht="13.8" hidden="false" customHeight="false" outlineLevel="0" collapsed="false">
      <c r="A142" s="0" t="str">
        <f aca="false">VLOOKUP(B142,mun_id!$B$1:$G$310,6,0)</f>
        <v>421</v>
      </c>
      <c r="B142" s="5" t="s">
        <v>317</v>
      </c>
      <c r="C142" s="5" t="s">
        <v>349</v>
      </c>
      <c r="D142" s="6" t="n">
        <v>634</v>
      </c>
    </row>
    <row r="143" customFormat="false" ht="13.8" hidden="false" customHeight="false" outlineLevel="0" collapsed="false">
      <c r="A143" s="0" t="str">
        <f aca="false">VLOOKUP(B143,mun_id!$B$1:$G$310,6,0)</f>
        <v>422</v>
      </c>
      <c r="B143" s="5" t="s">
        <v>119</v>
      </c>
      <c r="C143" s="5" t="s">
        <v>349</v>
      </c>
      <c r="D143" s="6" t="n">
        <v>9068</v>
      </c>
    </row>
    <row r="144" customFormat="false" ht="13.8" hidden="false" customHeight="false" outlineLevel="0" collapsed="false">
      <c r="A144" s="0" t="str">
        <f aca="false">VLOOKUP(B144,mun_id!$B$1:$G$310,6,0)</f>
        <v>423</v>
      </c>
      <c r="B144" s="5" t="s">
        <v>94</v>
      </c>
      <c r="C144" s="5" t="s">
        <v>349</v>
      </c>
      <c r="D144" s="6" t="n">
        <v>21480</v>
      </c>
    </row>
    <row r="145" customFormat="false" ht="13.8" hidden="false" customHeight="false" outlineLevel="0" collapsed="false">
      <c r="A145" s="0" t="str">
        <f aca="false">VLOOKUP(B145,mun_id!$B$1:$G$310,6,0)</f>
        <v>425</v>
      </c>
      <c r="B145" s="5" t="s">
        <v>134</v>
      </c>
      <c r="C145" s="5" t="s">
        <v>349</v>
      </c>
      <c r="D145" s="6" t="n">
        <v>10563</v>
      </c>
    </row>
    <row r="146" customFormat="false" ht="13.8" hidden="false" customHeight="false" outlineLevel="0" collapsed="false">
      <c r="A146" s="0" t="str">
        <f aca="false">VLOOKUP(B146,mun_id!$B$1:$G$310,6,0)</f>
        <v>426</v>
      </c>
      <c r="B146" s="5" t="s">
        <v>116</v>
      </c>
      <c r="C146" s="5" t="s">
        <v>349</v>
      </c>
      <c r="D146" s="6" t="n">
        <v>11314</v>
      </c>
    </row>
    <row r="147" customFormat="false" ht="13.8" hidden="false" customHeight="false" outlineLevel="0" collapsed="false">
      <c r="A147" s="0" t="str">
        <f aca="false">VLOOKUP(B147,mun_id!$B$1:$G$310,6,0)</f>
        <v>444</v>
      </c>
      <c r="B147" s="5" t="s">
        <v>55</v>
      </c>
      <c r="C147" s="5" t="s">
        <v>349</v>
      </c>
      <c r="D147" s="6" t="n">
        <v>43691</v>
      </c>
    </row>
    <row r="148" customFormat="false" ht="13.8" hidden="false" customHeight="false" outlineLevel="0" collapsed="false">
      <c r="A148" s="0" t="str">
        <f aca="false">VLOOKUP(B148,mun_id!$B$1:$G$310,6,0)</f>
        <v>430</v>
      </c>
      <c r="B148" s="5" t="s">
        <v>103</v>
      </c>
      <c r="C148" s="5" t="s">
        <v>349</v>
      </c>
      <c r="D148" s="6" t="n">
        <v>14549</v>
      </c>
    </row>
    <row r="149" customFormat="false" ht="13.8" hidden="false" customHeight="false" outlineLevel="0" collapsed="false">
      <c r="A149" s="0" t="str">
        <f aca="false">VLOOKUP(B149,mun_id!$B$1:$G$310,6,0)</f>
        <v>433</v>
      </c>
      <c r="B149" s="5" t="s">
        <v>152</v>
      </c>
      <c r="C149" s="5" t="s">
        <v>349</v>
      </c>
      <c r="D149" s="6" t="n">
        <v>7393</v>
      </c>
    </row>
    <row r="150" customFormat="false" ht="13.8" hidden="false" customHeight="false" outlineLevel="0" collapsed="false">
      <c r="A150" s="0" t="str">
        <f aca="false">VLOOKUP(B150,mun_id!$B$1:$G$310,6,0)</f>
        <v>434</v>
      </c>
      <c r="B150" s="5" t="s">
        <v>108</v>
      </c>
      <c r="C150" s="5" t="s">
        <v>349</v>
      </c>
      <c r="D150" s="6" t="n">
        <v>13874</v>
      </c>
    </row>
    <row r="151" customFormat="false" ht="13.8" hidden="false" customHeight="false" outlineLevel="0" collapsed="false">
      <c r="A151" s="0" t="str">
        <f aca="false">VLOOKUP(B151,mun_id!$B$1:$G$310,6,0)</f>
        <v>435</v>
      </c>
      <c r="B151" s="5" t="s">
        <v>318</v>
      </c>
      <c r="C151" s="5" t="s">
        <v>349</v>
      </c>
      <c r="D151" s="6" t="n">
        <v>676</v>
      </c>
    </row>
    <row r="152" customFormat="false" ht="13.8" hidden="false" customHeight="false" outlineLevel="0" collapsed="false">
      <c r="A152" s="0" t="str">
        <f aca="false">VLOOKUP(B152,mun_id!$B$1:$G$310,6,0)</f>
        <v>436</v>
      </c>
      <c r="B152" s="5" t="s">
        <v>282</v>
      </c>
      <c r="C152" s="5" t="s">
        <v>349</v>
      </c>
      <c r="D152" s="6" t="n">
        <v>1982</v>
      </c>
    </row>
    <row r="153" customFormat="false" ht="13.8" hidden="false" customHeight="false" outlineLevel="0" collapsed="false">
      <c r="A153" s="0" t="str">
        <f aca="false">VLOOKUP(B153,mun_id!$B$1:$G$310,6,0)</f>
        <v>438</v>
      </c>
      <c r="B153" s="5" t="s">
        <v>322</v>
      </c>
      <c r="C153" s="5" t="s">
        <v>349</v>
      </c>
      <c r="D153" s="6" t="n">
        <v>385</v>
      </c>
    </row>
    <row r="154" customFormat="false" ht="13.8" hidden="false" customHeight="false" outlineLevel="0" collapsed="false">
      <c r="A154" s="0" t="str">
        <f aca="false">VLOOKUP(B154,mun_id!$B$1:$G$310,6,0)</f>
        <v>440</v>
      </c>
      <c r="B154" s="5" t="s">
        <v>196</v>
      </c>
      <c r="C154" s="5" t="s">
        <v>349</v>
      </c>
      <c r="D154" s="6" t="n">
        <v>6263</v>
      </c>
    </row>
    <row r="155" customFormat="false" ht="13.8" hidden="false" customHeight="false" outlineLevel="0" collapsed="false">
      <c r="A155" s="0" t="str">
        <f aca="false">VLOOKUP(B155,mun_id!$B$1:$G$310,6,0)</f>
        <v>441</v>
      </c>
      <c r="B155" s="5" t="s">
        <v>339</v>
      </c>
      <c r="C155" s="5" t="s">
        <v>349</v>
      </c>
      <c r="D155" s="6" t="n">
        <v>4017</v>
      </c>
    </row>
    <row r="156" customFormat="false" ht="13.8" hidden="false" customHeight="false" outlineLevel="0" collapsed="false">
      <c r="A156" s="0" t="str">
        <f aca="false">VLOOKUP(B156,mun_id!$B$1:$G$310,6,0)</f>
        <v>475</v>
      </c>
      <c r="B156" s="5" t="s">
        <v>187</v>
      </c>
      <c r="C156" s="5" t="s">
        <v>349</v>
      </c>
      <c r="D156" s="6" t="n">
        <v>5303</v>
      </c>
    </row>
    <row r="157" customFormat="false" ht="13.8" hidden="false" customHeight="false" outlineLevel="0" collapsed="false">
      <c r="A157" s="0" t="str">
        <f aca="false">VLOOKUP(B157,mun_id!$B$1:$G$310,6,0)</f>
        <v>478</v>
      </c>
      <c r="B157" s="5" t="s">
        <v>121</v>
      </c>
      <c r="C157" s="5" t="s">
        <v>349</v>
      </c>
      <c r="D157" s="6" t="n">
        <v>12047</v>
      </c>
    </row>
    <row r="158" customFormat="false" ht="13.8" hidden="false" customHeight="false" outlineLevel="0" collapsed="false">
      <c r="A158" s="0" t="str">
        <f aca="false">VLOOKUP(B158,mun_id!$B$1:$G$310,6,0)</f>
        <v>480</v>
      </c>
      <c r="B158" s="5" t="s">
        <v>284</v>
      </c>
      <c r="C158" s="5" t="s">
        <v>349</v>
      </c>
      <c r="D158" s="6" t="n">
        <v>1948</v>
      </c>
    </row>
    <row r="159" customFormat="false" ht="13.8" hidden="false" customHeight="false" outlineLevel="0" collapsed="false">
      <c r="A159" s="0" t="str">
        <f aca="false">VLOOKUP(B159,mun_id!$B$1:$G$310,6,0)</f>
        <v>481</v>
      </c>
      <c r="B159" s="5" t="s">
        <v>137</v>
      </c>
      <c r="C159" s="5" t="s">
        <v>349</v>
      </c>
      <c r="D159" s="6" t="n">
        <v>9397</v>
      </c>
    </row>
    <row r="160" customFormat="false" ht="13.8" hidden="false" customHeight="false" outlineLevel="0" collapsed="false">
      <c r="A160" s="0" t="str">
        <f aca="false">VLOOKUP(B160,mun_id!$B$1:$G$310,6,0)</f>
        <v>483</v>
      </c>
      <c r="B160" s="5" t="s">
        <v>311</v>
      </c>
      <c r="C160" s="5" t="s">
        <v>349</v>
      </c>
      <c r="D160" s="6" t="n">
        <v>945</v>
      </c>
    </row>
    <row r="161" customFormat="false" ht="13.8" hidden="false" customHeight="false" outlineLevel="0" collapsed="false">
      <c r="A161" s="0" t="str">
        <f aca="false">VLOOKUP(B161,mun_id!$B$1:$G$310,6,0)</f>
        <v>484</v>
      </c>
      <c r="B161" s="5" t="s">
        <v>243</v>
      </c>
      <c r="C161" s="5" t="s">
        <v>349</v>
      </c>
      <c r="D161" s="6" t="n">
        <v>2888</v>
      </c>
    </row>
    <row r="162" customFormat="false" ht="13.8" hidden="false" customHeight="false" outlineLevel="0" collapsed="false">
      <c r="A162" s="0" t="str">
        <f aca="false">VLOOKUP(B162,mun_id!$B$1:$G$310,6,0)</f>
        <v>489</v>
      </c>
      <c r="B162" s="5" t="s">
        <v>281</v>
      </c>
      <c r="C162" s="5" t="s">
        <v>349</v>
      </c>
      <c r="D162" s="6" t="n">
        <v>1580</v>
      </c>
    </row>
    <row r="163" customFormat="false" ht="13.8" hidden="false" customHeight="false" outlineLevel="0" collapsed="false">
      <c r="A163" s="0" t="str">
        <f aca="false">VLOOKUP(B163,mun_id!$B$1:$G$310,6,0)</f>
        <v>491</v>
      </c>
      <c r="B163" s="5" t="s">
        <v>48</v>
      </c>
      <c r="C163" s="5" t="s">
        <v>349</v>
      </c>
      <c r="D163" s="6" t="n">
        <v>48693</v>
      </c>
    </row>
    <row r="164" customFormat="false" ht="13.8" hidden="false" customHeight="false" outlineLevel="0" collapsed="false">
      <c r="A164" s="0" t="str">
        <f aca="false">VLOOKUP(B164,mun_id!$B$1:$G$310,6,0)</f>
        <v>494</v>
      </c>
      <c r="B164" s="5" t="s">
        <v>142</v>
      </c>
      <c r="C164" s="5" t="s">
        <v>349</v>
      </c>
      <c r="D164" s="6" t="n">
        <v>8605</v>
      </c>
    </row>
    <row r="165" customFormat="false" ht="13.8" hidden="false" customHeight="false" outlineLevel="0" collapsed="false">
      <c r="A165" s="0" t="str">
        <f aca="false">VLOOKUP(B165,mun_id!$B$1:$G$310,6,0)</f>
        <v>495</v>
      </c>
      <c r="B165" s="5" t="s">
        <v>295</v>
      </c>
      <c r="C165" s="5" t="s">
        <v>349</v>
      </c>
      <c r="D165" s="6" t="n">
        <v>1327</v>
      </c>
    </row>
    <row r="166" customFormat="false" ht="13.8" hidden="false" customHeight="false" outlineLevel="0" collapsed="false">
      <c r="A166" s="0" t="str">
        <f aca="false">VLOOKUP(B166,mun_id!$B$1:$G$310,6,0)</f>
        <v>498</v>
      </c>
      <c r="B166" s="5" t="s">
        <v>269</v>
      </c>
      <c r="C166" s="5" t="s">
        <v>349</v>
      </c>
      <c r="D166" s="6" t="n">
        <v>2195</v>
      </c>
    </row>
    <row r="167" customFormat="false" ht="13.8" hidden="false" customHeight="false" outlineLevel="0" collapsed="false">
      <c r="A167" s="0" t="str">
        <f aca="false">VLOOKUP(B167,mun_id!$B$1:$G$310,6,0)</f>
        <v>499</v>
      </c>
      <c r="B167" s="5" t="s">
        <v>93</v>
      </c>
      <c r="C167" s="5" t="s">
        <v>349</v>
      </c>
      <c r="D167" s="6" t="n">
        <v>19413</v>
      </c>
    </row>
    <row r="168" customFormat="false" ht="13.8" hidden="false" customHeight="false" outlineLevel="0" collapsed="false">
      <c r="A168" s="0" t="str">
        <f aca="false">VLOOKUP(B168,mun_id!$B$1:$G$310,6,0)</f>
        <v>500</v>
      </c>
      <c r="B168" s="5" t="s">
        <v>136</v>
      </c>
      <c r="C168" s="5" t="s">
        <v>349</v>
      </c>
      <c r="D168" s="6" t="n">
        <v>10942</v>
      </c>
    </row>
    <row r="169" customFormat="false" ht="13.8" hidden="false" customHeight="false" outlineLevel="0" collapsed="false">
      <c r="A169" s="0" t="str">
        <f aca="false">VLOOKUP(B169,mun_id!$B$1:$G$310,6,0)</f>
        <v>503</v>
      </c>
      <c r="B169" s="5" t="s">
        <v>155</v>
      </c>
      <c r="C169" s="5" t="s">
        <v>349</v>
      </c>
      <c r="D169" s="6" t="n">
        <v>7255</v>
      </c>
    </row>
    <row r="170" customFormat="false" ht="13.8" hidden="false" customHeight="false" outlineLevel="0" collapsed="false">
      <c r="A170" s="0" t="str">
        <f aca="false">VLOOKUP(B170,mun_id!$B$1:$G$310,6,0)</f>
        <v>504</v>
      </c>
      <c r="B170" s="5" t="s">
        <v>287</v>
      </c>
      <c r="C170" s="5" t="s">
        <v>349</v>
      </c>
      <c r="D170" s="6" t="n">
        <v>1713</v>
      </c>
    </row>
    <row r="171" customFormat="false" ht="13.8" hidden="false" customHeight="false" outlineLevel="0" collapsed="false">
      <c r="A171" s="0" t="str">
        <f aca="false">VLOOKUP(B171,mun_id!$B$1:$G$310,6,0)</f>
        <v>505</v>
      </c>
      <c r="B171" s="5" t="s">
        <v>87</v>
      </c>
      <c r="C171" s="5" t="s">
        <v>349</v>
      </c>
      <c r="D171" s="6" t="n">
        <v>21127</v>
      </c>
    </row>
    <row r="172" customFormat="false" ht="13.8" hidden="false" customHeight="false" outlineLevel="0" collapsed="false">
      <c r="A172" s="0" t="str">
        <f aca="false">VLOOKUP(B172,mun_id!$B$1:$G$310,6,0)</f>
        <v>508</v>
      </c>
      <c r="B172" s="5" t="s">
        <v>166</v>
      </c>
      <c r="C172" s="5" t="s">
        <v>349</v>
      </c>
      <c r="D172" s="6" t="n">
        <v>8202</v>
      </c>
    </row>
    <row r="173" customFormat="false" ht="13.8" hidden="false" customHeight="false" outlineLevel="0" collapsed="false">
      <c r="A173" s="0" t="str">
        <f aca="false">VLOOKUP(B173,mun_id!$B$1:$G$310,6,0)</f>
        <v>507</v>
      </c>
      <c r="B173" s="5" t="s">
        <v>181</v>
      </c>
      <c r="C173" s="5" t="s">
        <v>349</v>
      </c>
      <c r="D173" s="6" t="n">
        <v>5034</v>
      </c>
    </row>
    <row r="174" customFormat="false" ht="13.8" hidden="false" customHeight="false" outlineLevel="0" collapsed="false">
      <c r="A174" s="0" t="str">
        <f aca="false">VLOOKUP(B174,mun_id!$B$1:$G$310,6,0)</f>
        <v>529</v>
      </c>
      <c r="B174" s="5" t="s">
        <v>95</v>
      </c>
      <c r="C174" s="5" t="s">
        <v>349</v>
      </c>
      <c r="D174" s="6" t="n">
        <v>20140</v>
      </c>
    </row>
    <row r="175" customFormat="false" ht="13.8" hidden="false" customHeight="false" outlineLevel="0" collapsed="false">
      <c r="A175" s="0" t="str">
        <f aca="false">VLOOKUP(B175,mun_id!$B$1:$G$310,6,0)</f>
        <v>531</v>
      </c>
      <c r="B175" s="5" t="s">
        <v>185</v>
      </c>
      <c r="C175" s="5" t="s">
        <v>349</v>
      </c>
      <c r="D175" s="6" t="n">
        <v>4591</v>
      </c>
    </row>
    <row r="176" customFormat="false" ht="13.8" hidden="false" customHeight="false" outlineLevel="0" collapsed="false">
      <c r="A176" s="0" t="str">
        <f aca="false">VLOOKUP(B176,mun_id!$B$1:$G$310,6,0)</f>
        <v>535</v>
      </c>
      <c r="B176" s="5" t="s">
        <v>123</v>
      </c>
      <c r="C176" s="5" t="s">
        <v>349</v>
      </c>
      <c r="D176" s="6" t="n">
        <v>9405</v>
      </c>
    </row>
    <row r="177" customFormat="false" ht="13.8" hidden="false" customHeight="false" outlineLevel="0" collapsed="false">
      <c r="A177" s="0" t="str">
        <f aca="false">VLOOKUP(B177,mun_id!$B$1:$G$310,6,0)</f>
        <v>536</v>
      </c>
      <c r="B177" s="5" t="s">
        <v>66</v>
      </c>
      <c r="C177" s="5" t="s">
        <v>349</v>
      </c>
      <c r="D177" s="6" t="n">
        <v>36680</v>
      </c>
    </row>
    <row r="178" customFormat="false" ht="13.8" hidden="false" customHeight="false" outlineLevel="0" collapsed="false">
      <c r="A178" s="0" t="str">
        <f aca="false">VLOOKUP(B178,mun_id!$B$1:$G$310,6,0)</f>
        <v>538</v>
      </c>
      <c r="B178" s="5" t="s">
        <v>202</v>
      </c>
      <c r="C178" s="5" t="s">
        <v>349</v>
      </c>
      <c r="D178" s="6" t="n">
        <v>4527</v>
      </c>
    </row>
    <row r="179" customFormat="false" ht="13.8" hidden="false" customHeight="false" outlineLevel="0" collapsed="false">
      <c r="A179" s="0" t="str">
        <f aca="false">VLOOKUP(B179,mun_id!$B$1:$G$310,6,0)</f>
        <v>541</v>
      </c>
      <c r="B179" s="5" t="s">
        <v>154</v>
      </c>
      <c r="C179" s="5" t="s">
        <v>349</v>
      </c>
      <c r="D179" s="6" t="n">
        <v>8149</v>
      </c>
    </row>
    <row r="180" customFormat="false" ht="13.8" hidden="false" customHeight="false" outlineLevel="0" collapsed="false">
      <c r="A180" s="0" t="str">
        <f aca="false">VLOOKUP(B180,mun_id!$B$1:$G$310,6,0)</f>
        <v>543</v>
      </c>
      <c r="B180" s="5" t="s">
        <v>57</v>
      </c>
      <c r="C180" s="5" t="s">
        <v>349</v>
      </c>
      <c r="D180" s="6" t="n">
        <v>47039</v>
      </c>
    </row>
    <row r="181" customFormat="false" ht="13.8" hidden="false" customHeight="false" outlineLevel="0" collapsed="false">
      <c r="A181" s="0" t="str">
        <f aca="false">VLOOKUP(B181,mun_id!$B$1:$G$310,6,0)</f>
        <v>545</v>
      </c>
      <c r="B181" s="5" t="s">
        <v>140</v>
      </c>
      <c r="C181" s="5" t="s">
        <v>349</v>
      </c>
      <c r="D181" s="6" t="n">
        <v>9645</v>
      </c>
    </row>
    <row r="182" customFormat="false" ht="13.8" hidden="false" customHeight="false" outlineLevel="0" collapsed="false">
      <c r="A182" s="0" t="str">
        <f aca="false">VLOOKUP(B182,mun_id!$B$1:$G$310,6,0)</f>
        <v>560</v>
      </c>
      <c r="B182" s="5" t="s">
        <v>104</v>
      </c>
      <c r="C182" s="5" t="s">
        <v>349</v>
      </c>
      <c r="D182" s="6" t="n">
        <v>15024</v>
      </c>
    </row>
    <row r="183" customFormat="false" ht="13.8" hidden="false" customHeight="false" outlineLevel="0" collapsed="false">
      <c r="A183" s="0" t="str">
        <f aca="false">VLOOKUP(B183,mun_id!$B$1:$G$310,6,0)</f>
        <v>561</v>
      </c>
      <c r="B183" s="5" t="s">
        <v>304</v>
      </c>
      <c r="C183" s="5" t="s">
        <v>349</v>
      </c>
      <c r="D183" s="6" t="n">
        <v>1288</v>
      </c>
    </row>
    <row r="184" customFormat="false" ht="13.8" hidden="false" customHeight="false" outlineLevel="0" collapsed="false">
      <c r="A184" s="0" t="str">
        <f aca="false">VLOOKUP(B184,mun_id!$B$1:$G$310,6,0)</f>
        <v>562</v>
      </c>
      <c r="B184" s="5" t="s">
        <v>139</v>
      </c>
      <c r="C184" s="5" t="s">
        <v>349</v>
      </c>
      <c r="D184" s="6" t="n">
        <v>8305</v>
      </c>
    </row>
    <row r="185" customFormat="false" ht="13.8" hidden="false" customHeight="false" outlineLevel="0" collapsed="false">
      <c r="A185" s="0" t="str">
        <f aca="false">VLOOKUP(B185,mun_id!$B$1:$G$310,6,0)</f>
        <v>563</v>
      </c>
      <c r="B185" s="5" t="s">
        <v>157</v>
      </c>
      <c r="C185" s="5" t="s">
        <v>349</v>
      </c>
      <c r="D185" s="6" t="n">
        <v>6377</v>
      </c>
    </row>
    <row r="186" customFormat="false" ht="13.8" hidden="false" customHeight="false" outlineLevel="0" collapsed="false">
      <c r="A186" s="0" t="str">
        <f aca="false">VLOOKUP(B186,mun_id!$B$1:$G$310,6,0)</f>
        <v>564</v>
      </c>
      <c r="B186" s="5" t="s">
        <v>22</v>
      </c>
      <c r="C186" s="5" t="s">
        <v>349</v>
      </c>
      <c r="D186" s="6" t="n">
        <v>223389</v>
      </c>
    </row>
    <row r="187" customFormat="false" ht="13.8" hidden="false" customHeight="false" outlineLevel="0" collapsed="false">
      <c r="A187" s="0" t="str">
        <f aca="false">VLOOKUP(B187,mun_id!$B$1:$G$310,6,0)</f>
        <v>309</v>
      </c>
      <c r="B187" s="5" t="s">
        <v>165</v>
      </c>
      <c r="C187" s="5" t="s">
        <v>349</v>
      </c>
      <c r="D187" s="6" t="n">
        <v>5606</v>
      </c>
    </row>
    <row r="188" customFormat="false" ht="13.8" hidden="false" customHeight="false" outlineLevel="0" collapsed="false">
      <c r="A188" s="0" t="str">
        <f aca="false">VLOOKUP(B188,mun_id!$B$1:$G$310,6,0)</f>
        <v>576</v>
      </c>
      <c r="B188" s="5" t="s">
        <v>244</v>
      </c>
      <c r="C188" s="5" t="s">
        <v>349</v>
      </c>
      <c r="D188" s="6" t="n">
        <v>2480</v>
      </c>
    </row>
    <row r="189" customFormat="false" ht="13.8" hidden="false" customHeight="false" outlineLevel="0" collapsed="false">
      <c r="A189" s="0" t="str">
        <f aca="false">VLOOKUP(B189,mun_id!$B$1:$G$310,6,0)</f>
        <v>577</v>
      </c>
      <c r="B189" s="5" t="s">
        <v>126</v>
      </c>
      <c r="C189" s="5" t="s">
        <v>349</v>
      </c>
      <c r="D189" s="6" t="n">
        <v>11362</v>
      </c>
    </row>
    <row r="190" customFormat="false" ht="13.8" hidden="false" customHeight="false" outlineLevel="0" collapsed="false">
      <c r="A190" s="0" t="str">
        <f aca="false">VLOOKUP(B190,mun_id!$B$1:$G$310,6,0)</f>
        <v>578</v>
      </c>
      <c r="B190" s="5" t="s">
        <v>231</v>
      </c>
      <c r="C190" s="5" t="s">
        <v>349</v>
      </c>
      <c r="D190" s="6" t="n">
        <v>2835</v>
      </c>
    </row>
    <row r="191" customFormat="false" ht="13.8" hidden="false" customHeight="false" outlineLevel="0" collapsed="false">
      <c r="A191" s="0" t="str">
        <f aca="false">VLOOKUP(B191,mun_id!$B$1:$G$310,6,0)</f>
        <v>445</v>
      </c>
      <c r="B191" s="5" t="s">
        <v>107</v>
      </c>
      <c r="C191" s="5" t="s">
        <v>349</v>
      </c>
      <c r="D191" s="6" t="n">
        <v>14443</v>
      </c>
    </row>
    <row r="192" customFormat="false" ht="13.8" hidden="false" customHeight="false" outlineLevel="0" collapsed="false">
      <c r="A192" s="0" t="str">
        <f aca="false">VLOOKUP(B192,mun_id!$B$1:$G$310,6,0)</f>
        <v>580</v>
      </c>
      <c r="B192" s="5" t="s">
        <v>195</v>
      </c>
      <c r="C192" s="5" t="s">
        <v>349</v>
      </c>
      <c r="D192" s="6" t="n">
        <v>3870</v>
      </c>
    </row>
    <row r="193" customFormat="false" ht="13.8" hidden="false" customHeight="false" outlineLevel="0" collapsed="false">
      <c r="A193" s="0" t="str">
        <f aca="false">VLOOKUP(B193,mun_id!$B$1:$G$310,6,0)</f>
        <v>581</v>
      </c>
      <c r="B193" s="5" t="s">
        <v>172</v>
      </c>
      <c r="C193" s="5" t="s">
        <v>349</v>
      </c>
      <c r="D193" s="6" t="n">
        <v>5683</v>
      </c>
    </row>
    <row r="194" customFormat="false" ht="13.8" hidden="false" customHeight="false" outlineLevel="0" collapsed="false">
      <c r="A194" s="0" t="str">
        <f aca="false">VLOOKUP(B194,mun_id!$B$1:$G$310,6,0)</f>
        <v>599</v>
      </c>
      <c r="B194" s="5" t="s">
        <v>333</v>
      </c>
      <c r="C194" s="5" t="s">
        <v>349</v>
      </c>
      <c r="D194" s="6" t="n">
        <v>11350</v>
      </c>
    </row>
    <row r="195" customFormat="false" ht="13.8" hidden="false" customHeight="false" outlineLevel="0" collapsed="false">
      <c r="A195" s="0" t="str">
        <f aca="false">VLOOKUP(B195,mun_id!$B$1:$G$310,6,0)</f>
        <v>583</v>
      </c>
      <c r="B195" s="5" t="s">
        <v>314</v>
      </c>
      <c r="C195" s="5" t="s">
        <v>349</v>
      </c>
      <c r="D195" s="6" t="n">
        <v>894</v>
      </c>
    </row>
    <row r="196" customFormat="false" ht="13.8" hidden="false" customHeight="false" outlineLevel="0" collapsed="false">
      <c r="A196" s="0" t="str">
        <f aca="false">VLOOKUP(B196,mun_id!$B$1:$G$310,6,0)</f>
        <v>854</v>
      </c>
      <c r="B196" s="5" t="s">
        <v>228</v>
      </c>
      <c r="C196" s="5" t="s">
        <v>349</v>
      </c>
      <c r="D196" s="6" t="n">
        <v>2797</v>
      </c>
    </row>
    <row r="197" customFormat="false" ht="13.8" hidden="false" customHeight="false" outlineLevel="0" collapsed="false">
      <c r="A197" s="0" t="str">
        <f aca="false">VLOOKUP(B197,mun_id!$B$1:$G$310,6,0)</f>
        <v>584</v>
      </c>
      <c r="B197" s="5" t="s">
        <v>253</v>
      </c>
      <c r="C197" s="5" t="s">
        <v>349</v>
      </c>
      <c r="D197" s="6" t="n">
        <v>2212</v>
      </c>
    </row>
    <row r="198" customFormat="false" ht="13.8" hidden="false" customHeight="false" outlineLevel="0" collapsed="false">
      <c r="A198" s="0" t="str">
        <f aca="false">VLOOKUP(B198,mun_id!$B$1:$G$310,6,0)</f>
        <v>588</v>
      </c>
      <c r="B198" s="5" t="s">
        <v>292</v>
      </c>
      <c r="C198" s="5" t="s">
        <v>349</v>
      </c>
      <c r="D198" s="6" t="n">
        <v>1447</v>
      </c>
    </row>
    <row r="199" customFormat="false" ht="13.8" hidden="false" customHeight="false" outlineLevel="0" collapsed="false">
      <c r="A199" s="0" t="str">
        <f aca="false">VLOOKUP(B199,mun_id!$B$1:$G$310,6,0)</f>
        <v>592</v>
      </c>
      <c r="B199" s="5" t="s">
        <v>221</v>
      </c>
      <c r="C199" s="5" t="s">
        <v>349</v>
      </c>
      <c r="D199" s="6" t="n">
        <v>3408</v>
      </c>
    </row>
    <row r="200" customFormat="false" ht="13.8" hidden="false" customHeight="false" outlineLevel="0" collapsed="false">
      <c r="A200" s="0" t="str">
        <f aca="false">VLOOKUP(B200,mun_id!$B$1:$G$310,6,0)</f>
        <v>593</v>
      </c>
      <c r="B200" s="5" t="s">
        <v>98</v>
      </c>
      <c r="C200" s="5" t="s">
        <v>349</v>
      </c>
      <c r="D200" s="6" t="n">
        <v>14892</v>
      </c>
    </row>
    <row r="201" customFormat="false" ht="13.8" hidden="false" customHeight="false" outlineLevel="0" collapsed="false">
      <c r="A201" s="0" t="str">
        <f aca="false">VLOOKUP(B201,mun_id!$B$1:$G$310,6,0)</f>
        <v>595</v>
      </c>
      <c r="B201" s="5" t="s">
        <v>206</v>
      </c>
      <c r="C201" s="5" t="s">
        <v>349</v>
      </c>
      <c r="D201" s="6" t="n">
        <v>3633</v>
      </c>
    </row>
    <row r="202" customFormat="false" ht="13.8" hidden="false" customHeight="false" outlineLevel="0" collapsed="false">
      <c r="A202" s="0" t="str">
        <f aca="false">VLOOKUP(B202,mun_id!$B$1:$G$310,6,0)</f>
        <v>598</v>
      </c>
      <c r="B202" s="5" t="s">
        <v>91</v>
      </c>
      <c r="C202" s="5" t="s">
        <v>349</v>
      </c>
      <c r="D202" s="6" t="n">
        <v>18286</v>
      </c>
    </row>
    <row r="203" customFormat="false" ht="13.8" hidden="false" customHeight="false" outlineLevel="0" collapsed="false">
      <c r="A203" s="0" t="str">
        <f aca="false">VLOOKUP(B203,mun_id!$B$1:$G$310,6,0)</f>
        <v>601</v>
      </c>
      <c r="B203" s="5" t="s">
        <v>217</v>
      </c>
      <c r="C203" s="5" t="s">
        <v>349</v>
      </c>
      <c r="D203" s="6" t="n">
        <v>3380</v>
      </c>
    </row>
    <row r="204" customFormat="false" ht="13.8" hidden="false" customHeight="false" outlineLevel="0" collapsed="false">
      <c r="A204" s="0" t="str">
        <f aca="false">VLOOKUP(B204,mun_id!$B$1:$G$310,6,0)</f>
        <v>604</v>
      </c>
      <c r="B204" s="5" t="s">
        <v>96</v>
      </c>
      <c r="C204" s="5" t="s">
        <v>349</v>
      </c>
      <c r="D204" s="6" t="n">
        <v>21288</v>
      </c>
    </row>
    <row r="205" customFormat="false" ht="13.8" hidden="false" customHeight="false" outlineLevel="0" collapsed="false">
      <c r="A205" s="0" t="str">
        <f aca="false">VLOOKUP(B205,mun_id!$B$1:$G$310,6,0)</f>
        <v>607</v>
      </c>
      <c r="B205" s="5" t="s">
        <v>212</v>
      </c>
      <c r="C205" s="5" t="s">
        <v>349</v>
      </c>
      <c r="D205" s="6" t="n">
        <v>3628</v>
      </c>
    </row>
    <row r="206" customFormat="false" ht="13.8" hidden="false" customHeight="false" outlineLevel="0" collapsed="false">
      <c r="A206" s="0" t="str">
        <f aca="false">VLOOKUP(B206,mun_id!$B$1:$G$310,6,0)</f>
        <v>608</v>
      </c>
      <c r="B206" s="5" t="s">
        <v>274</v>
      </c>
      <c r="C206" s="5" t="s">
        <v>349</v>
      </c>
      <c r="D206" s="6" t="n">
        <v>1800</v>
      </c>
    </row>
    <row r="207" customFormat="false" ht="13.8" hidden="false" customHeight="false" outlineLevel="0" collapsed="false">
      <c r="A207" s="0" t="str">
        <f aca="false">VLOOKUP(B207,mun_id!$B$1:$G$310,6,0)</f>
        <v>609</v>
      </c>
      <c r="B207" s="5" t="s">
        <v>34</v>
      </c>
      <c r="C207" s="5" t="s">
        <v>349</v>
      </c>
      <c r="D207" s="6" t="n">
        <v>79975</v>
      </c>
    </row>
    <row r="208" customFormat="false" ht="13.8" hidden="false" customHeight="false" outlineLevel="0" collapsed="false">
      <c r="A208" s="0" t="str">
        <f aca="false">VLOOKUP(B208,mun_id!$B$1:$G$310,6,0)</f>
        <v>611</v>
      </c>
      <c r="B208" s="5" t="s">
        <v>197</v>
      </c>
      <c r="C208" s="5" t="s">
        <v>349</v>
      </c>
      <c r="D208" s="6" t="n">
        <v>5126</v>
      </c>
    </row>
    <row r="209" customFormat="false" ht="13.8" hidden="false" customHeight="false" outlineLevel="0" collapsed="false">
      <c r="A209" s="0" t="str">
        <f aca="false">VLOOKUP(B209,mun_id!$B$1:$G$310,6,0)</f>
        <v>638</v>
      </c>
      <c r="B209" s="5" t="s">
        <v>52</v>
      </c>
      <c r="C209" s="5" t="s">
        <v>349</v>
      </c>
      <c r="D209" s="6" t="n">
        <v>52037</v>
      </c>
    </row>
    <row r="210" customFormat="false" ht="13.8" hidden="false" customHeight="false" outlineLevel="0" collapsed="false">
      <c r="A210" s="0" t="str">
        <f aca="false">VLOOKUP(B210,mun_id!$B$1:$G$310,6,0)</f>
        <v>614</v>
      </c>
      <c r="B210" s="5" t="s">
        <v>232</v>
      </c>
      <c r="C210" s="5" t="s">
        <v>349</v>
      </c>
      <c r="D210" s="6" t="n">
        <v>2585</v>
      </c>
    </row>
    <row r="211" customFormat="false" ht="13.8" hidden="false" customHeight="false" outlineLevel="0" collapsed="false">
      <c r="A211" s="0" t="str">
        <f aca="false">VLOOKUP(B211,mun_id!$B$1:$G$310,6,0)</f>
        <v>615</v>
      </c>
      <c r="B211" s="5" t="s">
        <v>151</v>
      </c>
      <c r="C211" s="5" t="s">
        <v>349</v>
      </c>
      <c r="D211" s="6" t="n">
        <v>6920</v>
      </c>
    </row>
    <row r="212" customFormat="false" ht="13.8" hidden="false" customHeight="false" outlineLevel="0" collapsed="false">
      <c r="A212" s="0" t="str">
        <f aca="false">VLOOKUP(B212,mun_id!$B$1:$G$310,6,0)</f>
        <v>616</v>
      </c>
      <c r="B212" s="5" t="s">
        <v>286</v>
      </c>
      <c r="C212" s="5" t="s">
        <v>349</v>
      </c>
      <c r="D212" s="6" t="n">
        <v>1684</v>
      </c>
    </row>
    <row r="213" customFormat="false" ht="13.8" hidden="false" customHeight="false" outlineLevel="0" collapsed="false">
      <c r="A213" s="0" t="str">
        <f aca="false">VLOOKUP(B213,mun_id!$B$1:$G$310,6,0)</f>
        <v>619</v>
      </c>
      <c r="B213" s="5" t="s">
        <v>248</v>
      </c>
      <c r="C213" s="5" t="s">
        <v>349</v>
      </c>
      <c r="D213" s="6" t="n">
        <v>2336</v>
      </c>
    </row>
    <row r="214" customFormat="false" ht="13.8" hidden="false" customHeight="false" outlineLevel="0" collapsed="false">
      <c r="A214" s="0" t="str">
        <f aca="false">VLOOKUP(B214,mun_id!$B$1:$G$310,6,0)</f>
        <v>620</v>
      </c>
      <c r="B214" s="5" t="s">
        <v>254</v>
      </c>
      <c r="C214" s="5" t="s">
        <v>349</v>
      </c>
      <c r="D214" s="6" t="n">
        <v>2049</v>
      </c>
    </row>
    <row r="215" customFormat="false" ht="13.8" hidden="false" customHeight="false" outlineLevel="0" collapsed="false">
      <c r="A215" s="0" t="str">
        <f aca="false">VLOOKUP(B215,mun_id!$B$1:$G$310,6,0)</f>
        <v>623</v>
      </c>
      <c r="B215" s="5" t="s">
        <v>273</v>
      </c>
      <c r="C215" s="5" t="s">
        <v>349</v>
      </c>
      <c r="D215" s="6" t="n">
        <v>1954</v>
      </c>
    </row>
    <row r="216" customFormat="false" ht="13.8" hidden="false" customHeight="false" outlineLevel="0" collapsed="false">
      <c r="A216" s="0" t="str">
        <f aca="false">VLOOKUP(B216,mun_id!$B$1:$G$310,6,0)</f>
        <v>624</v>
      </c>
      <c r="B216" s="5" t="s">
        <v>330</v>
      </c>
      <c r="C216" s="5" t="s">
        <v>349</v>
      </c>
      <c r="D216" s="6" t="n">
        <v>4730</v>
      </c>
    </row>
    <row r="217" customFormat="false" ht="13.8" hidden="false" customHeight="false" outlineLevel="0" collapsed="false">
      <c r="A217" s="0" t="str">
        <f aca="false">VLOOKUP(B217,mun_id!$B$1:$G$310,6,0)</f>
        <v>625</v>
      </c>
      <c r="B217" s="5" t="s">
        <v>240</v>
      </c>
      <c r="C217" s="5" t="s">
        <v>349</v>
      </c>
      <c r="D217" s="6" t="n">
        <v>2717</v>
      </c>
    </row>
    <row r="218" customFormat="false" ht="13.8" hidden="false" customHeight="false" outlineLevel="0" collapsed="false">
      <c r="A218" s="0" t="str">
        <f aca="false">VLOOKUP(B218,mun_id!$B$1:$G$310,6,0)</f>
        <v>626</v>
      </c>
      <c r="B218" s="5" t="s">
        <v>341</v>
      </c>
      <c r="C218" s="5" t="s">
        <v>349</v>
      </c>
      <c r="D218" s="6" t="n">
        <v>4261</v>
      </c>
    </row>
    <row r="219" customFormat="false" ht="13.8" hidden="false" customHeight="false" outlineLevel="0" collapsed="false">
      <c r="A219" s="0" t="str">
        <f aca="false">VLOOKUP(B219,mun_id!$B$1:$G$310,6,0)</f>
        <v>630</v>
      </c>
      <c r="B219" s="5" t="s">
        <v>298</v>
      </c>
      <c r="C219" s="5" t="s">
        <v>349</v>
      </c>
      <c r="D219" s="6" t="n">
        <v>1595</v>
      </c>
    </row>
    <row r="220" customFormat="false" ht="13.8" hidden="false" customHeight="false" outlineLevel="0" collapsed="false">
      <c r="A220" s="0" t="str">
        <f aca="false">VLOOKUP(B220,mun_id!$B$1:$G$310,6,0)</f>
        <v>631</v>
      </c>
      <c r="B220" s="5" t="s">
        <v>278</v>
      </c>
      <c r="C220" s="5" t="s">
        <v>349</v>
      </c>
      <c r="D220" s="6" t="n">
        <v>1783</v>
      </c>
    </row>
    <row r="221" customFormat="false" ht="13.8" hidden="false" customHeight="false" outlineLevel="0" collapsed="false">
      <c r="A221" s="0" t="str">
        <f aca="false">VLOOKUP(B221,mun_id!$B$1:$G$310,6,0)</f>
        <v>635</v>
      </c>
      <c r="B221" s="5" t="s">
        <v>175</v>
      </c>
      <c r="C221" s="5" t="s">
        <v>349</v>
      </c>
      <c r="D221" s="6" t="n">
        <v>5960</v>
      </c>
    </row>
    <row r="222" customFormat="false" ht="13.8" hidden="false" customHeight="false" outlineLevel="0" collapsed="false">
      <c r="A222" s="0" t="str">
        <f aca="false">VLOOKUP(B222,mun_id!$B$1:$G$310,6,0)</f>
        <v>636</v>
      </c>
      <c r="B222" s="5" t="s">
        <v>288</v>
      </c>
      <c r="C222" s="5" t="s">
        <v>349</v>
      </c>
      <c r="D222" s="6" t="n">
        <v>7721</v>
      </c>
    </row>
    <row r="223" customFormat="false" ht="13.8" hidden="false" customHeight="false" outlineLevel="0" collapsed="false">
      <c r="A223" s="0" t="str">
        <f aca="false">VLOOKUP(B223,mun_id!$B$1:$G$310,6,0)</f>
        <v>678</v>
      </c>
      <c r="B223" s="5" t="s">
        <v>75</v>
      </c>
      <c r="C223" s="5" t="s">
        <v>349</v>
      </c>
      <c r="D223" s="6" t="n">
        <v>22491</v>
      </c>
    </row>
    <row r="224" customFormat="false" ht="13.8" hidden="false" customHeight="false" outlineLevel="0" collapsed="false">
      <c r="A224" s="0" t="str">
        <f aca="false">VLOOKUP(B224,mun_id!$B$1:$G$310,6,0)</f>
        <v>710</v>
      </c>
      <c r="B224" s="5" t="s">
        <v>72</v>
      </c>
      <c r="C224" s="5" t="s">
        <v>349</v>
      </c>
      <c r="D224" s="6" t="n">
        <v>26057</v>
      </c>
    </row>
    <row r="225" customFormat="false" ht="13.8" hidden="false" customHeight="false" outlineLevel="0" collapsed="false">
      <c r="A225" s="0" t="str">
        <f aca="false">VLOOKUP(B225,mun_id!$B$1:$G$310,6,0)</f>
        <v>680</v>
      </c>
      <c r="B225" s="5" t="s">
        <v>76</v>
      </c>
      <c r="C225" s="5" t="s">
        <v>349</v>
      </c>
      <c r="D225" s="6" t="n">
        <v>24809</v>
      </c>
    </row>
    <row r="226" customFormat="false" ht="13.8" hidden="false" customHeight="false" outlineLevel="0" collapsed="false">
      <c r="A226" s="0" t="str">
        <f aca="false">VLOOKUP(B226,mun_id!$B$1:$G$310,6,0)</f>
        <v>681</v>
      </c>
      <c r="B226" s="5" t="s">
        <v>224</v>
      </c>
      <c r="C226" s="5" t="s">
        <v>349</v>
      </c>
      <c r="D226" s="6" t="n">
        <v>2829</v>
      </c>
    </row>
    <row r="227" customFormat="false" ht="13.8" hidden="false" customHeight="false" outlineLevel="0" collapsed="false">
      <c r="A227" s="0" t="str">
        <f aca="false">VLOOKUP(B227,mun_id!$B$1:$G$310,6,0)</f>
        <v>683</v>
      </c>
      <c r="B227" s="5" t="s">
        <v>220</v>
      </c>
      <c r="C227" s="5" t="s">
        <v>349</v>
      </c>
      <c r="D227" s="6" t="n">
        <v>3135</v>
      </c>
    </row>
    <row r="228" customFormat="false" ht="13.8" hidden="false" customHeight="false" outlineLevel="0" collapsed="false">
      <c r="A228" s="0" t="str">
        <f aca="false">VLOOKUP(B228,mun_id!$B$1:$G$310,6,0)</f>
        <v>684</v>
      </c>
      <c r="B228" s="5" t="s">
        <v>59</v>
      </c>
      <c r="C228" s="5" t="s">
        <v>349</v>
      </c>
      <c r="D228" s="6" t="n">
        <v>37478</v>
      </c>
    </row>
    <row r="229" customFormat="false" ht="13.8" hidden="false" customHeight="false" outlineLevel="0" collapsed="false">
      <c r="A229" s="0" t="str">
        <f aca="false">VLOOKUP(B229,mun_id!$B$1:$G$310,6,0)</f>
        <v>686</v>
      </c>
      <c r="B229" s="5" t="s">
        <v>236</v>
      </c>
      <c r="C229" s="5" t="s">
        <v>349</v>
      </c>
      <c r="D229" s="6" t="n">
        <v>2639</v>
      </c>
    </row>
    <row r="230" customFormat="false" ht="13.8" hidden="false" customHeight="false" outlineLevel="0" collapsed="false">
      <c r="A230" s="0" t="str">
        <f aca="false">VLOOKUP(B230,mun_id!$B$1:$G$310,6,0)</f>
        <v>687</v>
      </c>
      <c r="B230" s="5" t="s">
        <v>294</v>
      </c>
      <c r="C230" s="5" t="s">
        <v>349</v>
      </c>
      <c r="D230" s="6" t="n">
        <v>1287</v>
      </c>
    </row>
    <row r="231" customFormat="false" ht="13.8" hidden="false" customHeight="false" outlineLevel="0" collapsed="false">
      <c r="A231" s="0" t="str">
        <f aca="false">VLOOKUP(B231,mun_id!$B$1:$G$310,6,0)</f>
        <v>689</v>
      </c>
      <c r="B231" s="5" t="s">
        <v>336</v>
      </c>
      <c r="C231" s="5" t="s">
        <v>349</v>
      </c>
      <c r="D231" s="6" t="n">
        <v>2548</v>
      </c>
    </row>
    <row r="232" customFormat="false" ht="13.8" hidden="false" customHeight="false" outlineLevel="0" collapsed="false">
      <c r="A232" s="0" t="str">
        <f aca="false">VLOOKUP(B232,mun_id!$B$1:$G$310,6,0)</f>
        <v>691</v>
      </c>
      <c r="B232" s="5" t="s">
        <v>251</v>
      </c>
      <c r="C232" s="5" t="s">
        <v>349</v>
      </c>
      <c r="D232" s="6" t="n">
        <v>2401</v>
      </c>
    </row>
    <row r="233" customFormat="false" ht="13.8" hidden="false" customHeight="false" outlineLevel="0" collapsed="false">
      <c r="A233" s="0" t="str">
        <f aca="false">VLOOKUP(B233,mun_id!$B$1:$G$310,6,0)</f>
        <v>694</v>
      </c>
      <c r="B233" s="5" t="s">
        <v>70</v>
      </c>
      <c r="C233" s="5" t="s">
        <v>349</v>
      </c>
      <c r="D233" s="6" t="n">
        <v>27742</v>
      </c>
    </row>
    <row r="234" customFormat="false" ht="13.8" hidden="false" customHeight="false" outlineLevel="0" collapsed="false">
      <c r="A234" s="0" t="str">
        <f aca="false">VLOOKUP(B234,mun_id!$B$1:$G$310,6,0)</f>
        <v>697</v>
      </c>
      <c r="B234" s="5" t="s">
        <v>306</v>
      </c>
      <c r="C234" s="5" t="s">
        <v>349</v>
      </c>
      <c r="D234" s="6" t="n">
        <v>1119</v>
      </c>
    </row>
    <row r="235" customFormat="false" ht="13.8" hidden="false" customHeight="false" outlineLevel="0" collapsed="false">
      <c r="A235" s="0" t="str">
        <f aca="false">VLOOKUP(B235,mun_id!$B$1:$G$310,6,0)</f>
        <v>698</v>
      </c>
      <c r="B235" s="5" t="s">
        <v>44</v>
      </c>
      <c r="C235" s="5" t="s">
        <v>349</v>
      </c>
      <c r="D235" s="6" t="n">
        <v>66467</v>
      </c>
    </row>
    <row r="236" customFormat="false" ht="13.8" hidden="false" customHeight="false" outlineLevel="0" collapsed="false">
      <c r="A236" s="0" t="str">
        <f aca="false">VLOOKUP(B236,mun_id!$B$1:$G$310,6,0)</f>
        <v>700</v>
      </c>
      <c r="B236" s="5" t="s">
        <v>193</v>
      </c>
      <c r="C236" s="5" t="s">
        <v>349</v>
      </c>
      <c r="D236" s="6" t="n">
        <v>4277</v>
      </c>
    </row>
    <row r="237" customFormat="false" ht="13.8" hidden="false" customHeight="false" outlineLevel="0" collapsed="false">
      <c r="A237" s="0" t="str">
        <f aca="false">VLOOKUP(B237,mun_id!$B$1:$G$310,6,0)</f>
        <v>702</v>
      </c>
      <c r="B237" s="5" t="s">
        <v>211</v>
      </c>
      <c r="C237" s="5" t="s">
        <v>349</v>
      </c>
      <c r="D237" s="6" t="n">
        <v>3606</v>
      </c>
    </row>
    <row r="238" customFormat="false" ht="13.8" hidden="false" customHeight="false" outlineLevel="0" collapsed="false">
      <c r="A238" s="0" t="str">
        <f aca="false">VLOOKUP(B238,mun_id!$B$1:$G$310,6,0)</f>
        <v>704</v>
      </c>
      <c r="B238" s="5" t="s">
        <v>182</v>
      </c>
      <c r="C238" s="5" t="s">
        <v>349</v>
      </c>
      <c r="D238" s="6" t="n">
        <v>6885</v>
      </c>
    </row>
    <row r="239" customFormat="false" ht="13.8" hidden="false" customHeight="false" outlineLevel="0" collapsed="false">
      <c r="A239" s="0" t="str">
        <f aca="false">VLOOKUP(B239,mun_id!$B$1:$G$310,6,0)</f>
        <v>707</v>
      </c>
      <c r="B239" s="5" t="s">
        <v>270</v>
      </c>
      <c r="C239" s="5" t="s">
        <v>349</v>
      </c>
      <c r="D239" s="6" t="n">
        <v>1743</v>
      </c>
    </row>
    <row r="240" customFormat="false" ht="13.8" hidden="false" customHeight="false" outlineLevel="0" collapsed="false">
      <c r="A240" s="0" t="str">
        <f aca="false">VLOOKUP(B240,mun_id!$B$1:$G$310,6,0)</f>
        <v>729</v>
      </c>
      <c r="B240" s="5" t="s">
        <v>135</v>
      </c>
      <c r="C240" s="5" t="s">
        <v>349</v>
      </c>
      <c r="D240" s="6" t="n">
        <v>8084</v>
      </c>
    </row>
    <row r="241" customFormat="false" ht="13.8" hidden="false" customHeight="false" outlineLevel="0" collapsed="false">
      <c r="A241" s="0" t="str">
        <f aca="false">VLOOKUP(B241,mun_id!$B$1:$G$310,6,0)</f>
        <v>732</v>
      </c>
      <c r="B241" s="5" t="s">
        <v>225</v>
      </c>
      <c r="C241" s="5" t="s">
        <v>349</v>
      </c>
      <c r="D241" s="6" t="n">
        <v>2925</v>
      </c>
    </row>
    <row r="242" customFormat="false" ht="13.8" hidden="false" customHeight="false" outlineLevel="0" collapsed="false">
      <c r="A242" s="0" t="str">
        <f aca="false">VLOOKUP(B242,mun_id!$B$1:$G$310,6,0)</f>
        <v>734</v>
      </c>
      <c r="B242" s="5" t="s">
        <v>51</v>
      </c>
      <c r="C242" s="5" t="s">
        <v>349</v>
      </c>
      <c r="D242" s="6" t="n">
        <v>47619</v>
      </c>
    </row>
    <row r="243" customFormat="false" ht="13.8" hidden="false" customHeight="false" outlineLevel="0" collapsed="false">
      <c r="A243" s="0" t="str">
        <f aca="false">VLOOKUP(B243,mun_id!$B$1:$G$310,6,0)</f>
        <v>736</v>
      </c>
      <c r="B243" s="5" t="s">
        <v>332</v>
      </c>
      <c r="C243" s="5" t="s">
        <v>349</v>
      </c>
      <c r="D243" s="6" t="n">
        <v>1790</v>
      </c>
    </row>
    <row r="244" customFormat="false" ht="13.8" hidden="false" customHeight="false" outlineLevel="0" collapsed="false">
      <c r="A244" s="0" t="str">
        <f aca="false">VLOOKUP(B244,mun_id!$B$1:$G$310,6,0)</f>
        <v>790</v>
      </c>
      <c r="B244" s="5" t="s">
        <v>74</v>
      </c>
      <c r="C244" s="5" t="s">
        <v>349</v>
      </c>
      <c r="D244" s="6" t="n">
        <v>21791</v>
      </c>
    </row>
    <row r="245" customFormat="false" ht="13.8" hidden="false" customHeight="false" outlineLevel="0" collapsed="false">
      <c r="A245" s="0" t="str">
        <f aca="false">VLOOKUP(B245,mun_id!$B$1:$G$310,6,0)</f>
        <v>738</v>
      </c>
      <c r="B245" s="5" t="s">
        <v>249</v>
      </c>
      <c r="C245" s="5" t="s">
        <v>349</v>
      </c>
      <c r="D245" s="6" t="n">
        <v>2861</v>
      </c>
    </row>
    <row r="246" customFormat="false" ht="13.8" hidden="false" customHeight="false" outlineLevel="0" collapsed="false">
      <c r="A246" s="0" t="str">
        <f aca="false">VLOOKUP(B246,mun_id!$B$1:$G$310,6,0)</f>
        <v>739</v>
      </c>
      <c r="B246" s="5" t="s">
        <v>229</v>
      </c>
      <c r="C246" s="5" t="s">
        <v>349</v>
      </c>
      <c r="D246" s="6" t="n">
        <v>2858</v>
      </c>
    </row>
    <row r="247" customFormat="false" ht="13.8" hidden="false" customHeight="false" outlineLevel="0" collapsed="false">
      <c r="A247" s="0" t="str">
        <f aca="false">VLOOKUP(B247,mun_id!$B$1:$G$310,6,0)</f>
        <v>740</v>
      </c>
      <c r="B247" s="5" t="s">
        <v>64</v>
      </c>
      <c r="C247" s="5" t="s">
        <v>349</v>
      </c>
      <c r="D247" s="6" t="n">
        <v>28185</v>
      </c>
    </row>
    <row r="248" customFormat="false" ht="13.8" hidden="false" customHeight="false" outlineLevel="0" collapsed="false">
      <c r="A248" s="0" t="str">
        <f aca="false">VLOOKUP(B248,mun_id!$B$1:$G$310,6,0)</f>
        <v>742</v>
      </c>
      <c r="B248" s="5" t="s">
        <v>312</v>
      </c>
      <c r="C248" s="5" t="s">
        <v>349</v>
      </c>
      <c r="D248" s="6" t="n">
        <v>949</v>
      </c>
    </row>
    <row r="249" customFormat="false" ht="13.8" hidden="false" customHeight="false" outlineLevel="0" collapsed="false">
      <c r="A249" s="0" t="str">
        <f aca="false">VLOOKUP(B249,mun_id!$B$1:$G$310,6,0)</f>
        <v>743</v>
      </c>
      <c r="B249" s="5" t="s">
        <v>46</v>
      </c>
      <c r="C249" s="5" t="s">
        <v>349</v>
      </c>
      <c r="D249" s="6" t="n">
        <v>68050</v>
      </c>
    </row>
    <row r="250" customFormat="false" ht="13.8" hidden="false" customHeight="false" outlineLevel="0" collapsed="false">
      <c r="A250" s="0" t="str">
        <f aca="false">VLOOKUP(B250,mun_id!$B$1:$G$310,6,0)</f>
        <v>746</v>
      </c>
      <c r="B250" s="5" t="s">
        <v>198</v>
      </c>
      <c r="C250" s="5" t="s">
        <v>349</v>
      </c>
      <c r="D250" s="6" t="n">
        <v>4178</v>
      </c>
    </row>
    <row r="251" customFormat="false" ht="13.8" hidden="false" customHeight="false" outlineLevel="0" collapsed="false">
      <c r="A251" s="0" t="str">
        <f aca="false">VLOOKUP(B251,mun_id!$B$1:$G$310,6,0)</f>
        <v>747</v>
      </c>
      <c r="B251" s="5" t="s">
        <v>300</v>
      </c>
      <c r="C251" s="5" t="s">
        <v>349</v>
      </c>
      <c r="D251" s="6" t="n">
        <v>1192</v>
      </c>
    </row>
    <row r="252" customFormat="false" ht="13.8" hidden="false" customHeight="false" outlineLevel="0" collapsed="false">
      <c r="A252" s="0" t="str">
        <f aca="false">VLOOKUP(B252,mun_id!$B$1:$G$310,6,0)</f>
        <v>748</v>
      </c>
      <c r="B252" s="5" t="s">
        <v>208</v>
      </c>
      <c r="C252" s="5" t="s">
        <v>349</v>
      </c>
      <c r="D252" s="6" t="n">
        <v>4223</v>
      </c>
    </row>
    <row r="253" customFormat="false" ht="13.8" hidden="false" customHeight="false" outlineLevel="0" collapsed="false">
      <c r="A253" s="0" t="str">
        <f aca="false">VLOOKUP(B253,mun_id!$B$1:$G$310,6,0)</f>
        <v>791</v>
      </c>
      <c r="B253" s="5" t="s">
        <v>291</v>
      </c>
      <c r="C253" s="5" t="s">
        <v>349</v>
      </c>
      <c r="D253" s="6" t="n">
        <v>4408</v>
      </c>
    </row>
    <row r="254" customFormat="false" ht="13.8" hidden="false" customHeight="false" outlineLevel="0" collapsed="false">
      <c r="A254" s="0" t="str">
        <f aca="false">VLOOKUP(B254,mun_id!$B$1:$G$310,6,0)</f>
        <v>749</v>
      </c>
      <c r="B254" s="5" t="s">
        <v>81</v>
      </c>
      <c r="C254" s="5" t="s">
        <v>349</v>
      </c>
      <c r="D254" s="6" t="n">
        <v>20136</v>
      </c>
    </row>
    <row r="255" customFormat="false" ht="13.8" hidden="false" customHeight="false" outlineLevel="0" collapsed="false">
      <c r="A255" s="0" t="str">
        <f aca="false">VLOOKUP(B255,mun_id!$B$1:$G$310,6,0)</f>
        <v>751</v>
      </c>
      <c r="B255" s="5" t="s">
        <v>238</v>
      </c>
      <c r="C255" s="5" t="s">
        <v>349</v>
      </c>
      <c r="D255" s="6" t="n">
        <v>2526</v>
      </c>
    </row>
    <row r="256" customFormat="false" ht="13.8" hidden="false" customHeight="false" outlineLevel="0" collapsed="false">
      <c r="A256" s="0" t="str">
        <f aca="false">VLOOKUP(B256,mun_id!$B$1:$G$310,6,0)</f>
        <v>753</v>
      </c>
      <c r="B256" s="5" t="s">
        <v>92</v>
      </c>
      <c r="C256" s="5" t="s">
        <v>349</v>
      </c>
      <c r="D256" s="6" t="n">
        <v>25253</v>
      </c>
    </row>
    <row r="257" customFormat="false" ht="13.8" hidden="false" customHeight="false" outlineLevel="0" collapsed="false">
      <c r="A257" s="0" t="str">
        <f aca="false">VLOOKUP(B257,mun_id!$B$1:$G$310,6,0)</f>
        <v>755</v>
      </c>
      <c r="B257" s="5" t="s">
        <v>180</v>
      </c>
      <c r="C257" s="5" t="s">
        <v>349</v>
      </c>
      <c r="D257" s="6" t="n">
        <v>6228</v>
      </c>
    </row>
    <row r="258" customFormat="false" ht="13.8" hidden="false" customHeight="false" outlineLevel="0" collapsed="false">
      <c r="A258" s="0" t="str">
        <f aca="false">VLOOKUP(B258,mun_id!$B$1:$G$310,6,0)</f>
        <v>758</v>
      </c>
      <c r="B258" s="5" t="s">
        <v>146</v>
      </c>
      <c r="C258" s="5" t="s">
        <v>349</v>
      </c>
      <c r="D258" s="6" t="n">
        <v>7409</v>
      </c>
    </row>
    <row r="259" customFormat="false" ht="13.8" hidden="false" customHeight="false" outlineLevel="0" collapsed="false">
      <c r="A259" s="0" t="str">
        <f aca="false">VLOOKUP(B259,mun_id!$B$1:$G$310,6,0)</f>
        <v>759</v>
      </c>
      <c r="B259" s="5" t="s">
        <v>275</v>
      </c>
      <c r="C259" s="5" t="s">
        <v>349</v>
      </c>
      <c r="D259" s="6" t="n">
        <v>1679</v>
      </c>
    </row>
    <row r="260" customFormat="false" ht="13.8" hidden="false" customHeight="false" outlineLevel="0" collapsed="false">
      <c r="A260" s="0" t="str">
        <f aca="false">VLOOKUP(B260,mun_id!$B$1:$G$310,6,0)</f>
        <v>761</v>
      </c>
      <c r="B260" s="5" t="s">
        <v>141</v>
      </c>
      <c r="C260" s="5" t="s">
        <v>349</v>
      </c>
      <c r="D260" s="6" t="n">
        <v>7898</v>
      </c>
    </row>
    <row r="261" customFormat="false" ht="13.8" hidden="false" customHeight="false" outlineLevel="0" collapsed="false">
      <c r="A261" s="0" t="str">
        <f aca="false">VLOOKUP(B261,mun_id!$B$1:$G$310,6,0)</f>
        <v>762</v>
      </c>
      <c r="B261" s="5" t="s">
        <v>215</v>
      </c>
      <c r="C261" s="5" t="s">
        <v>349</v>
      </c>
      <c r="D261" s="6" t="n">
        <v>3248</v>
      </c>
    </row>
    <row r="262" customFormat="false" ht="13.8" hidden="false" customHeight="false" outlineLevel="0" collapsed="false">
      <c r="A262" s="0" t="str">
        <f aca="false">VLOOKUP(B262,mun_id!$B$1:$G$310,6,0)</f>
        <v>765</v>
      </c>
      <c r="B262" s="5" t="s">
        <v>127</v>
      </c>
      <c r="C262" s="5" t="s">
        <v>349</v>
      </c>
      <c r="D262" s="6" t="n">
        <v>9798</v>
      </c>
    </row>
    <row r="263" customFormat="false" ht="13.8" hidden="false" customHeight="false" outlineLevel="0" collapsed="false">
      <c r="A263" s="0" t="str">
        <f aca="false">VLOOKUP(B263,mun_id!$B$1:$G$310,6,0)</f>
        <v>766</v>
      </c>
      <c r="B263" s="5" t="s">
        <v>324</v>
      </c>
      <c r="C263" s="5" t="s">
        <v>349</v>
      </c>
      <c r="D263" s="6" t="n">
        <v>113</v>
      </c>
    </row>
    <row r="264" customFormat="false" ht="13.8" hidden="false" customHeight="false" outlineLevel="0" collapsed="false">
      <c r="A264" s="0" t="str">
        <f aca="false">VLOOKUP(B264,mun_id!$B$1:$G$310,6,0)</f>
        <v>768</v>
      </c>
      <c r="B264" s="5" t="s">
        <v>257</v>
      </c>
      <c r="C264" s="5" t="s">
        <v>349</v>
      </c>
      <c r="D264" s="6" t="n">
        <v>2097</v>
      </c>
    </row>
    <row r="265" customFormat="false" ht="13.8" hidden="false" customHeight="false" outlineLevel="0" collapsed="false">
      <c r="A265" s="0" t="str">
        <f aca="false">VLOOKUP(B265,mun_id!$B$1:$G$310,6,0)</f>
        <v>771</v>
      </c>
      <c r="B265" s="5" t="s">
        <v>337</v>
      </c>
      <c r="C265" s="5" t="s">
        <v>349</v>
      </c>
      <c r="D265" s="6" t="n">
        <v>989</v>
      </c>
    </row>
    <row r="266" customFormat="false" ht="13.8" hidden="false" customHeight="false" outlineLevel="0" collapsed="false">
      <c r="A266" s="0" t="str">
        <f aca="false">VLOOKUP(B266,mun_id!$B$1:$G$310,6,0)</f>
        <v>777</v>
      </c>
      <c r="B266" s="5" t="s">
        <v>150</v>
      </c>
      <c r="C266" s="5" t="s">
        <v>349</v>
      </c>
      <c r="D266" s="6" t="n">
        <v>6365</v>
      </c>
    </row>
    <row r="267" customFormat="false" ht="13.8" hidden="false" customHeight="false" outlineLevel="0" collapsed="false">
      <c r="A267" s="0" t="str">
        <f aca="false">VLOOKUP(B267,mun_id!$B$1:$G$310,6,0)</f>
        <v>778</v>
      </c>
      <c r="B267" s="5" t="s">
        <v>161</v>
      </c>
      <c r="C267" s="5" t="s">
        <v>349</v>
      </c>
      <c r="D267" s="6" t="n">
        <v>6158</v>
      </c>
    </row>
    <row r="268" customFormat="false" ht="13.8" hidden="false" customHeight="false" outlineLevel="0" collapsed="false">
      <c r="A268" s="0" t="str">
        <f aca="false">VLOOKUP(B268,mun_id!$B$1:$G$310,6,0)</f>
        <v>781</v>
      </c>
      <c r="B268" s="5" t="s">
        <v>219</v>
      </c>
      <c r="C268" s="5" t="s">
        <v>349</v>
      </c>
      <c r="D268" s="6" t="n">
        <v>3040</v>
      </c>
    </row>
    <row r="269" customFormat="false" ht="13.8" hidden="false" customHeight="false" outlineLevel="0" collapsed="false">
      <c r="A269" s="0" t="str">
        <f aca="false">VLOOKUP(B269,mun_id!$B$1:$G$310,6,0)</f>
        <v>783</v>
      </c>
      <c r="B269" s="5" t="s">
        <v>167</v>
      </c>
      <c r="C269" s="5" t="s">
        <v>349</v>
      </c>
      <c r="D269" s="6" t="n">
        <v>5927</v>
      </c>
    </row>
    <row r="270" customFormat="false" ht="13.8" hidden="false" customHeight="false" outlineLevel="0" collapsed="false">
      <c r="A270" s="0" t="str">
        <f aca="false">VLOOKUP(B270,mun_id!$B$1:$G$310,6,0)</f>
        <v>831</v>
      </c>
      <c r="B270" s="5" t="s">
        <v>204</v>
      </c>
      <c r="C270" s="5" t="s">
        <v>349</v>
      </c>
      <c r="D270" s="6" t="n">
        <v>4316</v>
      </c>
    </row>
    <row r="271" customFormat="false" ht="13.8" hidden="false" customHeight="false" outlineLevel="0" collapsed="false">
      <c r="A271" s="0" t="str">
        <f aca="false">VLOOKUP(B271,mun_id!$B$1:$G$310,6,0)</f>
        <v>832</v>
      </c>
      <c r="B271" s="5" t="s">
        <v>218</v>
      </c>
      <c r="C271" s="5" t="s">
        <v>349</v>
      </c>
      <c r="D271" s="6" t="n">
        <v>3380</v>
      </c>
    </row>
    <row r="272" customFormat="false" ht="13.8" hidden="false" customHeight="false" outlineLevel="0" collapsed="false">
      <c r="A272" s="0" t="str">
        <f aca="false">VLOOKUP(B272,mun_id!$B$1:$G$310,6,0)</f>
        <v>833</v>
      </c>
      <c r="B272" s="5" t="s">
        <v>296</v>
      </c>
      <c r="C272" s="5" t="s">
        <v>349</v>
      </c>
      <c r="D272" s="6" t="n">
        <v>1698</v>
      </c>
    </row>
    <row r="273" customFormat="false" ht="13.8" hidden="false" customHeight="false" outlineLevel="0" collapsed="false">
      <c r="A273" s="0" t="str">
        <f aca="false">VLOOKUP(B273,mun_id!$B$1:$G$310,6,0)</f>
        <v>834</v>
      </c>
      <c r="B273" s="5" t="s">
        <v>179</v>
      </c>
      <c r="C273" s="5" t="s">
        <v>349</v>
      </c>
      <c r="D273" s="6" t="n">
        <v>5524</v>
      </c>
    </row>
    <row r="274" customFormat="false" ht="13.8" hidden="false" customHeight="false" outlineLevel="0" collapsed="false">
      <c r="A274" s="0" t="str">
        <f aca="false">VLOOKUP(B274,mun_id!$B$1:$G$310,6,0)</f>
        <v>837</v>
      </c>
      <c r="B274" s="5" t="s">
        <v>18</v>
      </c>
      <c r="C274" s="5" t="s">
        <v>349</v>
      </c>
      <c r="D274" s="6" t="n">
        <v>268502</v>
      </c>
    </row>
    <row r="275" customFormat="false" ht="13.8" hidden="false" customHeight="false" outlineLevel="0" collapsed="false">
      <c r="A275" s="0" t="str">
        <f aca="false">VLOOKUP(B275,mun_id!$B$1:$G$310,6,0)</f>
        <v>844</v>
      </c>
      <c r="B275" s="5" t="s">
        <v>297</v>
      </c>
      <c r="C275" s="5" t="s">
        <v>349</v>
      </c>
      <c r="D275" s="6" t="n">
        <v>1368</v>
      </c>
    </row>
    <row r="276" customFormat="false" ht="13.8" hidden="false" customHeight="false" outlineLevel="0" collapsed="false">
      <c r="A276" s="0" t="str">
        <f aca="false">VLOOKUP(B276,mun_id!$B$1:$G$310,6,0)</f>
        <v>845</v>
      </c>
      <c r="B276" s="5" t="s">
        <v>241</v>
      </c>
      <c r="C276" s="5" t="s">
        <v>349</v>
      </c>
      <c r="D276" s="6" t="n">
        <v>2495</v>
      </c>
    </row>
    <row r="277" customFormat="false" ht="13.8" hidden="false" customHeight="false" outlineLevel="0" collapsed="false">
      <c r="A277" s="0" t="str">
        <f aca="false">VLOOKUP(B277,mun_id!$B$1:$G$310,6,0)</f>
        <v>846</v>
      </c>
      <c r="B277" s="5" t="s">
        <v>190</v>
      </c>
      <c r="C277" s="5" t="s">
        <v>349</v>
      </c>
      <c r="D277" s="6" t="n">
        <v>4200</v>
      </c>
    </row>
    <row r="278" customFormat="false" ht="13.8" hidden="false" customHeight="false" outlineLevel="0" collapsed="false">
      <c r="A278" s="0" t="str">
        <f aca="false">VLOOKUP(B278,mun_id!$B$1:$G$310,6,0)</f>
        <v>848</v>
      </c>
      <c r="B278" s="5" t="s">
        <v>207</v>
      </c>
      <c r="C278" s="5" t="s">
        <v>349</v>
      </c>
      <c r="D278" s="6" t="n">
        <v>3676</v>
      </c>
    </row>
    <row r="279" customFormat="false" ht="13.8" hidden="false" customHeight="false" outlineLevel="0" collapsed="false">
      <c r="A279" s="0" t="str">
        <f aca="false">VLOOKUP(B279,mun_id!$B$1:$G$310,6,0)</f>
        <v>849</v>
      </c>
      <c r="B279" s="5" t="s">
        <v>235</v>
      </c>
      <c r="C279" s="5" t="s">
        <v>349</v>
      </c>
      <c r="D279" s="6" t="n">
        <v>2371</v>
      </c>
    </row>
    <row r="280" customFormat="false" ht="13.8" hidden="false" customHeight="false" outlineLevel="0" collapsed="false">
      <c r="A280" s="0" t="str">
        <f aca="false">VLOOKUP(B280,mun_id!$B$1:$G$310,6,0)</f>
        <v>850</v>
      </c>
      <c r="B280" s="5" t="s">
        <v>263</v>
      </c>
      <c r="C280" s="5" t="s">
        <v>349</v>
      </c>
      <c r="D280" s="6" t="n">
        <v>2325</v>
      </c>
    </row>
    <row r="281" customFormat="false" ht="13.8" hidden="false" customHeight="false" outlineLevel="0" collapsed="false">
      <c r="A281" s="0" t="str">
        <f aca="false">VLOOKUP(B281,mun_id!$B$1:$G$310,6,0)</f>
        <v>851</v>
      </c>
      <c r="B281" s="5" t="s">
        <v>80</v>
      </c>
      <c r="C281" s="5" t="s">
        <v>349</v>
      </c>
      <c r="D281" s="6" t="n">
        <v>20066</v>
      </c>
    </row>
    <row r="282" customFormat="false" ht="13.8" hidden="false" customHeight="false" outlineLevel="0" collapsed="false">
      <c r="A282" s="0" t="str">
        <f aca="false">VLOOKUP(B282,mun_id!$B$1:$G$310,6,0)</f>
        <v>853</v>
      </c>
      <c r="B282" s="5" t="s">
        <v>24</v>
      </c>
      <c r="C282" s="5" t="s">
        <v>349</v>
      </c>
      <c r="D282" s="6" t="n">
        <v>206909</v>
      </c>
    </row>
    <row r="283" customFormat="false" ht="13.8" hidden="false" customHeight="false" outlineLevel="0" collapsed="false">
      <c r="A283" s="0" t="str">
        <f aca="false">VLOOKUP(B283,mun_id!$B$1:$G$310,6,0)</f>
        <v>857</v>
      </c>
      <c r="B283" s="5" t="s">
        <v>260</v>
      </c>
      <c r="C283" s="5" t="s">
        <v>349</v>
      </c>
      <c r="D283" s="6" t="n">
        <v>2058</v>
      </c>
    </row>
    <row r="284" customFormat="false" ht="13.8" hidden="false" customHeight="false" outlineLevel="0" collapsed="false">
      <c r="A284" s="0" t="str">
        <f aca="false">VLOOKUP(B284,mun_id!$B$1:$G$310,6,0)</f>
        <v>858</v>
      </c>
      <c r="B284" s="5" t="s">
        <v>61</v>
      </c>
      <c r="C284" s="5" t="s">
        <v>349</v>
      </c>
      <c r="D284" s="6" t="n">
        <v>39854</v>
      </c>
    </row>
    <row r="285" customFormat="false" ht="13.8" hidden="false" customHeight="false" outlineLevel="0" collapsed="false">
      <c r="A285" s="0" t="str">
        <f aca="false">VLOOKUP(B285,mun_id!$B$1:$G$310,6,0)</f>
        <v>859</v>
      </c>
      <c r="B285" s="5" t="s">
        <v>170</v>
      </c>
      <c r="C285" s="5" t="s">
        <v>349</v>
      </c>
      <c r="D285" s="6" t="n">
        <v>6202</v>
      </c>
    </row>
    <row r="286" customFormat="false" ht="13.8" hidden="false" customHeight="false" outlineLevel="0" collapsed="false">
      <c r="A286" s="0" t="str">
        <f aca="false">VLOOKUP(B286,mun_id!$B$1:$G$310,6,0)</f>
        <v>886</v>
      </c>
      <c r="B286" s="5" t="s">
        <v>113</v>
      </c>
      <c r="C286" s="5" t="s">
        <v>349</v>
      </c>
      <c r="D286" s="6" t="n">
        <v>11551</v>
      </c>
    </row>
    <row r="287" customFormat="false" ht="13.8" hidden="false" customHeight="false" outlineLevel="0" collapsed="false">
      <c r="A287" s="0" t="str">
        <f aca="false">VLOOKUP(B287,mun_id!$B$1:$G$310,6,0)</f>
        <v>887</v>
      </c>
      <c r="B287" s="5" t="s">
        <v>203</v>
      </c>
      <c r="C287" s="5" t="s">
        <v>349</v>
      </c>
      <c r="D287" s="6" t="n">
        <v>4195</v>
      </c>
    </row>
    <row r="288" customFormat="false" ht="13.8" hidden="false" customHeight="false" outlineLevel="0" collapsed="false">
      <c r="A288" s="0" t="str">
        <f aca="false">VLOOKUP(B288,mun_id!$B$1:$G$310,6,0)</f>
        <v>889</v>
      </c>
      <c r="B288" s="5" t="s">
        <v>252</v>
      </c>
      <c r="C288" s="5" t="s">
        <v>349</v>
      </c>
      <c r="D288" s="6" t="n">
        <v>2252</v>
      </c>
    </row>
    <row r="289" customFormat="false" ht="13.8" hidden="false" customHeight="false" outlineLevel="0" collapsed="false">
      <c r="A289" s="0" t="str">
        <f aca="false">VLOOKUP(B289,mun_id!$B$1:$G$310,6,0)</f>
        <v>890</v>
      </c>
      <c r="B289" s="5" t="s">
        <v>308</v>
      </c>
      <c r="C289" s="5" t="s">
        <v>349</v>
      </c>
      <c r="D289" s="6" t="n">
        <v>1192</v>
      </c>
    </row>
    <row r="290" customFormat="false" ht="13.8" hidden="false" customHeight="false" outlineLevel="0" collapsed="false">
      <c r="A290" s="0" t="str">
        <f aca="false">VLOOKUP(B290,mun_id!$B$1:$G$310,6,0)</f>
        <v>892</v>
      </c>
      <c r="B290" s="5" t="s">
        <v>227</v>
      </c>
      <c r="C290" s="5" t="s">
        <v>349</v>
      </c>
      <c r="D290" s="6" t="n">
        <v>3564</v>
      </c>
    </row>
    <row r="291" customFormat="false" ht="13.8" hidden="false" customHeight="false" outlineLevel="0" collapsed="false">
      <c r="A291" s="0" t="str">
        <f aca="false">VLOOKUP(B291,mun_id!$B$1:$G$310,6,0)</f>
        <v>893</v>
      </c>
      <c r="B291" s="5" t="s">
        <v>159</v>
      </c>
      <c r="C291" s="5" t="s">
        <v>349</v>
      </c>
      <c r="D291" s="6" t="n">
        <v>7280</v>
      </c>
    </row>
    <row r="292" customFormat="false" ht="13.8" hidden="false" customHeight="false" outlineLevel="0" collapsed="false">
      <c r="A292" s="0" t="str">
        <f aca="false">VLOOKUP(B292,mun_id!$B$1:$G$310,6,0)</f>
        <v>895</v>
      </c>
      <c r="B292" s="5" t="s">
        <v>106</v>
      </c>
      <c r="C292" s="5" t="s">
        <v>349</v>
      </c>
      <c r="D292" s="6" t="n">
        <v>14540</v>
      </c>
    </row>
    <row r="293" customFormat="false" ht="13.8" hidden="false" customHeight="false" outlineLevel="0" collapsed="false">
      <c r="A293" s="0" t="str">
        <f aca="false">VLOOKUP(B293,mun_id!$B$1:$G$310,6,0)</f>
        <v>785</v>
      </c>
      <c r="B293" s="5" t="s">
        <v>245</v>
      </c>
      <c r="C293" s="5" t="s">
        <v>349</v>
      </c>
      <c r="D293" s="6" t="n">
        <v>2257</v>
      </c>
    </row>
    <row r="294" customFormat="false" ht="13.8" hidden="false" customHeight="false" outlineLevel="0" collapsed="false">
      <c r="A294" s="0" t="str">
        <f aca="false">VLOOKUP(B294,mun_id!$B$1:$G$310,6,0)</f>
        <v>905</v>
      </c>
      <c r="B294" s="5" t="s">
        <v>42</v>
      </c>
      <c r="C294" s="5" t="s">
        <v>349</v>
      </c>
      <c r="D294" s="6" t="n">
        <v>67724</v>
      </c>
    </row>
    <row r="295" customFormat="false" ht="13.8" hidden="false" customHeight="false" outlineLevel="0" collapsed="false">
      <c r="A295" s="0" t="str">
        <f aca="false">VLOOKUP(B295,mun_id!$B$1:$G$310,6,0)</f>
        <v>908</v>
      </c>
      <c r="B295" s="5" t="s">
        <v>86</v>
      </c>
      <c r="C295" s="5" t="s">
        <v>349</v>
      </c>
      <c r="D295" s="6" t="n">
        <v>19536</v>
      </c>
    </row>
    <row r="296" customFormat="false" ht="13.8" hidden="false" customHeight="false" outlineLevel="0" collapsed="false">
      <c r="A296" s="0" t="str">
        <f aca="false">VLOOKUP(B296,mun_id!$B$1:$G$310,6,0)</f>
        <v>092</v>
      </c>
      <c r="B296" s="5" t="s">
        <v>21</v>
      </c>
      <c r="C296" s="5" t="s">
        <v>349</v>
      </c>
      <c r="D296" s="6" t="n">
        <v>268791</v>
      </c>
    </row>
    <row r="297" customFormat="false" ht="13.8" hidden="false" customHeight="false" outlineLevel="0" collapsed="false">
      <c r="A297" s="0" t="str">
        <f aca="false">VLOOKUP(B297,mun_id!$B$1:$G$310,6,0)</f>
        <v>915</v>
      </c>
      <c r="B297" s="5" t="s">
        <v>85</v>
      </c>
      <c r="C297" s="5" t="s">
        <v>349</v>
      </c>
      <c r="D297" s="6" t="n">
        <v>17961</v>
      </c>
    </row>
    <row r="298" customFormat="false" ht="13.8" hidden="false" customHeight="false" outlineLevel="0" collapsed="false">
      <c r="A298" s="0" t="str">
        <f aca="false">VLOOKUP(B298,mun_id!$B$1:$G$310,6,0)</f>
        <v>918</v>
      </c>
      <c r="B298" s="5" t="s">
        <v>335</v>
      </c>
      <c r="C298" s="5" t="s">
        <v>349</v>
      </c>
      <c r="D298" s="6" t="n">
        <v>2353</v>
      </c>
    </row>
    <row r="299" customFormat="false" ht="13.8" hidden="false" customHeight="false" outlineLevel="0" collapsed="false">
      <c r="A299" s="0" t="str">
        <f aca="false">VLOOKUP(B299,mun_id!$B$1:$G$310,6,0)</f>
        <v>921</v>
      </c>
      <c r="B299" s="5" t="s">
        <v>277</v>
      </c>
      <c r="C299" s="5" t="s">
        <v>349</v>
      </c>
      <c r="D299" s="6" t="n">
        <v>1636</v>
      </c>
    </row>
    <row r="300" customFormat="false" ht="13.8" hidden="false" customHeight="false" outlineLevel="0" collapsed="false">
      <c r="A300" s="0" t="str">
        <f aca="false">VLOOKUP(B300,mun_id!$B$1:$G$310,6,0)</f>
        <v>922</v>
      </c>
      <c r="B300" s="5" t="s">
        <v>213</v>
      </c>
      <c r="C300" s="5" t="s">
        <v>349</v>
      </c>
      <c r="D300" s="6" t="n">
        <v>4262</v>
      </c>
    </row>
    <row r="301" customFormat="false" ht="13.8" hidden="false" customHeight="false" outlineLevel="0" collapsed="false">
      <c r="A301" s="0" t="str">
        <f aca="false">VLOOKUP(B301,mun_id!$B$1:$G$310,6,0)</f>
        <v>924</v>
      </c>
      <c r="B301" s="5" t="s">
        <v>237</v>
      </c>
      <c r="C301" s="5" t="s">
        <v>349</v>
      </c>
      <c r="D301" s="6" t="n">
        <v>2632</v>
      </c>
    </row>
    <row r="302" customFormat="false" ht="13.8" hidden="false" customHeight="false" outlineLevel="0" collapsed="false">
      <c r="A302" s="0" t="str">
        <f aca="false">VLOOKUP(B302,mun_id!$B$1:$G$310,6,0)</f>
        <v>925</v>
      </c>
      <c r="B302" s="5" t="s">
        <v>223</v>
      </c>
      <c r="C302" s="5" t="s">
        <v>349</v>
      </c>
      <c r="D302" s="6" t="n">
        <v>3130</v>
      </c>
    </row>
    <row r="303" customFormat="false" ht="13.8" hidden="false" customHeight="false" outlineLevel="0" collapsed="false">
      <c r="A303" s="0" t="str">
        <f aca="false">VLOOKUP(B303,mun_id!$B$1:$G$310,6,0)</f>
        <v>927</v>
      </c>
      <c r="B303" s="5" t="s">
        <v>71</v>
      </c>
      <c r="C303" s="5" t="s">
        <v>349</v>
      </c>
      <c r="D303" s="6" t="n">
        <v>29556</v>
      </c>
    </row>
    <row r="304" customFormat="false" ht="13.8" hidden="false" customHeight="false" outlineLevel="0" collapsed="false">
      <c r="A304" s="0" t="str">
        <f aca="false">VLOOKUP(B304,mun_id!$B$1:$G$310,6,0)</f>
        <v>931</v>
      </c>
      <c r="B304" s="5" t="s">
        <v>176</v>
      </c>
      <c r="C304" s="5" t="s">
        <v>349</v>
      </c>
      <c r="D304" s="6" t="n">
        <v>5212</v>
      </c>
    </row>
    <row r="305" customFormat="false" ht="13.8" hidden="false" customHeight="false" outlineLevel="0" collapsed="false">
      <c r="A305" s="0" t="str">
        <f aca="false">VLOOKUP(B305,mun_id!$B$1:$G$310,6,0)</f>
        <v>934</v>
      </c>
      <c r="B305" s="5" t="s">
        <v>247</v>
      </c>
      <c r="C305" s="5" t="s">
        <v>349</v>
      </c>
      <c r="D305" s="6" t="n">
        <v>2285</v>
      </c>
    </row>
    <row r="306" customFormat="false" ht="13.8" hidden="false" customHeight="false" outlineLevel="0" collapsed="false">
      <c r="A306" s="0" t="str">
        <f aca="false">VLOOKUP(B306,mun_id!$B$1:$G$310,6,0)</f>
        <v>935</v>
      </c>
      <c r="B306" s="5" t="s">
        <v>233</v>
      </c>
      <c r="C306" s="5" t="s">
        <v>349</v>
      </c>
      <c r="D306" s="6" t="n">
        <v>2710</v>
      </c>
    </row>
    <row r="307" customFormat="false" ht="13.8" hidden="false" customHeight="false" outlineLevel="0" collapsed="false">
      <c r="A307" s="0" t="str">
        <f aca="false">VLOOKUP(B307,mun_id!$B$1:$G$310,6,0)</f>
        <v>936</v>
      </c>
      <c r="B307" s="5" t="s">
        <v>168</v>
      </c>
      <c r="C307" s="5" t="s">
        <v>349</v>
      </c>
      <c r="D307" s="6" t="n">
        <v>5685</v>
      </c>
    </row>
    <row r="308" customFormat="false" ht="13.8" hidden="false" customHeight="false" outlineLevel="0" collapsed="false">
      <c r="A308" s="0" t="str">
        <f aca="false">VLOOKUP(B308,mun_id!$B$1:$G$310,6,0)</f>
        <v>941</v>
      </c>
      <c r="B308" s="5" t="s">
        <v>321</v>
      </c>
      <c r="C308" s="5" t="s">
        <v>349</v>
      </c>
      <c r="D308" s="6" t="n">
        <v>518</v>
      </c>
    </row>
    <row r="309" customFormat="false" ht="13.8" hidden="false" customHeight="false" outlineLevel="0" collapsed="false">
      <c r="A309" s="0" t="str">
        <f aca="false">VLOOKUP(B309,mun_id!$B$1:$G$310,6,0)</f>
        <v>946</v>
      </c>
      <c r="B309" s="5" t="s">
        <v>173</v>
      </c>
      <c r="C309" s="5" t="s">
        <v>349</v>
      </c>
      <c r="D309" s="6" t="n">
        <v>5831</v>
      </c>
    </row>
    <row r="310" customFormat="false" ht="13.8" hidden="false" customHeight="false" outlineLevel="0" collapsed="false">
      <c r="A310" s="0" t="str">
        <f aca="false">VLOOKUP(B310,mun_id!$B$1:$G$310,6,0)</f>
        <v>976</v>
      </c>
      <c r="B310" s="5" t="s">
        <v>214</v>
      </c>
      <c r="C310" s="5" t="s">
        <v>349</v>
      </c>
      <c r="D310" s="6" t="n">
        <v>3284</v>
      </c>
    </row>
    <row r="311" customFormat="false" ht="13.8" hidden="false" customHeight="false" outlineLevel="0" collapsed="false">
      <c r="A311" s="0" t="str">
        <f aca="false">VLOOKUP(B311,mun_id!$B$1:$G$310,6,0)</f>
        <v>977</v>
      </c>
      <c r="B311" s="5" t="s">
        <v>109</v>
      </c>
      <c r="C311" s="5" t="s">
        <v>349</v>
      </c>
      <c r="D311" s="6" t="n">
        <v>15455</v>
      </c>
    </row>
    <row r="312" customFormat="false" ht="13.8" hidden="false" customHeight="false" outlineLevel="0" collapsed="false">
      <c r="A312" s="0" t="str">
        <f aca="false">VLOOKUP(B312,mun_id!$B$1:$G$310,6,0)</f>
        <v>980</v>
      </c>
      <c r="B312" s="5" t="s">
        <v>67</v>
      </c>
      <c r="C312" s="5" t="s">
        <v>349</v>
      </c>
      <c r="D312" s="6" t="n">
        <v>34423</v>
      </c>
    </row>
    <row r="313" customFormat="false" ht="13.8" hidden="false" customHeight="false" outlineLevel="0" collapsed="false">
      <c r="A313" s="0" t="str">
        <f aca="false">VLOOKUP(B313,mun_id!$B$1:$G$310,6,0)</f>
        <v>981</v>
      </c>
      <c r="B313" s="5" t="s">
        <v>265</v>
      </c>
      <c r="C313" s="5" t="s">
        <v>349</v>
      </c>
      <c r="D313" s="6" t="n">
        <v>2153</v>
      </c>
    </row>
    <row r="314" customFormat="false" ht="13.8" hidden="false" customHeight="false" outlineLevel="0" collapsed="false">
      <c r="A314" s="0" t="str">
        <f aca="false">VLOOKUP(B314,mun_id!$B$1:$G$310,6,0)</f>
        <v>989</v>
      </c>
      <c r="B314" s="5" t="s">
        <v>183</v>
      </c>
      <c r="C314" s="5" t="s">
        <v>349</v>
      </c>
      <c r="D314" s="6" t="n">
        <v>4734</v>
      </c>
    </row>
    <row r="315" customFormat="false" ht="13.8" hidden="false" customHeight="false" outlineLevel="0" collapsed="false">
      <c r="A315" s="0" t="str">
        <f aca="false">VLOOKUP(B315,mun_id!$B$1:$G$310,6,0)</f>
        <v>992</v>
      </c>
      <c r="B315" s="5" t="s">
        <v>88</v>
      </c>
      <c r="C315" s="5" t="s">
        <v>349</v>
      </c>
      <c r="D315" s="6" t="n">
        <v>16683</v>
      </c>
    </row>
    <row r="317" customFormat="false" ht="15" hidden="false" customHeight="true" outlineLevel="0" collapsed="false">
      <c r="B317" s="9" t="s">
        <v>352</v>
      </c>
      <c r="C317" s="9"/>
      <c r="D317" s="9"/>
    </row>
    <row r="318" customFormat="false" ht="13.8" hidden="false" customHeight="false" outlineLevel="0" collapsed="false">
      <c r="B318" s="3" t="s">
        <v>353</v>
      </c>
    </row>
    <row r="319" customFormat="false" ht="13.8" hidden="false" customHeight="false" outlineLevel="0" collapsed="false">
      <c r="B319" s="10" t="s">
        <v>354</v>
      </c>
      <c r="C319" s="10"/>
      <c r="D319" s="10"/>
    </row>
    <row r="321" customFormat="false" ht="13.8" hidden="false" customHeight="false" outlineLevel="0" collapsed="false">
      <c r="B321" s="3" t="s">
        <v>355</v>
      </c>
    </row>
    <row r="322" customFormat="false" ht="13.8" hidden="false" customHeight="false" outlineLevel="0" collapsed="false">
      <c r="B322" s="3" t="s">
        <v>356</v>
      </c>
    </row>
    <row r="323" customFormat="false" ht="13.8" hidden="false" customHeight="false" outlineLevel="0" collapsed="false">
      <c r="B323" s="10" t="s">
        <v>357</v>
      </c>
      <c r="C323" s="10"/>
      <c r="D323" s="10"/>
    </row>
    <row r="326" customFormat="false" ht="13.8" hidden="false" customHeight="false" outlineLevel="0" collapsed="false">
      <c r="B326" s="3" t="s">
        <v>358</v>
      </c>
    </row>
    <row r="327" customFormat="false" ht="13.8" hidden="false" customHeight="false" outlineLevel="0" collapsed="false">
      <c r="B327" s="3" t="s">
        <v>356</v>
      </c>
    </row>
    <row r="328" customFormat="false" ht="13.8" hidden="false" customHeight="false" outlineLevel="0" collapsed="false">
      <c r="B328" s="3" t="s">
        <v>359</v>
      </c>
    </row>
    <row r="330" customFormat="false" ht="13.8" hidden="false" customHeight="false" outlineLevel="0" collapsed="false">
      <c r="B330" s="3" t="s">
        <v>360</v>
      </c>
    </row>
    <row r="331" customFormat="false" ht="13.8" hidden="false" customHeight="false" outlineLevel="0" collapsed="false">
      <c r="B331" s="3" t="s">
        <v>361</v>
      </c>
    </row>
    <row r="333" customFormat="false" ht="13.8" hidden="false" customHeight="false" outlineLevel="0" collapsed="false">
      <c r="B333" s="3" t="s">
        <v>362</v>
      </c>
    </row>
    <row r="334" customFormat="false" ht="13.8" hidden="false" customHeight="false" outlineLevel="0" collapsed="false">
      <c r="B334" s="3" t="s">
        <v>356</v>
      </c>
    </row>
    <row r="335" customFormat="false" ht="13.8" hidden="false" customHeight="false" outlineLevel="0" collapsed="false">
      <c r="B335" s="3" t="s">
        <v>363</v>
      </c>
    </row>
    <row r="337" customFormat="false" ht="13.8" hidden="false" customHeight="false" outlineLevel="0" collapsed="false">
      <c r="B337" s="3" t="s">
        <v>364</v>
      </c>
    </row>
    <row r="339" customFormat="false" ht="13.8" hidden="false" customHeight="false" outlineLevel="0" collapsed="false">
      <c r="B339" s="3" t="s">
        <v>365</v>
      </c>
    </row>
    <row r="340" customFormat="false" ht="13.8" hidden="false" customHeight="false" outlineLevel="0" collapsed="false">
      <c r="B340" s="3" t="s">
        <v>356</v>
      </c>
    </row>
    <row r="341" customFormat="false" ht="13.8" hidden="false" customHeight="false" outlineLevel="0" collapsed="false">
      <c r="B341" s="3" t="s">
        <v>366</v>
      </c>
    </row>
    <row r="348" customFormat="false" ht="13.8" hidden="false" customHeight="false" outlineLevel="0" collapsed="false">
      <c r="B348" s="3" t="s">
        <v>367</v>
      </c>
    </row>
    <row r="351" customFormat="false" ht="13.8" hidden="false" customHeight="false" outlineLevel="0" collapsed="false">
      <c r="B351" s="3" t="s">
        <v>368</v>
      </c>
    </row>
    <row r="352" customFormat="false" ht="13.8" hidden="false" customHeight="false" outlineLevel="0" collapsed="false">
      <c r="B352" s="3" t="s">
        <v>369</v>
      </c>
    </row>
  </sheetData>
  <mergeCells count="3">
    <mergeCell ref="B317:D317"/>
    <mergeCell ref="B319:D319"/>
    <mergeCell ref="B323:D3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6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41" activeCellId="0" sqref="F41"/>
    </sheetView>
  </sheetViews>
  <sheetFormatPr defaultColWidth="11.60546875" defaultRowHeight="13.8" zeroHeight="false" outlineLevelRow="0" outlineLevelCol="0"/>
  <cols>
    <col collapsed="false" customWidth="true" hidden="false" outlineLevel="0" max="2" min="2" style="0" width="12.64"/>
    <col collapsed="false" customWidth="true" hidden="false" outlineLevel="0" max="3" min="3" style="0" width="33.41"/>
    <col collapsed="false" customWidth="true" hidden="false" outlineLevel="0" max="5" min="5" style="0" width="14.85"/>
  </cols>
  <sheetData>
    <row r="1" customFormat="false" ht="12.8" hidden="false" customHeight="false" outlineLevel="0" collapsed="false"/>
    <row r="2" customFormat="false" ht="13.8" hidden="false" customHeight="false" outlineLevel="0" collapsed="false">
      <c r="J2" s="0" t="s">
        <v>360</v>
      </c>
      <c r="K2" s="0" t="s">
        <v>370</v>
      </c>
    </row>
    <row r="3" customFormat="false" ht="13.8" hidden="false" customHeight="false" outlineLevel="0" collapsed="false">
      <c r="B3" s="0" t="s">
        <v>11</v>
      </c>
      <c r="C3" s="0" t="s">
        <v>371</v>
      </c>
      <c r="D3" s="0" t="s">
        <v>372</v>
      </c>
      <c r="F3" s="1" t="s">
        <v>373</v>
      </c>
      <c r="G3" s="1" t="s">
        <v>374</v>
      </c>
    </row>
    <row r="4" customFormat="false" ht="13.8" hidden="false" customHeight="false" outlineLevel="0" collapsed="false">
      <c r="B4" s="0" t="s">
        <v>18</v>
      </c>
      <c r="C4" s="0" t="s">
        <v>375</v>
      </c>
      <c r="F4" s="0" t="str">
        <f aca="false">VLOOKUP(G4,mun_id!$B$1:$G$310,6,0)</f>
        <v>091</v>
      </c>
      <c r="G4" s="0" t="s">
        <v>11</v>
      </c>
      <c r="H4" s="0" t="n">
        <v>0</v>
      </c>
    </row>
    <row r="5" customFormat="false" ht="13.8" hidden="false" customHeight="false" outlineLevel="0" collapsed="false">
      <c r="B5" s="0" t="s">
        <v>28</v>
      </c>
      <c r="C5" s="0" t="s">
        <v>376</v>
      </c>
      <c r="F5" s="0" t="str">
        <f aca="false">VLOOKUP(G5,mun_id!$B$1:$G$310,6,0)</f>
        <v>837</v>
      </c>
      <c r="G5" s="0" t="s">
        <v>18</v>
      </c>
      <c r="H5" s="0" t="n">
        <v>0</v>
      </c>
    </row>
    <row r="6" customFormat="false" ht="13.8" hidden="false" customHeight="false" outlineLevel="0" collapsed="false">
      <c r="B6" s="0" t="s">
        <v>24</v>
      </c>
      <c r="C6" s="0" t="s">
        <v>377</v>
      </c>
      <c r="F6" s="0" t="str">
        <f aca="false">VLOOKUP(G6,mun_id!$B$1:$G$310,6,0)</f>
        <v>297</v>
      </c>
      <c r="G6" s="0" t="s">
        <v>28</v>
      </c>
      <c r="H6" s="0" t="n">
        <v>0</v>
      </c>
    </row>
    <row r="7" customFormat="false" ht="13.8" hidden="false" customHeight="false" outlineLevel="0" collapsed="false">
      <c r="B7" s="0" t="s">
        <v>22</v>
      </c>
      <c r="C7" s="0" t="s">
        <v>378</v>
      </c>
      <c r="F7" s="0" t="str">
        <f aca="false">VLOOKUP(G7,mun_id!$B$1:$G$310,6,0)</f>
        <v>853</v>
      </c>
      <c r="G7" s="0" t="s">
        <v>24</v>
      </c>
      <c r="H7" s="0" t="n">
        <v>0</v>
      </c>
    </row>
    <row r="8" customFormat="false" ht="13.8" hidden="false" customHeight="false" outlineLevel="0" collapsed="false">
      <c r="B8" s="0" t="s">
        <v>50</v>
      </c>
      <c r="C8" s="0" t="s">
        <v>379</v>
      </c>
      <c r="D8" s="0" t="s">
        <v>380</v>
      </c>
      <c r="F8" s="0" t="str">
        <f aca="false">VLOOKUP(G8,mun_id!$B$1:$G$310,6,0)</f>
        <v>564</v>
      </c>
      <c r="G8" s="0" t="s">
        <v>22</v>
      </c>
      <c r="H8" s="0" t="n">
        <v>0</v>
      </c>
    </row>
    <row r="9" customFormat="false" ht="13.8" hidden="false" customHeight="false" outlineLevel="0" collapsed="false">
      <c r="B9" s="0" t="s">
        <v>38</v>
      </c>
      <c r="C9" s="0" t="s">
        <v>381</v>
      </c>
      <c r="F9" s="0" t="str">
        <f aca="false">VLOOKUP(G9,mun_id!$B$1:$G$310,6,0)</f>
        <v>285</v>
      </c>
      <c r="G9" s="0" t="s">
        <v>50</v>
      </c>
      <c r="H9" s="0" t="n">
        <v>0</v>
      </c>
    </row>
    <row r="10" customFormat="false" ht="13.8" hidden="false" customHeight="false" outlineLevel="0" collapsed="false">
      <c r="B10" s="0" t="s">
        <v>30</v>
      </c>
      <c r="C10" s="0" t="s">
        <v>382</v>
      </c>
      <c r="F10" s="0" t="str">
        <f aca="false">VLOOKUP(G10,mun_id!$B$1:$G$310,6,0)</f>
        <v>405</v>
      </c>
      <c r="G10" s="0" t="s">
        <v>38</v>
      </c>
      <c r="H10" s="0" t="n">
        <v>0</v>
      </c>
    </row>
    <row r="11" customFormat="false" ht="13.8" hidden="false" customHeight="false" outlineLevel="0" collapsed="false">
      <c r="B11" s="0" t="s">
        <v>40</v>
      </c>
      <c r="C11" s="0" t="s">
        <v>383</v>
      </c>
      <c r="F11" s="0" t="str">
        <f aca="false">VLOOKUP(G11,mun_id!$B$1:$G$310,6,0)</f>
        <v>398</v>
      </c>
      <c r="G11" s="0" t="s">
        <v>30</v>
      </c>
      <c r="H11" s="0" t="n">
        <v>0</v>
      </c>
    </row>
    <row r="12" customFormat="false" ht="13.8" hidden="false" customHeight="false" outlineLevel="0" collapsed="false">
      <c r="B12" s="0" t="s">
        <v>34</v>
      </c>
      <c r="C12" s="0" t="s">
        <v>384</v>
      </c>
      <c r="F12" s="0" t="str">
        <f aca="false">VLOOKUP(G12,mun_id!$B$1:$G$310,6,0)</f>
        <v>109</v>
      </c>
      <c r="G12" s="0" t="s">
        <v>40</v>
      </c>
      <c r="H12" s="0" t="n">
        <v>0</v>
      </c>
    </row>
    <row r="13" customFormat="false" ht="13.8" hidden="false" customHeight="false" outlineLevel="0" collapsed="false">
      <c r="B13" s="0" t="s">
        <v>42</v>
      </c>
      <c r="C13" s="0" t="s">
        <v>385</v>
      </c>
      <c r="F13" s="0" t="str">
        <f aca="false">VLOOKUP(G13,mun_id!$B$1:$G$310,6,0)</f>
        <v>609</v>
      </c>
      <c r="G13" s="0" t="s">
        <v>34</v>
      </c>
      <c r="H13" s="0" t="n">
        <v>0</v>
      </c>
    </row>
    <row r="14" customFormat="false" ht="13.8" hidden="false" customHeight="false" outlineLevel="0" collapsed="false">
      <c r="B14" s="0" t="s">
        <v>46</v>
      </c>
      <c r="C14" s="0" t="s">
        <v>386</v>
      </c>
      <c r="F14" s="0" t="str">
        <f aca="false">VLOOKUP(G14,mun_id!$B$1:$G$310,6,0)</f>
        <v>905</v>
      </c>
      <c r="G14" s="0" t="s">
        <v>42</v>
      </c>
      <c r="H14" s="0" t="n">
        <v>0</v>
      </c>
    </row>
    <row r="15" customFormat="false" ht="13.8" hidden="false" customHeight="false" outlineLevel="0" collapsed="false">
      <c r="B15" s="0" t="s">
        <v>53</v>
      </c>
      <c r="C15" s="0" t="s">
        <v>387</v>
      </c>
      <c r="F15" s="0" t="str">
        <f aca="false">VLOOKUP(G15,mun_id!$B$1:$G$310,6,0)</f>
        <v>743</v>
      </c>
      <c r="G15" s="0" t="s">
        <v>46</v>
      </c>
      <c r="H15" s="0" t="n">
        <v>0</v>
      </c>
    </row>
    <row r="16" customFormat="false" ht="13.8" hidden="false" customHeight="false" outlineLevel="0" collapsed="false">
      <c r="B16" s="0" t="s">
        <v>26</v>
      </c>
      <c r="C16" s="0" t="s">
        <v>388</v>
      </c>
      <c r="F16" s="0" t="str">
        <f aca="false">VLOOKUP(G16,mun_id!$B$1:$G$310,6,0)</f>
        <v>272</v>
      </c>
      <c r="G16" s="0" t="s">
        <v>53</v>
      </c>
      <c r="H16" s="0" t="n">
        <v>0</v>
      </c>
    </row>
    <row r="17" customFormat="false" ht="13.8" hidden="false" customHeight="false" outlineLevel="0" collapsed="false">
      <c r="B17" s="0" t="s">
        <v>48</v>
      </c>
      <c r="C17" s="0" t="s">
        <v>389</v>
      </c>
      <c r="F17" s="0" t="str">
        <f aca="false">VLOOKUP(G17,mun_id!$B$1:$G$310,6,0)</f>
        <v>179</v>
      </c>
      <c r="G17" s="0" t="s">
        <v>26</v>
      </c>
      <c r="H17" s="0" t="n">
        <v>0</v>
      </c>
    </row>
    <row r="18" customFormat="false" ht="13.8" hidden="false" customHeight="false" outlineLevel="0" collapsed="false">
      <c r="B18" s="0" t="s">
        <v>64</v>
      </c>
      <c r="C18" s="0" t="s">
        <v>390</v>
      </c>
      <c r="F18" s="0" t="str">
        <f aca="false">VLOOKUP(G18,mun_id!$B$1:$G$310,6,0)</f>
        <v>491</v>
      </c>
      <c r="G18" s="0" t="s">
        <v>48</v>
      </c>
      <c r="H18" s="0" t="n">
        <v>0</v>
      </c>
    </row>
    <row r="19" customFormat="false" ht="13.8" hidden="false" customHeight="false" outlineLevel="0" collapsed="false">
      <c r="B19" s="0" t="s">
        <v>36</v>
      </c>
      <c r="C19" s="0" t="s">
        <v>391</v>
      </c>
      <c r="F19" s="0" t="str">
        <f aca="false">VLOOKUP(G19,mun_id!$B$1:$G$310,6,0)</f>
        <v>740</v>
      </c>
      <c r="G19" s="0" t="s">
        <v>64</v>
      </c>
      <c r="H19" s="0" t="n">
        <v>0</v>
      </c>
    </row>
    <row r="20" customFormat="false" ht="13.8" hidden="false" customHeight="false" outlineLevel="0" collapsed="false">
      <c r="B20" s="0" t="s">
        <v>44</v>
      </c>
      <c r="C20" s="0" t="s">
        <v>392</v>
      </c>
      <c r="F20" s="0" t="str">
        <f aca="false">VLOOKUP(G20,mun_id!$B$1:$G$310,6,0)</f>
        <v>167</v>
      </c>
      <c r="G20" s="0" t="s">
        <v>36</v>
      </c>
      <c r="H20" s="0" t="n">
        <v>0</v>
      </c>
    </row>
    <row r="21" customFormat="false" ht="13.8" hidden="false" customHeight="false" outlineLevel="0" collapsed="false">
      <c r="B21" s="0" t="s">
        <v>62</v>
      </c>
      <c r="C21" s="0" t="s">
        <v>393</v>
      </c>
      <c r="F21" s="0" t="str">
        <f aca="false">VLOOKUP(G21,mun_id!$B$1:$G$310,6,0)</f>
        <v>698</v>
      </c>
      <c r="G21" s="0" t="s">
        <v>44</v>
      </c>
      <c r="H21" s="0" t="n">
        <v>0</v>
      </c>
    </row>
    <row r="22" customFormat="false" ht="13.8" hidden="false" customHeight="false" outlineLevel="0" collapsed="false">
      <c r="B22" s="0" t="s">
        <v>394</v>
      </c>
      <c r="C22" s="0" t="s">
        <v>395</v>
      </c>
      <c r="F22" s="0" t="str">
        <f aca="false">VLOOKUP(G22,mun_id!$B$1:$G$310,6,0)</f>
        <v>205</v>
      </c>
      <c r="G22" s="0" t="s">
        <v>62</v>
      </c>
      <c r="H22" s="0" t="n">
        <v>0</v>
      </c>
    </row>
    <row r="23" customFormat="false" ht="13.8" hidden="false" customHeight="false" outlineLevel="0" collapsed="false">
      <c r="B23" s="0" t="s">
        <v>82</v>
      </c>
      <c r="C23" s="0" t="s">
        <v>396</v>
      </c>
      <c r="F23" s="0" t="str">
        <f aca="false">VLOOKUP(G23,mun_id!$B$1:$G$310,6,0)</f>
        <v>478</v>
      </c>
      <c r="G23" s="0" t="s">
        <v>121</v>
      </c>
      <c r="H23" s="0" t="n">
        <v>0</v>
      </c>
    </row>
    <row r="24" customFormat="false" ht="13.8" hidden="false" customHeight="false" outlineLevel="0" collapsed="false">
      <c r="B24" s="0" t="s">
        <v>16</v>
      </c>
      <c r="C24" s="0" t="s">
        <v>397</v>
      </c>
      <c r="D24" s="0" t="s">
        <v>398</v>
      </c>
      <c r="F24" s="0" t="str">
        <f aca="false">VLOOKUP(G24,mun_id!$B$1:$G$310,6,0)</f>
        <v>240</v>
      </c>
      <c r="G24" s="0" t="s">
        <v>82</v>
      </c>
      <c r="H24" s="0" t="n">
        <v>0</v>
      </c>
    </row>
    <row r="25" customFormat="false" ht="13.8" hidden="false" customHeight="false" outlineLevel="0" collapsed="false">
      <c r="B25" s="0" t="s">
        <v>21</v>
      </c>
      <c r="C25" s="0" t="s">
        <v>399</v>
      </c>
      <c r="F25" s="0" t="str">
        <f aca="false">VLOOKUP(G25,mun_id!$B$1:$G$310,6,0)</f>
        <v>049</v>
      </c>
      <c r="G25" s="0" t="s">
        <v>16</v>
      </c>
      <c r="H25" s="0" t="n">
        <v>0</v>
      </c>
    </row>
    <row r="26" customFormat="false" ht="13.8" hidden="false" customHeight="false" outlineLevel="0" collapsed="false">
      <c r="B26" s="0" t="s">
        <v>400</v>
      </c>
      <c r="C26" s="0" t="s">
        <v>401</v>
      </c>
      <c r="F26" s="0" t="str">
        <f aca="false">VLOOKUP(G26,mun_id!$B$1:$G$310,6,0)</f>
        <v>092</v>
      </c>
      <c r="G26" s="0" t="s">
        <v>21</v>
      </c>
      <c r="H26" s="0" t="n">
        <v>0</v>
      </c>
    </row>
    <row r="27" customFormat="false" ht="13.8" hidden="false" customHeight="false" outlineLevel="0" collapsed="false">
      <c r="B27" s="0" t="s">
        <v>103</v>
      </c>
      <c r="C27" s="0" t="s">
        <v>402</v>
      </c>
      <c r="F27" s="0" t="str">
        <f aca="false">VLOOKUP(G27,mun_id!$B$1:$G$310,6,0)</f>
        <v>430</v>
      </c>
      <c r="G27" s="0" t="s">
        <v>103</v>
      </c>
      <c r="H27" s="0" t="n">
        <v>0</v>
      </c>
    </row>
    <row r="28" customFormat="false" ht="13.8" hidden="false" customHeight="false" outlineLevel="0" collapsed="false">
      <c r="B28" s="0" t="s">
        <v>51</v>
      </c>
      <c r="C28" s="0" t="s">
        <v>403</v>
      </c>
      <c r="F28" s="0" t="str">
        <f aca="false">VLOOKUP(G28,mun_id!$B$1:$G$310,6,0)</f>
        <v>734</v>
      </c>
      <c r="G28" s="0" t="s">
        <v>51</v>
      </c>
      <c r="H28" s="0" t="n">
        <v>0</v>
      </c>
    </row>
    <row r="29" customFormat="false" ht="13.8" hidden="false" customHeight="false" outlineLevel="0" collapsed="false">
      <c r="B29" s="0" t="s">
        <v>106</v>
      </c>
      <c r="C29" s="0" t="s">
        <v>404</v>
      </c>
      <c r="F29" s="0" t="str">
        <f aca="false">VLOOKUP(G29,mun_id!$B$1:$G$310,6,0)</f>
        <v>895</v>
      </c>
      <c r="G29" s="0" t="s">
        <v>106</v>
      </c>
      <c r="H29" s="0" t="n">
        <v>0</v>
      </c>
    </row>
    <row r="30" customFormat="false" ht="13.8" hidden="false" customHeight="false" outlineLevel="0" collapsed="false">
      <c r="B30" s="0" t="s">
        <v>24</v>
      </c>
      <c r="C30" s="0" t="s">
        <v>405</v>
      </c>
      <c r="F30" s="0" t="str">
        <f aca="false">VLOOKUP(G30,mun_id!$B$1:$G$310,6,0)</f>
        <v>580</v>
      </c>
      <c r="G30" s="0" t="s">
        <v>195</v>
      </c>
      <c r="H30" s="0" t="n">
        <v>0</v>
      </c>
    </row>
    <row r="31" customFormat="false" ht="13.8" hidden="false" customHeight="false" outlineLevel="0" collapsed="false">
      <c r="B31" s="0" t="s">
        <v>195</v>
      </c>
      <c r="C31" s="0" t="s">
        <v>406</v>
      </c>
      <c r="F31" s="0" t="str">
        <f aca="false">VLOOKUP(G31,mun_id!$B$1:$G$310,6,0)</f>
        <v>153</v>
      </c>
      <c r="G31" s="0" t="s">
        <v>73</v>
      </c>
      <c r="H31" s="0" t="n">
        <v>0</v>
      </c>
    </row>
    <row r="32" customFormat="false" ht="13.8" hidden="false" customHeight="false" outlineLevel="0" collapsed="false">
      <c r="B32" s="0" t="s">
        <v>38</v>
      </c>
      <c r="C32" s="0" t="s">
        <v>407</v>
      </c>
      <c r="F32" s="0" t="str">
        <f aca="false">VLOOKUP(G32,mun_id!$B$1:$G$310,6,0)</f>
        <v>286</v>
      </c>
      <c r="G32" s="0" t="s">
        <v>32</v>
      </c>
      <c r="H32" s="0" t="n">
        <v>0</v>
      </c>
    </row>
    <row r="33" customFormat="false" ht="13.8" hidden="false" customHeight="false" outlineLevel="0" collapsed="false">
      <c r="B33" s="0" t="s">
        <v>73</v>
      </c>
      <c r="C33" s="0" t="s">
        <v>408</v>
      </c>
      <c r="F33" s="0" t="str">
        <f aca="false">VLOOKUP(G33,mun_id!$B$1:$G$310,6,0)</f>
        <v>694</v>
      </c>
      <c r="G33" s="0" t="s">
        <v>70</v>
      </c>
      <c r="H33" s="0" t="n">
        <v>0</v>
      </c>
    </row>
    <row r="34" customFormat="false" ht="13.8" hidden="false" customHeight="false" outlineLevel="0" collapsed="false">
      <c r="B34" s="0" t="s">
        <v>409</v>
      </c>
      <c r="C34" s="0" t="s">
        <v>410</v>
      </c>
      <c r="F34" s="0" t="str">
        <f aca="false">VLOOKUP(G34,mun_id!$B$1:$G$310,6,0)</f>
        <v>061</v>
      </c>
      <c r="G34" s="0" t="s">
        <v>99</v>
      </c>
      <c r="H34" s="0" t="n">
        <v>0</v>
      </c>
    </row>
    <row r="35" customFormat="false" ht="13.8" hidden="false" customHeight="false" outlineLevel="0" collapsed="false">
      <c r="B35" s="0" t="s">
        <v>32</v>
      </c>
      <c r="C35" s="0" t="s">
        <v>411</v>
      </c>
      <c r="F35" s="0" t="str">
        <f aca="false">VLOOKUP(G35,mun_id!$B$1:$G$310,6,0)</f>
        <v>079</v>
      </c>
      <c r="G35" s="0" t="s">
        <v>162</v>
      </c>
      <c r="H35" s="0" t="n">
        <v>0</v>
      </c>
    </row>
    <row r="36" customFormat="false" ht="13.8" hidden="false" customHeight="false" outlineLevel="0" collapsed="false">
      <c r="B36" s="0" t="s">
        <v>70</v>
      </c>
      <c r="C36" s="0" t="s">
        <v>412</v>
      </c>
      <c r="F36" s="0" t="str">
        <f aca="false">VLOOKUP(G36,mun_id!$B$1:$G$310,6,0)</f>
        <v>684</v>
      </c>
      <c r="G36" s="0" t="s">
        <v>59</v>
      </c>
      <c r="H36" s="0" t="n">
        <v>0</v>
      </c>
    </row>
    <row r="37" customFormat="false" ht="13.8" hidden="false" customHeight="false" outlineLevel="0" collapsed="false">
      <c r="B37" s="0" t="s">
        <v>99</v>
      </c>
      <c r="C37" s="0" t="s">
        <v>413</v>
      </c>
      <c r="F37" s="0" t="str">
        <f aca="false">VLOOKUP(G37,mun_id!$B$1:$G$310,6,0)</f>
        <v>287</v>
      </c>
      <c r="G37" s="0" t="s">
        <v>171</v>
      </c>
      <c r="H37" s="0" t="n">
        <v>0</v>
      </c>
    </row>
    <row r="38" customFormat="false" ht="13.8" hidden="false" customHeight="false" outlineLevel="0" collapsed="false">
      <c r="B38" s="0" t="s">
        <v>162</v>
      </c>
      <c r="C38" s="0" t="s">
        <v>414</v>
      </c>
      <c r="F38" s="0" t="str">
        <f aca="false">VLOOKUP(G38,mun_id!$B$1:$G$310,6,0)</f>
        <v>989</v>
      </c>
      <c r="G38" s="0" t="s">
        <v>183</v>
      </c>
      <c r="H38" s="0" t="n">
        <v>0</v>
      </c>
    </row>
    <row r="39" customFormat="false" ht="13.8" hidden="false" customHeight="false" outlineLevel="0" collapsed="false">
      <c r="B39" s="0" t="s">
        <v>59</v>
      </c>
      <c r="C39" s="0" t="s">
        <v>415</v>
      </c>
      <c r="F39" s="0" t="str">
        <f aca="false">VLOOKUP(G39,mun_id!$B$1:$G$310,6,0)</f>
        <v>249</v>
      </c>
      <c r="G39" s="0" t="s">
        <v>129</v>
      </c>
      <c r="H39" s="0" t="n">
        <v>0</v>
      </c>
    </row>
    <row r="40" customFormat="false" ht="13.8" hidden="false" customHeight="false" outlineLevel="0" collapsed="false">
      <c r="B40" s="0" t="s">
        <v>162</v>
      </c>
      <c r="C40" s="0" t="s">
        <v>416</v>
      </c>
      <c r="F40" s="0" t="str">
        <f aca="false">VLOOKUP(G40,mun_id!$B$1:$G$310,6,0)</f>
        <v>211</v>
      </c>
      <c r="G40" s="0" t="s">
        <v>69</v>
      </c>
      <c r="H40" s="0" t="n">
        <v>0</v>
      </c>
    </row>
    <row r="41" customFormat="false" ht="13.8" hidden="false" customHeight="false" outlineLevel="0" collapsed="false">
      <c r="B41" s="0" t="s">
        <v>171</v>
      </c>
      <c r="C41" s="0" t="s">
        <v>417</v>
      </c>
      <c r="F41" s="0" t="str">
        <f aca="false">VLOOKUP(G41,mun_id!$B$1:$G$310,6,0)</f>
        <v>536</v>
      </c>
      <c r="G41" s="0" t="s">
        <v>66</v>
      </c>
      <c r="H41" s="0" t="n">
        <v>0</v>
      </c>
    </row>
    <row r="42" customFormat="false" ht="13.8" hidden="false" customHeight="false" outlineLevel="0" collapsed="false">
      <c r="B42" s="0" t="s">
        <v>183</v>
      </c>
      <c r="C42" s="0" t="s">
        <v>418</v>
      </c>
      <c r="F42" s="0" t="str">
        <f aca="false">VLOOKUP(G42,mun_id!$B$1:$G$310,6,0)</f>
        <v>790</v>
      </c>
      <c r="G42" s="0" t="s">
        <v>74</v>
      </c>
      <c r="H42" s="0" t="n">
        <v>0</v>
      </c>
    </row>
    <row r="43" customFormat="false" ht="13.8" hidden="false" customHeight="false" outlineLevel="0" collapsed="false">
      <c r="B43" s="0" t="s">
        <v>26</v>
      </c>
      <c r="C43" s="0" t="s">
        <v>419</v>
      </c>
      <c r="F43" s="0" t="str">
        <f aca="false">VLOOKUP(G43,mun_id!$B$1:$G$310,6,0)</f>
        <v>908</v>
      </c>
      <c r="G43" s="0" t="s">
        <v>86</v>
      </c>
      <c r="H43" s="0" t="n">
        <v>0</v>
      </c>
    </row>
    <row r="44" customFormat="false" ht="13.8" hidden="false" customHeight="false" outlineLevel="0" collapsed="false">
      <c r="B44" s="0" t="s">
        <v>26</v>
      </c>
      <c r="C44" s="0" t="s">
        <v>420</v>
      </c>
      <c r="F44" s="0" t="str">
        <f aca="false">VLOOKUP(G44,mun_id!$B$1:$G$310,6,0)</f>
        <v>593</v>
      </c>
      <c r="G44" s="0" t="s">
        <v>98</v>
      </c>
      <c r="H44" s="0" t="n">
        <v>0</v>
      </c>
    </row>
    <row r="45" customFormat="false" ht="13.8" hidden="false" customHeight="false" outlineLevel="0" collapsed="false">
      <c r="B45" s="0" t="s">
        <v>129</v>
      </c>
      <c r="C45" s="0" t="s">
        <v>421</v>
      </c>
      <c r="F45" s="0" t="str">
        <f aca="false">VLOOKUP(G45,mun_id!$B$1:$G$310,6,0)</f>
        <v>749</v>
      </c>
      <c r="G45" s="0" t="s">
        <v>81</v>
      </c>
      <c r="H45" s="0" t="n">
        <v>0</v>
      </c>
    </row>
    <row r="46" customFormat="false" ht="13.8" hidden="false" customHeight="false" outlineLevel="0" collapsed="false">
      <c r="B46" s="0" t="s">
        <v>26</v>
      </c>
      <c r="C46" s="0" t="s">
        <v>422</v>
      </c>
      <c r="F46" s="0" t="str">
        <f aca="false">VLOOKUP(G46,mun_id!$B$1:$G$310,6,0)</f>
        <v>140</v>
      </c>
      <c r="G46" s="0" t="s">
        <v>79</v>
      </c>
      <c r="H46" s="0" t="n">
        <v>0</v>
      </c>
    </row>
    <row r="47" customFormat="false" ht="13.8" hidden="false" customHeight="false" outlineLevel="0" collapsed="false">
      <c r="B47" s="0" t="s">
        <v>69</v>
      </c>
      <c r="C47" s="0" t="s">
        <v>423</v>
      </c>
      <c r="F47" s="0" t="str">
        <f aca="false">VLOOKUP(G47,mun_id!$B$1:$G$310,6,0)</f>
        <v>563</v>
      </c>
      <c r="G47" s="0" t="s">
        <v>157</v>
      </c>
      <c r="H47" s="0" t="n">
        <v>0</v>
      </c>
    </row>
    <row r="48" customFormat="false" ht="13.8" hidden="false" customHeight="false" outlineLevel="0" collapsed="false">
      <c r="B48" s="0" t="s">
        <v>424</v>
      </c>
      <c r="C48" s="0" t="s">
        <v>425</v>
      </c>
      <c r="F48" s="0" t="str">
        <f aca="false">VLOOKUP(G48,mun_id!$B$1:$G$310,6,0)</f>
        <v>977</v>
      </c>
      <c r="G48" s="0" t="s">
        <v>109</v>
      </c>
      <c r="H48" s="0" t="n">
        <v>0</v>
      </c>
    </row>
    <row r="49" customFormat="false" ht="13.8" hidden="false" customHeight="false" outlineLevel="0" collapsed="false">
      <c r="B49" s="0" t="s">
        <v>66</v>
      </c>
      <c r="C49" s="0" t="s">
        <v>426</v>
      </c>
      <c r="F49" s="0" t="str">
        <f aca="false">VLOOKUP(G49,mun_id!$B$1:$G$310,6,0)</f>
        <v>851</v>
      </c>
      <c r="G49" s="0" t="s">
        <v>80</v>
      </c>
      <c r="H49" s="0" t="n">
        <v>0</v>
      </c>
    </row>
    <row r="50" customFormat="false" ht="13.8" hidden="false" customHeight="false" outlineLevel="0" collapsed="false">
      <c r="B50" s="0" t="s">
        <v>74</v>
      </c>
      <c r="C50" s="0" t="s">
        <v>427</v>
      </c>
      <c r="F50" s="0" t="str">
        <f aca="false">VLOOKUP(G50,mun_id!$B$1:$G$310,6,0)</f>
        <v>060</v>
      </c>
      <c r="G50" s="0" t="s">
        <v>328</v>
      </c>
      <c r="H50" s="0" t="n">
        <v>0</v>
      </c>
    </row>
    <row r="51" customFormat="false" ht="13.8" hidden="false" customHeight="false" outlineLevel="0" collapsed="false">
      <c r="B51" s="0" t="s">
        <v>86</v>
      </c>
      <c r="C51" s="0" t="s">
        <v>428</v>
      </c>
    </row>
    <row r="52" customFormat="false" ht="13.8" hidden="false" customHeight="false" outlineLevel="0" collapsed="false">
      <c r="B52" s="0" t="s">
        <v>48</v>
      </c>
      <c r="C52" s="0" t="s">
        <v>429</v>
      </c>
    </row>
    <row r="53" customFormat="false" ht="13.8" hidden="false" customHeight="false" outlineLevel="0" collapsed="false">
      <c r="B53" s="0" t="s">
        <v>98</v>
      </c>
      <c r="C53" s="0" t="s">
        <v>430</v>
      </c>
    </row>
    <row r="54" customFormat="false" ht="13.8" hidden="false" customHeight="false" outlineLevel="0" collapsed="false">
      <c r="B54" s="0" t="s">
        <v>36</v>
      </c>
      <c r="C54" s="0" t="s">
        <v>431</v>
      </c>
    </row>
    <row r="55" customFormat="false" ht="13.8" hidden="false" customHeight="false" outlineLevel="0" collapsed="false">
      <c r="B55" s="0" t="s">
        <v>28</v>
      </c>
      <c r="C55" s="0" t="s">
        <v>432</v>
      </c>
    </row>
    <row r="56" customFormat="false" ht="13.8" hidden="false" customHeight="false" outlineLevel="0" collapsed="false">
      <c r="B56" s="0" t="s">
        <v>28</v>
      </c>
      <c r="C56" s="0" t="s">
        <v>433</v>
      </c>
    </row>
    <row r="57" customFormat="false" ht="13.8" hidden="false" customHeight="false" outlineLevel="0" collapsed="false">
      <c r="B57" s="0" t="s">
        <v>81</v>
      </c>
      <c r="C57" s="0" t="s">
        <v>434</v>
      </c>
    </row>
    <row r="58" customFormat="false" ht="13.8" hidden="false" customHeight="false" outlineLevel="0" collapsed="false">
      <c r="B58" s="0" t="s">
        <v>79</v>
      </c>
      <c r="C58" s="0" t="s">
        <v>435</v>
      </c>
    </row>
    <row r="59" customFormat="false" ht="13.8" hidden="false" customHeight="false" outlineLevel="0" collapsed="false">
      <c r="B59" s="0" t="s">
        <v>157</v>
      </c>
      <c r="C59" s="0" t="s">
        <v>436</v>
      </c>
    </row>
    <row r="60" customFormat="false" ht="13.8" hidden="false" customHeight="false" outlineLevel="0" collapsed="false">
      <c r="B60" s="0" t="s">
        <v>109</v>
      </c>
      <c r="C60" s="0" t="s">
        <v>437</v>
      </c>
    </row>
    <row r="61" customFormat="false" ht="13.8" hidden="false" customHeight="false" outlineLevel="0" collapsed="false">
      <c r="B61" s="0" t="s">
        <v>44</v>
      </c>
      <c r="C61" s="0" t="s">
        <v>438</v>
      </c>
    </row>
    <row r="62" customFormat="false" ht="13.8" hidden="false" customHeight="false" outlineLevel="0" collapsed="false">
      <c r="B62" s="0" t="s">
        <v>80</v>
      </c>
      <c r="C62" s="0" t="s">
        <v>439</v>
      </c>
    </row>
    <row r="63" customFormat="false" ht="13.8" hidden="false" customHeight="false" outlineLevel="0" collapsed="false">
      <c r="B63" s="0" t="s">
        <v>328</v>
      </c>
      <c r="C63" s="0" t="s">
        <v>440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" activeCellId="0" sqref="H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3.24"/>
    <col collapsed="false" customWidth="true" hidden="false" outlineLevel="0" max="2" min="2" style="0" width="13.93"/>
    <col collapsed="false" customWidth="true" hidden="false" outlineLevel="0" max="3" min="3" style="0" width="36.31"/>
    <col collapsed="false" customWidth="true" hidden="false" outlineLevel="0" max="4" min="4" style="0" width="18.12"/>
  </cols>
  <sheetData>
    <row r="1" s="1" customFormat="true" ht="13.8" hidden="false" customHeight="false" outlineLevel="0" collapsed="false">
      <c r="A1" s="1" t="s">
        <v>441</v>
      </c>
      <c r="B1" s="11" t="s">
        <v>442</v>
      </c>
      <c r="C1" s="1" t="s">
        <v>443</v>
      </c>
      <c r="D1" s="1" t="s">
        <v>444</v>
      </c>
      <c r="E1" s="1" t="s">
        <v>373</v>
      </c>
      <c r="G1" s="1" t="s">
        <v>445</v>
      </c>
      <c r="H1" s="1" t="s">
        <v>446</v>
      </c>
    </row>
    <row r="2" customFormat="false" ht="13.8" hidden="false" customHeight="false" outlineLevel="0" collapsed="false">
      <c r="A2" s="0" t="s">
        <v>447</v>
      </c>
      <c r="B2" s="0" t="s">
        <v>101</v>
      </c>
      <c r="C2" s="0" t="s">
        <v>448</v>
      </c>
      <c r="D2" s="0" t="s">
        <v>19</v>
      </c>
      <c r="E2" s="0" t="str">
        <f aca="false">VLOOKUP(D2,regions!$D$2:$F$21,3,0)</f>
        <v>FI_11</v>
      </c>
      <c r="G2" s="0" t="str">
        <f aca="false">MID(A2,2,3)</f>
        <v>020</v>
      </c>
      <c r="H2" s="0" t="str">
        <f aca="false">VLOOKUP(G2,base!$B$1:$C$310,2,0)</f>
        <v>Akaa</v>
      </c>
    </row>
    <row r="3" customFormat="false" ht="13.8" hidden="false" customHeight="false" outlineLevel="0" collapsed="false">
      <c r="A3" s="0" t="s">
        <v>449</v>
      </c>
      <c r="B3" s="0" t="s">
        <v>130</v>
      </c>
      <c r="C3" s="0" t="s">
        <v>450</v>
      </c>
      <c r="D3" s="0" t="s">
        <v>451</v>
      </c>
      <c r="E3" s="0" t="str">
        <f aca="false">VLOOKUP(D3,regions!$D$2:$F$21,3,0)</f>
        <v>FI_03</v>
      </c>
      <c r="G3" s="0" t="str">
        <f aca="false">MID(A3,2,3)</f>
        <v>005</v>
      </c>
      <c r="H3" s="0" t="str">
        <f aca="false">VLOOKUP(G3,base!$B$1:$C$310,2,0)</f>
        <v>Alajärvi</v>
      </c>
    </row>
    <row r="4" customFormat="false" ht="13.8" hidden="false" customHeight="false" outlineLevel="0" collapsed="false">
      <c r="A4" s="0" t="s">
        <v>452</v>
      </c>
      <c r="B4" s="0" t="s">
        <v>258</v>
      </c>
      <c r="C4" s="0" t="s">
        <v>453</v>
      </c>
      <c r="D4" s="0" t="s">
        <v>454</v>
      </c>
      <c r="E4" s="0" t="str">
        <f aca="false">VLOOKUP(D4,regions!$D$2:$F$21,3,0)</f>
        <v>FI_14</v>
      </c>
      <c r="G4" s="0" t="str">
        <f aca="false">MID(A4,2,3)</f>
        <v>009</v>
      </c>
      <c r="H4" s="0" t="str">
        <f aca="false">VLOOKUP(G4,base!$B$1:$C$310,2,0)</f>
        <v>Alavieska</v>
      </c>
    </row>
    <row r="5" customFormat="false" ht="13.8" hidden="false" customHeight="false" outlineLevel="0" collapsed="false">
      <c r="A5" s="0" t="s">
        <v>455</v>
      </c>
      <c r="B5" s="0" t="s">
        <v>118</v>
      </c>
      <c r="C5" s="0" t="s">
        <v>450</v>
      </c>
      <c r="D5" s="0" t="s">
        <v>451</v>
      </c>
      <c r="E5" s="0" t="str">
        <f aca="false">VLOOKUP(D5,regions!$D$2:$F$21,3,0)</f>
        <v>FI_03</v>
      </c>
      <c r="G5" s="0" t="str">
        <f aca="false">MID(A5,2,3)</f>
        <v>010</v>
      </c>
      <c r="H5" s="0" t="str">
        <f aca="false">VLOOKUP(G5,base!$B$1:$C$310,2,0)</f>
        <v>Alavus</v>
      </c>
    </row>
    <row r="6" customFormat="false" ht="13.8" hidden="false" customHeight="false" outlineLevel="0" collapsed="false">
      <c r="A6" s="0" t="s">
        <v>456</v>
      </c>
      <c r="B6" s="0" t="s">
        <v>331</v>
      </c>
      <c r="C6" s="0" t="s">
        <v>457</v>
      </c>
      <c r="D6" s="0" t="s">
        <v>31</v>
      </c>
      <c r="E6" s="0" t="str">
        <f aca="false">VLOOKUP(D6,regions!$D$2:$F$21,3,0)</f>
        <v>FI_16</v>
      </c>
      <c r="G6" s="0" t="str">
        <f aca="false">MID(A6,2,3)</f>
        <v>016</v>
      </c>
      <c r="H6" s="0" t="str">
        <f aca="false">VLOOKUP(G6,base!$B$1:$C$310,2,0)</f>
        <v>Asikkala</v>
      </c>
    </row>
    <row r="7" customFormat="false" ht="13.8" hidden="false" customHeight="false" outlineLevel="0" collapsed="false">
      <c r="A7" s="0" t="s">
        <v>458</v>
      </c>
      <c r="B7" s="0" t="s">
        <v>200</v>
      </c>
      <c r="C7" s="0" t="s">
        <v>459</v>
      </c>
      <c r="D7" s="0" t="s">
        <v>12</v>
      </c>
      <c r="E7" s="0" t="str">
        <f aca="false">VLOOKUP(D7,regions!$D$2:$F$21,3,0)</f>
        <v>FI_18</v>
      </c>
      <c r="G7" s="0" t="str">
        <f aca="false">MID(A7,2,3)</f>
        <v>018</v>
      </c>
      <c r="H7" s="0" t="str">
        <f aca="false">VLOOKUP(G7,base!$B$1:$C$310,2,0)</f>
        <v>Askola</v>
      </c>
    </row>
    <row r="8" customFormat="false" ht="13.8" hidden="false" customHeight="false" outlineLevel="0" collapsed="false">
      <c r="A8" s="0" t="s">
        <v>460</v>
      </c>
      <c r="B8" s="0" t="s">
        <v>222</v>
      </c>
      <c r="C8" s="0" t="s">
        <v>461</v>
      </c>
      <c r="D8" s="0" t="s">
        <v>462</v>
      </c>
      <c r="E8" s="0" t="str">
        <f aca="false">VLOOKUP(D8,regions!$D$2:$F$21,3,0)</f>
        <v>FI_19</v>
      </c>
      <c r="G8" s="0" t="str">
        <f aca="false">MID(A8,2,3)</f>
        <v>019</v>
      </c>
      <c r="H8" s="0" t="str">
        <f aca="false">VLOOKUP(G8,base!$B$1:$C$310,2,0)</f>
        <v>Aura</v>
      </c>
    </row>
    <row r="9" customFormat="false" ht="13.8" hidden="false" customHeight="false" outlineLevel="0" collapsed="false">
      <c r="A9" s="0" t="s">
        <v>463</v>
      </c>
      <c r="B9" s="0" t="s">
        <v>319</v>
      </c>
      <c r="C9" s="0" t="s">
        <v>464</v>
      </c>
      <c r="D9" s="0" t="s">
        <v>122</v>
      </c>
      <c r="E9" s="0" t="str">
        <f aca="false">VLOOKUP(D9,regions!$D$2:$F$21,3,0)</f>
        <v>FI_01</v>
      </c>
      <c r="G9" s="0" t="str">
        <f aca="false">MID(A9,2,3)</f>
        <v>035</v>
      </c>
      <c r="H9" s="0" t="str">
        <f aca="false">VLOOKUP(G9,base!$B$1:$C$310,2,0)</f>
        <v>Brändö</v>
      </c>
    </row>
    <row r="10" customFormat="false" ht="13.8" hidden="false" customHeight="false" outlineLevel="0" collapsed="false">
      <c r="A10" s="0" t="s">
        <v>465</v>
      </c>
      <c r="B10" s="0" t="s">
        <v>315</v>
      </c>
      <c r="C10" s="0" t="s">
        <v>464</v>
      </c>
      <c r="D10" s="0" t="s">
        <v>122</v>
      </c>
      <c r="E10" s="0" t="str">
        <f aca="false">VLOOKUP(D10,regions!$D$2:$F$21,3,0)</f>
        <v>FI_01</v>
      </c>
      <c r="G10" s="0" t="str">
        <f aca="false">MID(A10,2,3)</f>
        <v>043</v>
      </c>
      <c r="H10" s="0" t="str">
        <f aca="false">VLOOKUP(G10,base!$B$1:$C$310,2,0)</f>
        <v>Eckerö</v>
      </c>
    </row>
    <row r="11" customFormat="false" ht="13.8" hidden="false" customHeight="false" outlineLevel="0" collapsed="false">
      <c r="A11" s="0" t="s">
        <v>466</v>
      </c>
      <c r="B11" s="0" t="s">
        <v>301</v>
      </c>
      <c r="C11" s="0" t="s">
        <v>467</v>
      </c>
      <c r="D11" s="0" t="s">
        <v>468</v>
      </c>
      <c r="E11" s="0" t="str">
        <f aca="false">VLOOKUP(D11,regions!$D$2:$F$21,3,0)</f>
        <v>FI_04</v>
      </c>
      <c r="G11" s="0" t="str">
        <f aca="false">MID(A11,2,3)</f>
        <v>046</v>
      </c>
      <c r="H11" s="0" t="str">
        <f aca="false">VLOOKUP(G11,base!$B$1:$C$310,2,0)</f>
        <v>Enonkoski</v>
      </c>
    </row>
    <row r="12" customFormat="false" ht="13.8" hidden="false" customHeight="false" outlineLevel="0" collapsed="false">
      <c r="A12" s="0" t="s">
        <v>469</v>
      </c>
      <c r="B12" s="0" t="s">
        <v>290</v>
      </c>
      <c r="C12" s="0" t="s">
        <v>470</v>
      </c>
      <c r="D12" s="0" t="s">
        <v>471</v>
      </c>
      <c r="E12" s="0" t="str">
        <f aca="false">VLOOKUP(D12,regions!$D$2:$F$21,3,0)</f>
        <v>FI_10</v>
      </c>
      <c r="G12" s="0" t="str">
        <f aca="false">MID(A12,2,3)</f>
        <v>047</v>
      </c>
      <c r="H12" s="0" t="str">
        <f aca="false">VLOOKUP(G12,base!$B$1:$C$310,2,0)</f>
        <v>Enontekiö</v>
      </c>
    </row>
    <row r="13" customFormat="false" ht="13.8" hidden="false" customHeight="false" outlineLevel="0" collapsed="false">
      <c r="A13" s="0" t="s">
        <v>472</v>
      </c>
      <c r="B13" s="0" t="s">
        <v>16</v>
      </c>
      <c r="C13" s="0" t="s">
        <v>459</v>
      </c>
      <c r="D13" s="0" t="s">
        <v>12</v>
      </c>
      <c r="E13" s="0" t="str">
        <f aca="false">VLOOKUP(D13,regions!$D$2:$F$21,3,0)</f>
        <v>FI_18</v>
      </c>
      <c r="G13" s="0" t="str">
        <f aca="false">MID(A13,2,3)</f>
        <v>049</v>
      </c>
      <c r="H13" s="0" t="str">
        <f aca="false">VLOOKUP(G13,base!$B$1:$C$310,2,0)</f>
        <v>Espoo</v>
      </c>
    </row>
    <row r="14" customFormat="false" ht="13.8" hidden="false" customHeight="false" outlineLevel="0" collapsed="false">
      <c r="A14" s="0" t="s">
        <v>473</v>
      </c>
      <c r="B14" s="0" t="s">
        <v>117</v>
      </c>
      <c r="C14" s="0" t="s">
        <v>474</v>
      </c>
      <c r="D14" s="0" t="s">
        <v>35</v>
      </c>
      <c r="E14" s="0" t="str">
        <f aca="false">VLOOKUP(D14,regions!$D$2:$F$21,3,0)</f>
        <v>FI_17</v>
      </c>
      <c r="G14" s="0" t="str">
        <f aca="false">MID(A14,2,3)</f>
        <v>050</v>
      </c>
      <c r="H14" s="0" t="str">
        <f aca="false">VLOOKUP(G14,base!$B$1:$C$310,2,0)</f>
        <v>Eura</v>
      </c>
    </row>
    <row r="15" customFormat="false" ht="13.8" hidden="false" customHeight="false" outlineLevel="0" collapsed="false">
      <c r="A15" s="0" t="s">
        <v>475</v>
      </c>
      <c r="B15" s="0" t="s">
        <v>184</v>
      </c>
      <c r="C15" s="0" t="s">
        <v>474</v>
      </c>
      <c r="D15" s="0" t="s">
        <v>35</v>
      </c>
      <c r="E15" s="0" t="str">
        <f aca="false">VLOOKUP(D15,regions!$D$2:$F$21,3,0)</f>
        <v>FI_17</v>
      </c>
      <c r="G15" s="0" t="str">
        <f aca="false">MID(A15,2,3)</f>
        <v>051</v>
      </c>
      <c r="H15" s="0" t="str">
        <f aca="false">VLOOKUP(G15,base!$B$1:$C$310,2,0)</f>
        <v>Eurajoki</v>
      </c>
    </row>
    <row r="16" customFormat="false" ht="13.8" hidden="false" customHeight="false" outlineLevel="0" collapsed="false">
      <c r="A16" s="0" t="s">
        <v>476</v>
      </c>
      <c r="B16" s="0" t="s">
        <v>261</v>
      </c>
      <c r="C16" s="0" t="s">
        <v>450</v>
      </c>
      <c r="D16" s="0" t="s">
        <v>451</v>
      </c>
      <c r="E16" s="0" t="str">
        <f aca="false">VLOOKUP(D16,regions!$D$2:$F$21,3,0)</f>
        <v>FI_03</v>
      </c>
      <c r="G16" s="0" t="str">
        <f aca="false">MID(A16,2,3)</f>
        <v>052</v>
      </c>
      <c r="H16" s="0" t="str">
        <f aca="false">VLOOKUP(G16,base!$B$1:$C$310,2,0)</f>
        <v>Evijärvi</v>
      </c>
    </row>
    <row r="17" customFormat="false" ht="13.8" hidden="false" customHeight="false" outlineLevel="0" collapsed="false">
      <c r="A17" s="0" t="s">
        <v>477</v>
      </c>
      <c r="B17" s="0" t="s">
        <v>328</v>
      </c>
      <c r="C17" s="0" t="s">
        <v>464</v>
      </c>
      <c r="D17" s="0" t="s">
        <v>122</v>
      </c>
      <c r="E17" s="0" t="str">
        <f aca="false">VLOOKUP(D17,regions!$D$2:$F$21,3,0)</f>
        <v>FI_01</v>
      </c>
      <c r="G17" s="0" t="str">
        <f aca="false">MID(A17,2,3)</f>
        <v>060</v>
      </c>
      <c r="H17" s="0" t="str">
        <f aca="false">VLOOKUP(G17,base!$B$1:$C$310,2,0)</f>
        <v>Finström</v>
      </c>
    </row>
    <row r="18" customFormat="false" ht="13.8" hidden="false" customHeight="false" outlineLevel="0" collapsed="false">
      <c r="A18" s="0" t="s">
        <v>478</v>
      </c>
      <c r="B18" s="0" t="s">
        <v>99</v>
      </c>
      <c r="C18" s="0" t="s">
        <v>479</v>
      </c>
      <c r="D18" s="0" t="s">
        <v>41</v>
      </c>
      <c r="E18" s="0" t="str">
        <f aca="false">VLOOKUP(D18,regions!$D$2:$F$21,3,0)</f>
        <v>FI_06</v>
      </c>
      <c r="G18" s="0" t="str">
        <f aca="false">MID(A18,2,3)</f>
        <v>061</v>
      </c>
      <c r="H18" s="0" t="str">
        <f aca="false">VLOOKUP(G18,base!$B$1:$C$310,2,0)</f>
        <v>Forssa</v>
      </c>
    </row>
    <row r="19" customFormat="false" ht="13.8" hidden="false" customHeight="false" outlineLevel="0" collapsed="false">
      <c r="A19" s="0" t="s">
        <v>480</v>
      </c>
      <c r="B19" s="0" t="s">
        <v>340</v>
      </c>
      <c r="C19" s="0" t="s">
        <v>464</v>
      </c>
      <c r="D19" s="0" t="s">
        <v>122</v>
      </c>
      <c r="E19" s="0" t="str">
        <f aca="false">VLOOKUP(D19,regions!$D$2:$F$21,3,0)</f>
        <v>FI_01</v>
      </c>
      <c r="G19" s="0" t="str">
        <f aca="false">MID(A19,2,3)</f>
        <v>062</v>
      </c>
      <c r="H19" s="0" t="str">
        <f aca="false">VLOOKUP(G19,base!$B$1:$C$310,2,0)</f>
        <v>Föglö</v>
      </c>
    </row>
    <row r="20" customFormat="false" ht="13.8" hidden="false" customHeight="false" outlineLevel="0" collapsed="false">
      <c r="A20" s="0" t="s">
        <v>481</v>
      </c>
      <c r="B20" s="0" t="s">
        <v>320</v>
      </c>
      <c r="C20" s="0" t="s">
        <v>464</v>
      </c>
      <c r="D20" s="0" t="s">
        <v>122</v>
      </c>
      <c r="E20" s="0" t="str">
        <f aca="false">VLOOKUP(D20,regions!$D$2:$F$21,3,0)</f>
        <v>FI_01</v>
      </c>
      <c r="G20" s="0" t="str">
        <f aca="false">MID(A20,2,3)</f>
        <v>065</v>
      </c>
      <c r="H20" s="0" t="str">
        <f aca="false">VLOOKUP(G20,base!$B$1:$C$310,2,0)</f>
        <v>Geta</v>
      </c>
    </row>
    <row r="21" customFormat="false" ht="13.8" hidden="false" customHeight="false" outlineLevel="0" collapsed="false">
      <c r="A21" s="0" t="s">
        <v>482</v>
      </c>
      <c r="B21" s="0" t="s">
        <v>160</v>
      </c>
      <c r="C21" s="0" t="s">
        <v>453</v>
      </c>
      <c r="D21" s="0" t="s">
        <v>454</v>
      </c>
      <c r="E21" s="0" t="str">
        <f aca="false">VLOOKUP(D21,regions!$D$2:$F$21,3,0)</f>
        <v>FI_14</v>
      </c>
      <c r="G21" s="0" t="str">
        <f aca="false">MID(A21,2,3)</f>
        <v>069</v>
      </c>
      <c r="H21" s="0" t="str">
        <f aca="false">VLOOKUP(G21,base!$B$1:$C$310,2,0)</f>
        <v>Haapajärvi</v>
      </c>
    </row>
    <row r="22" customFormat="false" ht="13.8" hidden="false" customHeight="false" outlineLevel="0" collapsed="false">
      <c r="A22" s="0" t="s">
        <v>483</v>
      </c>
      <c r="B22" s="0" t="s">
        <v>164</v>
      </c>
      <c r="C22" s="0" t="s">
        <v>453</v>
      </c>
      <c r="D22" s="0" t="s">
        <v>454</v>
      </c>
      <c r="E22" s="0" t="str">
        <f aca="false">VLOOKUP(D22,regions!$D$2:$F$21,3,0)</f>
        <v>FI_14</v>
      </c>
      <c r="G22" s="0" t="str">
        <f aca="false">MID(A22,2,3)</f>
        <v>071</v>
      </c>
      <c r="H22" s="0" t="str">
        <f aca="false">VLOOKUP(G22,base!$B$1:$C$310,2,0)</f>
        <v>Haapavesi</v>
      </c>
    </row>
    <row r="23" customFormat="false" ht="13.8" hidden="false" customHeight="false" outlineLevel="0" collapsed="false">
      <c r="A23" s="0" t="s">
        <v>484</v>
      </c>
      <c r="B23" s="0" t="s">
        <v>313</v>
      </c>
      <c r="C23" s="0" t="s">
        <v>453</v>
      </c>
      <c r="D23" s="0" t="s">
        <v>454</v>
      </c>
      <c r="E23" s="0" t="str">
        <f aca="false">VLOOKUP(D23,regions!$D$2:$F$21,3,0)</f>
        <v>FI_14</v>
      </c>
      <c r="G23" s="0" t="str">
        <f aca="false">MID(A23,2,3)</f>
        <v>072</v>
      </c>
      <c r="H23" s="0" t="str">
        <f aca="false">VLOOKUP(G23,base!$B$1:$C$310,2,0)</f>
        <v>Hailuoto</v>
      </c>
    </row>
    <row r="24" customFormat="false" ht="13.8" hidden="false" customHeight="false" outlineLevel="0" collapsed="false">
      <c r="A24" s="0" t="s">
        <v>485</v>
      </c>
      <c r="B24" s="0" t="s">
        <v>309</v>
      </c>
      <c r="C24" s="0" t="s">
        <v>486</v>
      </c>
      <c r="D24" s="0" t="s">
        <v>487</v>
      </c>
      <c r="E24" s="0" t="str">
        <f aca="false">VLOOKUP(D24,regions!$D$2:$F$21,3,0)</f>
        <v>FI_07</v>
      </c>
      <c r="G24" s="0" t="str">
        <f aca="false">MID(A24,2,3)</f>
        <v>074</v>
      </c>
      <c r="H24" s="0" t="str">
        <f aca="false">VLOOKUP(G24,base!$B$1:$C$310,2,0)</f>
        <v>Halsua</v>
      </c>
    </row>
    <row r="25" customFormat="false" ht="13.8" hidden="false" customHeight="false" outlineLevel="0" collapsed="false">
      <c r="A25" s="0" t="s">
        <v>488</v>
      </c>
      <c r="B25" s="0" t="s">
        <v>89</v>
      </c>
      <c r="C25" s="0" t="s">
        <v>489</v>
      </c>
      <c r="D25" s="0" t="s">
        <v>33</v>
      </c>
      <c r="E25" s="0" t="str">
        <f aca="false">VLOOKUP(D25,regions!$D$2:$F$21,3,0)</f>
        <v>FI_09</v>
      </c>
      <c r="G25" s="0" t="str">
        <f aca="false">MID(A25,2,3)</f>
        <v>075</v>
      </c>
      <c r="H25" s="0" t="str">
        <f aca="false">VLOOKUP(G25,base!$B$1:$C$310,2,0)</f>
        <v>Hamina</v>
      </c>
    </row>
    <row r="26" customFormat="false" ht="13.8" hidden="false" customHeight="false" outlineLevel="0" collapsed="false">
      <c r="A26" s="0" t="s">
        <v>490</v>
      </c>
      <c r="B26" s="0" t="s">
        <v>299</v>
      </c>
      <c r="C26" s="0" t="s">
        <v>464</v>
      </c>
      <c r="D26" s="0" t="s">
        <v>122</v>
      </c>
      <c r="E26" s="0" t="str">
        <f aca="false">VLOOKUP(D26,regions!$D$2:$F$21,3,0)</f>
        <v>FI_01</v>
      </c>
      <c r="G26" s="0" t="str">
        <f aca="false">MID(A26,2,3)</f>
        <v>076</v>
      </c>
      <c r="H26" s="0" t="str">
        <f aca="false">VLOOKUP(G26,base!$B$1:$C$310,2,0)</f>
        <v>Hammarland</v>
      </c>
    </row>
    <row r="27" customFormat="false" ht="13.8" hidden="false" customHeight="false" outlineLevel="0" collapsed="false">
      <c r="A27" s="0" t="s">
        <v>491</v>
      </c>
      <c r="B27" s="0" t="s">
        <v>194</v>
      </c>
      <c r="C27" s="0" t="s">
        <v>492</v>
      </c>
      <c r="D27" s="0" t="s">
        <v>493</v>
      </c>
      <c r="E27" s="0" t="str">
        <f aca="false">VLOOKUP(D27,regions!$D$2:$F$21,3,0)</f>
        <v>FI_08</v>
      </c>
      <c r="G27" s="0" t="str">
        <f aca="false">MID(A27,2,3)</f>
        <v>077</v>
      </c>
      <c r="H27" s="0" t="str">
        <f aca="false">VLOOKUP(G27,base!$B$1:$C$310,2,0)</f>
        <v>Hankasalmi</v>
      </c>
    </row>
    <row r="28" customFormat="false" ht="13.8" hidden="false" customHeight="false" outlineLevel="0" collapsed="false">
      <c r="A28" s="0" t="s">
        <v>494</v>
      </c>
      <c r="B28" s="0" t="s">
        <v>144</v>
      </c>
      <c r="C28" s="0" t="s">
        <v>459</v>
      </c>
      <c r="D28" s="0" t="s">
        <v>12</v>
      </c>
      <c r="E28" s="0" t="str">
        <f aca="false">VLOOKUP(D28,regions!$D$2:$F$21,3,0)</f>
        <v>FI_18</v>
      </c>
      <c r="G28" s="0" t="str">
        <f aca="false">MID(A28,2,3)</f>
        <v>078</v>
      </c>
      <c r="H28" s="0" t="str">
        <f aca="false">VLOOKUP(G28,base!$B$1:$C$310,2,0)</f>
        <v>Hanko</v>
      </c>
    </row>
    <row r="29" customFormat="false" ht="13.8" hidden="false" customHeight="false" outlineLevel="0" collapsed="false">
      <c r="A29" s="0" t="s">
        <v>495</v>
      </c>
      <c r="B29" s="0" t="s">
        <v>162</v>
      </c>
      <c r="C29" s="0" t="s">
        <v>474</v>
      </c>
      <c r="D29" s="0" t="s">
        <v>35</v>
      </c>
      <c r="E29" s="0" t="str">
        <f aca="false">VLOOKUP(D29,regions!$D$2:$F$21,3,0)</f>
        <v>FI_17</v>
      </c>
      <c r="G29" s="0" t="str">
        <f aca="false">MID(A29,2,3)</f>
        <v>079</v>
      </c>
      <c r="H29" s="0" t="str">
        <f aca="false">VLOOKUP(G29,base!$B$1:$C$310,2,0)</f>
        <v>Harjavalta</v>
      </c>
    </row>
    <row r="30" customFormat="false" ht="13.8" hidden="false" customHeight="false" outlineLevel="0" collapsed="false">
      <c r="A30" s="0" t="s">
        <v>496</v>
      </c>
      <c r="B30" s="0" t="s">
        <v>250</v>
      </c>
      <c r="C30" s="0" t="s">
        <v>457</v>
      </c>
      <c r="D30" s="0" t="s">
        <v>31</v>
      </c>
      <c r="E30" s="0" t="str">
        <f aca="false">VLOOKUP(D30,regions!$D$2:$F$21,3,0)</f>
        <v>FI_16</v>
      </c>
      <c r="G30" s="0" t="str">
        <f aca="false">MID(A30,2,3)</f>
        <v>081</v>
      </c>
      <c r="H30" s="0" t="str">
        <f aca="false">VLOOKUP(G30,base!$B$1:$C$310,2,0)</f>
        <v>Hartola</v>
      </c>
    </row>
    <row r="31" customFormat="false" ht="13.8" hidden="false" customHeight="false" outlineLevel="0" collapsed="false">
      <c r="A31" s="0" t="s">
        <v>497</v>
      </c>
      <c r="B31" s="0" t="s">
        <v>326</v>
      </c>
      <c r="C31" s="0" t="s">
        <v>479</v>
      </c>
      <c r="D31" s="0" t="s">
        <v>41</v>
      </c>
      <c r="E31" s="0" t="str">
        <f aca="false">VLOOKUP(D31,regions!$D$2:$F$21,3,0)</f>
        <v>FI_06</v>
      </c>
      <c r="G31" s="0" t="str">
        <f aca="false">MID(A31,2,3)</f>
        <v>082</v>
      </c>
      <c r="H31" s="0" t="str">
        <f aca="false">VLOOKUP(G31,base!$B$1:$C$310,2,0)</f>
        <v>Hattula</v>
      </c>
    </row>
    <row r="32" customFormat="false" ht="13.8" hidden="false" customHeight="false" outlineLevel="0" collapsed="false">
      <c r="A32" s="0" t="s">
        <v>498</v>
      </c>
      <c r="B32" s="0" t="s">
        <v>327</v>
      </c>
      <c r="C32" s="0" t="s">
        <v>479</v>
      </c>
      <c r="D32" s="0" t="s">
        <v>41</v>
      </c>
      <c r="E32" s="0" t="str">
        <f aca="false">VLOOKUP(D32,regions!$D$2:$F$21,3,0)</f>
        <v>FI_06</v>
      </c>
      <c r="G32" s="0" t="str">
        <f aca="false">MID(A32,2,3)</f>
        <v>086</v>
      </c>
      <c r="H32" s="0" t="str">
        <f aca="false">VLOOKUP(G32,base!$B$1:$C$310,2,0)</f>
        <v>Hausjärvi</v>
      </c>
    </row>
    <row r="33" customFormat="false" ht="13.8" hidden="false" customHeight="false" outlineLevel="0" collapsed="false">
      <c r="A33" s="0" t="s">
        <v>499</v>
      </c>
      <c r="B33" s="0" t="s">
        <v>90</v>
      </c>
      <c r="C33" s="0" t="s">
        <v>457</v>
      </c>
      <c r="D33" s="0" t="s">
        <v>31</v>
      </c>
      <c r="E33" s="0" t="str">
        <f aca="false">VLOOKUP(D33,regions!$D$2:$F$21,3,0)</f>
        <v>FI_16</v>
      </c>
      <c r="G33" s="0" t="str">
        <f aca="false">MID(A33,2,3)</f>
        <v>111</v>
      </c>
      <c r="H33" s="0" t="str">
        <f aca="false">VLOOKUP(G33,base!$B$1:$C$310,2,0)</f>
        <v>Heinola</v>
      </c>
    </row>
    <row r="34" customFormat="false" ht="13.8" hidden="false" customHeight="false" outlineLevel="0" collapsed="false">
      <c r="A34" s="0" t="s">
        <v>500</v>
      </c>
      <c r="B34" s="0" t="s">
        <v>230</v>
      </c>
      <c r="C34" s="0" t="s">
        <v>501</v>
      </c>
      <c r="D34" s="0" t="s">
        <v>502</v>
      </c>
      <c r="E34" s="0" t="str">
        <f aca="false">VLOOKUP(D34,regions!$D$2:$F$21,3,0)</f>
        <v>FI_13</v>
      </c>
      <c r="G34" s="0" t="str">
        <f aca="false">MID(A34,2,3)</f>
        <v>090</v>
      </c>
      <c r="H34" s="0" t="str">
        <f aca="false">VLOOKUP(G34,base!$B$1:$C$310,2,0)</f>
        <v>Heinävesi</v>
      </c>
    </row>
    <row r="35" customFormat="false" ht="13.8" hidden="false" customHeight="false" outlineLevel="0" collapsed="false">
      <c r="A35" s="0" t="s">
        <v>503</v>
      </c>
      <c r="B35" s="0" t="s">
        <v>11</v>
      </c>
      <c r="C35" s="0" t="s">
        <v>459</v>
      </c>
      <c r="D35" s="0" t="s">
        <v>12</v>
      </c>
      <c r="E35" s="0" t="str">
        <f aca="false">VLOOKUP(D35,regions!$D$2:$F$21,3,0)</f>
        <v>FI_18</v>
      </c>
      <c r="G35" s="0" t="str">
        <f aca="false">MID(A35,2,3)</f>
        <v>091</v>
      </c>
      <c r="H35" s="0" t="str">
        <f aca="false">VLOOKUP(G35,base!$B$1:$C$310,2,0)</f>
        <v>Helsinki</v>
      </c>
    </row>
    <row r="36" customFormat="false" ht="13.8" hidden="false" customHeight="false" outlineLevel="0" collapsed="false">
      <c r="A36" s="0" t="s">
        <v>504</v>
      </c>
      <c r="B36" s="0" t="s">
        <v>272</v>
      </c>
      <c r="C36" s="0" t="s">
        <v>467</v>
      </c>
      <c r="D36" s="0" t="s">
        <v>468</v>
      </c>
      <c r="E36" s="0" t="str">
        <f aca="false">VLOOKUP(D36,regions!$D$2:$F$21,3,0)</f>
        <v>FI_04</v>
      </c>
      <c r="G36" s="0" t="str">
        <f aca="false">MID(A36,2,3)</f>
        <v>097</v>
      </c>
      <c r="H36" s="0" t="str">
        <f aca="false">VLOOKUP(G36,base!$B$1:$C$310,2,0)</f>
        <v>Hirvensalmi</v>
      </c>
    </row>
    <row r="37" customFormat="false" ht="13.8" hidden="false" customHeight="false" outlineLevel="0" collapsed="false">
      <c r="A37" s="0" t="s">
        <v>505</v>
      </c>
      <c r="B37" s="0" t="s">
        <v>77</v>
      </c>
      <c r="C37" s="0" t="s">
        <v>457</v>
      </c>
      <c r="D37" s="0" t="s">
        <v>31</v>
      </c>
      <c r="E37" s="0" t="str">
        <f aca="false">VLOOKUP(D37,regions!$D$2:$F$21,3,0)</f>
        <v>FI_16</v>
      </c>
      <c r="G37" s="0" t="str">
        <f aca="false">MID(A37,2,3)</f>
        <v>098</v>
      </c>
      <c r="H37" s="0" t="str">
        <f aca="false">VLOOKUP(G37,base!$B$1:$C$310,2,0)</f>
        <v>Hollola</v>
      </c>
    </row>
    <row r="38" customFormat="false" ht="13.8" hidden="false" customHeight="false" outlineLevel="0" collapsed="false">
      <c r="A38" s="0" t="s">
        <v>506</v>
      </c>
      <c r="B38" s="0" t="s">
        <v>128</v>
      </c>
      <c r="C38" s="0" t="s">
        <v>474</v>
      </c>
      <c r="D38" s="0" t="s">
        <v>35</v>
      </c>
      <c r="E38" s="0" t="str">
        <f aca="false">VLOOKUP(D38,regions!$D$2:$F$21,3,0)</f>
        <v>FI_17</v>
      </c>
      <c r="G38" s="0" t="str">
        <f aca="false">MID(A38,2,3)</f>
        <v>102</v>
      </c>
      <c r="H38" s="0" t="str">
        <f aca="false">VLOOKUP(G38,base!$B$1:$C$310,2,0)</f>
        <v>Huittinen</v>
      </c>
    </row>
    <row r="39" customFormat="false" ht="13.8" hidden="false" customHeight="false" outlineLevel="0" collapsed="false">
      <c r="A39" s="0" t="s">
        <v>507</v>
      </c>
      <c r="B39" s="0" t="s">
        <v>266</v>
      </c>
      <c r="C39" s="0" t="s">
        <v>479</v>
      </c>
      <c r="D39" s="0" t="s">
        <v>41</v>
      </c>
      <c r="E39" s="0" t="str">
        <f aca="false">VLOOKUP(D39,regions!$D$2:$F$21,3,0)</f>
        <v>FI_06</v>
      </c>
      <c r="G39" s="0" t="str">
        <f aca="false">MID(A39,2,3)</f>
        <v>103</v>
      </c>
      <c r="H39" s="0" t="str">
        <f aca="false">VLOOKUP(G39,base!$B$1:$C$310,2,0)</f>
        <v>Humppila</v>
      </c>
    </row>
    <row r="40" customFormat="false" ht="13.8" hidden="false" customHeight="false" outlineLevel="0" collapsed="false">
      <c r="A40" s="0" t="s">
        <v>508</v>
      </c>
      <c r="B40" s="0" t="s">
        <v>264</v>
      </c>
      <c r="C40" s="0" t="s">
        <v>509</v>
      </c>
      <c r="D40" s="0" t="s">
        <v>63</v>
      </c>
      <c r="E40" s="0" t="str">
        <f aca="false">VLOOKUP(D40,regions!$D$2:$F$21,3,0)</f>
        <v>FI_05</v>
      </c>
      <c r="G40" s="0" t="str">
        <f aca="false">MID(A40,2,3)</f>
        <v>105</v>
      </c>
      <c r="H40" s="0" t="str">
        <f aca="false">VLOOKUP(G40,base!$B$1:$C$310,2,0)</f>
        <v>Hyrynsalmi</v>
      </c>
    </row>
    <row r="41" customFormat="false" ht="13.8" hidden="false" customHeight="false" outlineLevel="0" collapsed="false">
      <c r="A41" s="0" t="s">
        <v>510</v>
      </c>
      <c r="B41" s="0" t="s">
        <v>56</v>
      </c>
      <c r="C41" s="0" t="s">
        <v>459</v>
      </c>
      <c r="D41" s="0" t="s">
        <v>12</v>
      </c>
      <c r="E41" s="0" t="str">
        <f aca="false">VLOOKUP(D41,regions!$D$2:$F$21,3,0)</f>
        <v>FI_18</v>
      </c>
      <c r="G41" s="0" t="str">
        <f aca="false">MID(A41,2,3)</f>
        <v>106</v>
      </c>
      <c r="H41" s="0" t="str">
        <f aca="false">VLOOKUP(G41,base!$B$1:$C$310,2,0)</f>
        <v>Hyvinkää</v>
      </c>
    </row>
    <row r="42" customFormat="false" ht="13.8" hidden="false" customHeight="false" outlineLevel="0" collapsed="false">
      <c r="A42" s="0" t="s">
        <v>511</v>
      </c>
      <c r="B42" s="0" t="s">
        <v>125</v>
      </c>
      <c r="C42" s="0" t="s">
        <v>448</v>
      </c>
      <c r="D42" s="0" t="s">
        <v>19</v>
      </c>
      <c r="E42" s="0" t="str">
        <f aca="false">VLOOKUP(D42,regions!$D$2:$F$21,3,0)</f>
        <v>FI_11</v>
      </c>
      <c r="G42" s="0" t="str">
        <f aca="false">MID(A42,2,3)</f>
        <v>108</v>
      </c>
      <c r="H42" s="0" t="str">
        <f aca="false">VLOOKUP(G42,base!$B$1:$C$310,2,0)</f>
        <v>Hämeenkyrö</v>
      </c>
    </row>
    <row r="43" customFormat="false" ht="13.8" hidden="false" customHeight="false" outlineLevel="0" collapsed="false">
      <c r="A43" s="0" t="s">
        <v>512</v>
      </c>
      <c r="B43" s="0" t="s">
        <v>40</v>
      </c>
      <c r="C43" s="0" t="s">
        <v>479</v>
      </c>
      <c r="D43" s="0" t="s">
        <v>41</v>
      </c>
      <c r="E43" s="0" t="str">
        <f aca="false">VLOOKUP(D43,regions!$D$2:$F$21,3,0)</f>
        <v>FI_06</v>
      </c>
      <c r="G43" s="0" t="str">
        <f aca="false">MID(A43,2,3)</f>
        <v>109</v>
      </c>
      <c r="H43" s="0" t="str">
        <f aca="false">VLOOKUP(G43,base!$B$1:$C$310,2,0)</f>
        <v>Hämeenlinna</v>
      </c>
    </row>
    <row r="44" customFormat="false" ht="13.8" hidden="false" customHeight="false" outlineLevel="0" collapsed="false">
      <c r="A44" s="0" t="s">
        <v>513</v>
      </c>
      <c r="B44" s="0" t="s">
        <v>132</v>
      </c>
      <c r="C44" s="0" t="s">
        <v>453</v>
      </c>
      <c r="D44" s="0" t="s">
        <v>454</v>
      </c>
      <c r="E44" s="0" t="str">
        <f aca="false">VLOOKUP(D44,regions!$D$2:$F$21,3,0)</f>
        <v>FI_14</v>
      </c>
      <c r="G44" s="0" t="str">
        <f aca="false">MID(A44,2,3)</f>
        <v>139</v>
      </c>
      <c r="H44" s="0" t="str">
        <f aca="false">VLOOKUP(G44,base!$B$1:$C$310,2,0)</f>
        <v>Ii</v>
      </c>
    </row>
    <row r="45" customFormat="false" ht="13.8" hidden="false" customHeight="false" outlineLevel="0" collapsed="false">
      <c r="A45" s="0" t="s">
        <v>514</v>
      </c>
      <c r="B45" s="0" t="s">
        <v>79</v>
      </c>
      <c r="C45" s="0" t="s">
        <v>515</v>
      </c>
      <c r="D45" s="0" t="s">
        <v>516</v>
      </c>
      <c r="E45" s="0" t="str">
        <f aca="false">VLOOKUP(D45,regions!$D$2:$F$21,3,0)</f>
        <v>FI_15</v>
      </c>
      <c r="G45" s="0" t="str">
        <f aca="false">MID(A45,2,3)</f>
        <v>140</v>
      </c>
      <c r="H45" s="0" t="str">
        <f aca="false">VLOOKUP(G45,base!$B$1:$C$310,2,0)</f>
        <v>Iisalmi</v>
      </c>
    </row>
    <row r="46" customFormat="false" ht="13.8" hidden="false" customHeight="false" outlineLevel="0" collapsed="false">
      <c r="A46" s="0" t="s">
        <v>517</v>
      </c>
      <c r="B46" s="0" t="s">
        <v>280</v>
      </c>
      <c r="C46" s="0" t="s">
        <v>457</v>
      </c>
      <c r="D46" s="0" t="s">
        <v>31</v>
      </c>
      <c r="E46" s="0" t="str">
        <f aca="false">VLOOKUP(D46,regions!$D$2:$F$21,3,0)</f>
        <v>FI_16</v>
      </c>
      <c r="G46" s="0" t="str">
        <f aca="false">MID(A46,2,3)</f>
        <v>142</v>
      </c>
      <c r="H46" s="0" t="str">
        <f aca="false">VLOOKUP(G46,base!$B$1:$C$310,2,0)</f>
        <v>Iitti</v>
      </c>
    </row>
    <row r="47" customFormat="false" ht="13.8" hidden="false" customHeight="false" outlineLevel="0" collapsed="false">
      <c r="A47" s="0" t="s">
        <v>518</v>
      </c>
      <c r="B47" s="0" t="s">
        <v>163</v>
      </c>
      <c r="C47" s="0" t="s">
        <v>448</v>
      </c>
      <c r="D47" s="0" t="s">
        <v>19</v>
      </c>
      <c r="E47" s="0" t="str">
        <f aca="false">VLOOKUP(D47,regions!$D$2:$F$21,3,0)</f>
        <v>FI_11</v>
      </c>
      <c r="G47" s="0" t="str">
        <f aca="false">MID(A47,2,3)</f>
        <v>143</v>
      </c>
      <c r="H47" s="0" t="str">
        <f aca="false">VLOOKUP(G47,base!$B$1:$C$310,2,0)</f>
        <v>Ikaalinen</v>
      </c>
    </row>
    <row r="48" customFormat="false" ht="13.8" hidden="false" customHeight="false" outlineLevel="0" collapsed="false">
      <c r="A48" s="0" t="s">
        <v>519</v>
      </c>
      <c r="B48" s="0" t="s">
        <v>115</v>
      </c>
      <c r="C48" s="0" t="s">
        <v>450</v>
      </c>
      <c r="D48" s="0" t="s">
        <v>451</v>
      </c>
      <c r="E48" s="0" t="str">
        <f aca="false">VLOOKUP(D48,regions!$D$2:$F$21,3,0)</f>
        <v>FI_03</v>
      </c>
      <c r="G48" s="0" t="str">
        <f aca="false">MID(A48,2,3)</f>
        <v>145</v>
      </c>
      <c r="H48" s="0" t="str">
        <f aca="false">VLOOKUP(G48,base!$B$1:$C$310,2,0)</f>
        <v>Ilmajoki</v>
      </c>
    </row>
    <row r="49" customFormat="false" ht="13.8" hidden="false" customHeight="false" outlineLevel="0" collapsed="false">
      <c r="A49" s="0" t="s">
        <v>520</v>
      </c>
      <c r="B49" s="0" t="s">
        <v>192</v>
      </c>
      <c r="C49" s="0" t="s">
        <v>501</v>
      </c>
      <c r="D49" s="0" t="s">
        <v>502</v>
      </c>
      <c r="E49" s="0" t="str">
        <f aca="false">VLOOKUP(D49,regions!$D$2:$F$21,3,0)</f>
        <v>FI_13</v>
      </c>
      <c r="G49" s="0" t="str">
        <f aca="false">MID(A49,2,3)</f>
        <v>146</v>
      </c>
      <c r="H49" s="0" t="str">
        <f aca="false">VLOOKUP(G49,base!$B$1:$C$310,2,0)</f>
        <v>Ilomantsi</v>
      </c>
    </row>
    <row r="50" customFormat="false" ht="13.8" hidden="false" customHeight="false" outlineLevel="0" collapsed="false">
      <c r="A50" s="0" t="s">
        <v>521</v>
      </c>
      <c r="B50" s="0" t="s">
        <v>73</v>
      </c>
      <c r="C50" s="0" t="s">
        <v>522</v>
      </c>
      <c r="D50" s="0" t="s">
        <v>523</v>
      </c>
      <c r="E50" s="0" t="str">
        <f aca="false">VLOOKUP(D50,regions!$D$2:$F$21,3,0)</f>
        <v>FI_02</v>
      </c>
      <c r="G50" s="0" t="str">
        <f aca="false">MID(A50,2,3)</f>
        <v>153</v>
      </c>
      <c r="H50" s="0" t="str">
        <f aca="false">VLOOKUP(G50,base!$B$1:$C$310,2,0)</f>
        <v>Imatra</v>
      </c>
    </row>
    <row r="51" customFormat="false" ht="13.8" hidden="false" customHeight="false" outlineLevel="0" collapsed="false">
      <c r="A51" s="0" t="s">
        <v>524</v>
      </c>
      <c r="B51" s="0" t="s">
        <v>169</v>
      </c>
      <c r="C51" s="0" t="s">
        <v>470</v>
      </c>
      <c r="D51" s="0" t="s">
        <v>471</v>
      </c>
      <c r="E51" s="0" t="str">
        <f aca="false">VLOOKUP(D51,regions!$D$2:$F$21,3,0)</f>
        <v>FI_10</v>
      </c>
      <c r="G51" s="0" t="str">
        <f aca="false">MID(A51,2,3)</f>
        <v>148</v>
      </c>
      <c r="H51" s="0" t="str">
        <f aca="false">VLOOKUP(G51,base!$B$1:$C$310,2,0)</f>
        <v>Inari</v>
      </c>
    </row>
    <row r="52" customFormat="false" ht="13.8" hidden="false" customHeight="false" outlineLevel="0" collapsed="false">
      <c r="A52" s="0" t="s">
        <v>525</v>
      </c>
      <c r="B52" s="0" t="s">
        <v>188</v>
      </c>
      <c r="C52" s="0" t="s">
        <v>459</v>
      </c>
      <c r="D52" s="0" t="s">
        <v>12</v>
      </c>
      <c r="E52" s="0" t="str">
        <f aca="false">VLOOKUP(D52,regions!$D$2:$F$21,3,0)</f>
        <v>FI_18</v>
      </c>
      <c r="G52" s="0" t="str">
        <f aca="false">MID(A52,2,3)</f>
        <v>149</v>
      </c>
      <c r="H52" s="0" t="str">
        <f aca="false">VLOOKUP(G52,base!$B$1:$C$310,2,0)</f>
        <v>Ingå</v>
      </c>
    </row>
    <row r="53" customFormat="false" ht="13.8" hidden="false" customHeight="false" outlineLevel="0" collapsed="false">
      <c r="A53" s="0" t="s">
        <v>526</v>
      </c>
      <c r="B53" s="0" t="s">
        <v>279</v>
      </c>
      <c r="C53" s="0" t="s">
        <v>450</v>
      </c>
      <c r="D53" s="0" t="s">
        <v>451</v>
      </c>
      <c r="E53" s="0" t="str">
        <f aca="false">VLOOKUP(D53,regions!$D$2:$F$21,3,0)</f>
        <v>FI_03</v>
      </c>
      <c r="G53" s="0" t="str">
        <f aca="false">MID(A53,2,3)</f>
        <v>151</v>
      </c>
      <c r="H53" s="0" t="str">
        <f aca="false">VLOOKUP(G53,base!$B$1:$C$310,2,0)</f>
        <v>Isojoki</v>
      </c>
    </row>
    <row r="54" customFormat="false" ht="13.8" hidden="false" customHeight="false" outlineLevel="0" collapsed="false">
      <c r="A54" s="0" t="s">
        <v>527</v>
      </c>
      <c r="B54" s="0" t="s">
        <v>205</v>
      </c>
      <c r="C54" s="0" t="s">
        <v>450</v>
      </c>
      <c r="D54" s="0" t="s">
        <v>451</v>
      </c>
      <c r="E54" s="0" t="str">
        <f aca="false">VLOOKUP(D54,regions!$D$2:$F$21,3,0)</f>
        <v>FI_03</v>
      </c>
      <c r="G54" s="0" t="str">
        <f aca="false">MID(A54,2,3)</f>
        <v>152</v>
      </c>
      <c r="H54" s="0" t="str">
        <f aca="false">VLOOKUP(G54,base!$B$1:$C$310,2,0)</f>
        <v>Isokyrö</v>
      </c>
    </row>
    <row r="55" customFormat="false" ht="13.8" hidden="false" customHeight="false" outlineLevel="0" collapsed="false">
      <c r="A55" s="0" t="s">
        <v>528</v>
      </c>
      <c r="B55" s="0" t="s">
        <v>325</v>
      </c>
      <c r="C55" s="0" t="s">
        <v>479</v>
      </c>
      <c r="D55" s="0" t="s">
        <v>41</v>
      </c>
      <c r="E55" s="0" t="str">
        <f aca="false">VLOOKUP(D55,regions!$D$2:$F$21,3,0)</f>
        <v>FI_06</v>
      </c>
      <c r="G55" s="0" t="str">
        <f aca="false">MID(A55,2,3)</f>
        <v>165</v>
      </c>
      <c r="H55" s="0" t="str">
        <f aca="false">VLOOKUP(G55,base!$B$1:$C$310,2,0)</f>
        <v>Janakkala</v>
      </c>
    </row>
    <row r="56" customFormat="false" ht="13.8" hidden="false" customHeight="false" outlineLevel="0" collapsed="false">
      <c r="A56" s="0" t="s">
        <v>529</v>
      </c>
      <c r="B56" s="0" t="s">
        <v>36</v>
      </c>
      <c r="C56" s="0" t="s">
        <v>501</v>
      </c>
      <c r="D56" s="0" t="s">
        <v>502</v>
      </c>
      <c r="E56" s="0" t="str">
        <f aca="false">VLOOKUP(D56,regions!$D$2:$F$21,3,0)</f>
        <v>FI_13</v>
      </c>
      <c r="G56" s="0" t="str">
        <f aca="false">MID(A56,2,3)</f>
        <v>167</v>
      </c>
      <c r="H56" s="0" t="str">
        <f aca="false">VLOOKUP(G56,base!$B$1:$C$310,2,0)</f>
        <v>Joensuu</v>
      </c>
    </row>
    <row r="57" customFormat="false" ht="13.8" hidden="false" customHeight="false" outlineLevel="0" collapsed="false">
      <c r="A57" s="0" t="s">
        <v>530</v>
      </c>
      <c r="B57" s="0" t="s">
        <v>191</v>
      </c>
      <c r="C57" s="0" t="s">
        <v>479</v>
      </c>
      <c r="D57" s="0" t="s">
        <v>41</v>
      </c>
      <c r="E57" s="0" t="str">
        <f aca="false">VLOOKUP(D57,regions!$D$2:$F$21,3,0)</f>
        <v>FI_06</v>
      </c>
      <c r="G57" s="0" t="str">
        <f aca="false">MID(A57,2,3)</f>
        <v>169</v>
      </c>
      <c r="H57" s="0" t="str">
        <f aca="false">VLOOKUP(G57,base!$B$1:$C$310,2,0)</f>
        <v>Jokioinen</v>
      </c>
    </row>
    <row r="58" customFormat="false" ht="13.8" hidden="false" customHeight="false" outlineLevel="0" collapsed="false">
      <c r="A58" s="0" t="s">
        <v>531</v>
      </c>
      <c r="B58" s="0" t="s">
        <v>210</v>
      </c>
      <c r="C58" s="0" t="s">
        <v>464</v>
      </c>
      <c r="D58" s="0" t="s">
        <v>122</v>
      </c>
      <c r="E58" s="0" t="str">
        <f aca="false">VLOOKUP(D58,regions!$D$2:$F$21,3,0)</f>
        <v>FI_01</v>
      </c>
      <c r="G58" s="0" t="str">
        <f aca="false">MID(A58,2,3)</f>
        <v>170</v>
      </c>
      <c r="H58" s="0" t="str">
        <f aca="false">VLOOKUP(G58,base!$B$1:$C$310,2,0)</f>
        <v>Jomala</v>
      </c>
    </row>
    <row r="59" customFormat="false" ht="13.8" hidden="false" customHeight="false" outlineLevel="0" collapsed="false">
      <c r="A59" s="0" t="s">
        <v>532</v>
      </c>
      <c r="B59" s="0" t="s">
        <v>199</v>
      </c>
      <c r="C59" s="0" t="s">
        <v>515</v>
      </c>
      <c r="D59" s="0" t="s">
        <v>516</v>
      </c>
      <c r="E59" s="0" t="str">
        <f aca="false">VLOOKUP(D59,regions!$D$2:$F$21,3,0)</f>
        <v>FI_15</v>
      </c>
      <c r="G59" s="0" t="str">
        <f aca="false">MID(A59,2,3)</f>
        <v>171</v>
      </c>
      <c r="H59" s="0" t="str">
        <f aca="false">VLOOKUP(G59,base!$B$1:$C$310,2,0)</f>
        <v>Joroinen</v>
      </c>
    </row>
    <row r="60" customFormat="false" ht="13.8" hidden="false" customHeight="false" outlineLevel="0" collapsed="false">
      <c r="A60" s="0" t="s">
        <v>533</v>
      </c>
      <c r="B60" s="0" t="s">
        <v>209</v>
      </c>
      <c r="C60" s="0" t="s">
        <v>492</v>
      </c>
      <c r="D60" s="0" t="s">
        <v>493</v>
      </c>
      <c r="E60" s="0" t="str">
        <f aca="false">VLOOKUP(D60,regions!$D$2:$F$21,3,0)</f>
        <v>FI_08</v>
      </c>
      <c r="G60" s="0" t="str">
        <f aca="false">MID(A60,2,3)</f>
        <v>172</v>
      </c>
      <c r="H60" s="0" t="str">
        <f aca="false">VLOOKUP(G60,base!$B$1:$C$310,2,0)</f>
        <v>Joutsa</v>
      </c>
    </row>
    <row r="61" customFormat="false" ht="13.8" hidden="false" customHeight="false" outlineLevel="0" collapsed="false">
      <c r="A61" s="0" t="s">
        <v>534</v>
      </c>
      <c r="B61" s="0" t="s">
        <v>201</v>
      </c>
      <c r="C61" s="0" t="s">
        <v>501</v>
      </c>
      <c r="D61" s="0" t="s">
        <v>502</v>
      </c>
      <c r="E61" s="0" t="str">
        <f aca="false">VLOOKUP(D61,regions!$D$2:$F$21,3,0)</f>
        <v>FI_13</v>
      </c>
      <c r="G61" s="0" t="str">
        <f aca="false">MID(A61,2,3)</f>
        <v>176</v>
      </c>
      <c r="H61" s="0" t="str">
        <f aca="false">VLOOKUP(G61,base!$B$1:$C$310,2,0)</f>
        <v>Juuka</v>
      </c>
    </row>
    <row r="62" customFormat="false" ht="13.8" hidden="false" customHeight="false" outlineLevel="0" collapsed="false">
      <c r="A62" s="0" t="s">
        <v>535</v>
      </c>
      <c r="B62" s="0" t="s">
        <v>338</v>
      </c>
      <c r="C62" s="0" t="s">
        <v>448</v>
      </c>
      <c r="D62" s="0" t="s">
        <v>19</v>
      </c>
      <c r="E62" s="0" t="str">
        <f aca="false">VLOOKUP(D62,regions!$D$2:$F$21,3,0)</f>
        <v>FI_11</v>
      </c>
      <c r="G62" s="0" t="str">
        <f aca="false">MID(A62,2,3)</f>
        <v>177</v>
      </c>
      <c r="H62" s="0" t="str">
        <f aca="false">VLOOKUP(G62,base!$B$1:$C$310,2,0)</f>
        <v>Juupajoki</v>
      </c>
    </row>
    <row r="63" customFormat="false" ht="13.8" hidden="false" customHeight="false" outlineLevel="0" collapsed="false">
      <c r="A63" s="0" t="s">
        <v>536</v>
      </c>
      <c r="B63" s="0" t="s">
        <v>177</v>
      </c>
      <c r="C63" s="0" t="s">
        <v>467</v>
      </c>
      <c r="D63" s="0" t="s">
        <v>468</v>
      </c>
      <c r="E63" s="0" t="str">
        <f aca="false">VLOOKUP(D63,regions!$D$2:$F$21,3,0)</f>
        <v>FI_04</v>
      </c>
      <c r="G63" s="0" t="str">
        <f aca="false">MID(A63,2,3)</f>
        <v>178</v>
      </c>
      <c r="H63" s="0" t="str">
        <f aca="false">VLOOKUP(G63,base!$B$1:$C$310,2,0)</f>
        <v>Juva</v>
      </c>
    </row>
    <row r="64" customFormat="false" ht="13.8" hidden="false" customHeight="false" outlineLevel="0" collapsed="false">
      <c r="A64" s="0" t="s">
        <v>537</v>
      </c>
      <c r="B64" s="0" t="s">
        <v>26</v>
      </c>
      <c r="C64" s="0" t="s">
        <v>492</v>
      </c>
      <c r="D64" s="0" t="s">
        <v>493</v>
      </c>
      <c r="E64" s="0" t="str">
        <f aca="false">VLOOKUP(D64,regions!$D$2:$F$21,3,0)</f>
        <v>FI_08</v>
      </c>
      <c r="G64" s="0" t="str">
        <f aca="false">MID(A64,2,3)</f>
        <v>179</v>
      </c>
      <c r="H64" s="0" t="str">
        <f aca="false">VLOOKUP(G64,base!$B$1:$C$310,2,0)</f>
        <v>Jyväskylä</v>
      </c>
    </row>
    <row r="65" customFormat="false" ht="13.8" hidden="false" customHeight="false" outlineLevel="0" collapsed="false">
      <c r="A65" s="0" t="s">
        <v>538</v>
      </c>
      <c r="B65" s="0" t="s">
        <v>289</v>
      </c>
      <c r="C65" s="0" t="s">
        <v>474</v>
      </c>
      <c r="D65" s="0" t="s">
        <v>35</v>
      </c>
      <c r="E65" s="0" t="str">
        <f aca="false">VLOOKUP(D65,regions!$D$2:$F$21,3,0)</f>
        <v>FI_17</v>
      </c>
      <c r="G65" s="0" t="str">
        <f aca="false">MID(A65,2,3)</f>
        <v>181</v>
      </c>
      <c r="H65" s="0" t="str">
        <f aca="false">VLOOKUP(G65,base!$B$1:$C$310,2,0)</f>
        <v>Jämijärvi</v>
      </c>
    </row>
    <row r="66" customFormat="false" ht="13.8" hidden="false" customHeight="false" outlineLevel="0" collapsed="false">
      <c r="A66" s="0" t="s">
        <v>539</v>
      </c>
      <c r="B66" s="0" t="s">
        <v>84</v>
      </c>
      <c r="C66" s="0" t="s">
        <v>492</v>
      </c>
      <c r="D66" s="0" t="s">
        <v>493</v>
      </c>
      <c r="E66" s="0" t="str">
        <f aca="false">VLOOKUP(D66,regions!$D$2:$F$21,3,0)</f>
        <v>FI_08</v>
      </c>
      <c r="G66" s="0" t="str">
        <f aca="false">MID(A66,2,3)</f>
        <v>182</v>
      </c>
      <c r="H66" s="0" t="str">
        <f aca="false">VLOOKUP(G66,base!$B$1:$C$310,2,0)</f>
        <v>Jämsä</v>
      </c>
    </row>
    <row r="67" customFormat="false" ht="13.8" hidden="false" customHeight="false" outlineLevel="0" collapsed="false">
      <c r="A67" s="0" t="s">
        <v>540</v>
      </c>
      <c r="B67" s="0" t="s">
        <v>58</v>
      </c>
      <c r="C67" s="0" t="s">
        <v>459</v>
      </c>
      <c r="D67" s="0" t="s">
        <v>12</v>
      </c>
      <c r="E67" s="0" t="str">
        <f aca="false">VLOOKUP(D67,regions!$D$2:$F$21,3,0)</f>
        <v>FI_18</v>
      </c>
      <c r="G67" s="0" t="str">
        <f aca="false">MID(A67,2,3)</f>
        <v>186</v>
      </c>
      <c r="H67" s="0" t="str">
        <f aca="false">VLOOKUP(G67,base!$B$1:$C$310,2,0)</f>
        <v>Järvenpää</v>
      </c>
    </row>
    <row r="68" customFormat="false" ht="13.8" hidden="false" customHeight="false" outlineLevel="0" collapsed="false">
      <c r="A68" s="0" t="s">
        <v>541</v>
      </c>
      <c r="B68" s="0" t="s">
        <v>68</v>
      </c>
      <c r="C68" s="0" t="s">
        <v>461</v>
      </c>
      <c r="D68" s="0" t="s">
        <v>462</v>
      </c>
      <c r="E68" s="0" t="str">
        <f aca="false">VLOOKUP(D68,regions!$D$2:$F$21,3,0)</f>
        <v>FI_19</v>
      </c>
      <c r="G68" s="0" t="str">
        <f aca="false">MID(A68,2,3)</f>
        <v>202</v>
      </c>
      <c r="H68" s="0" t="str">
        <f aca="false">VLOOKUP(G68,base!$B$1:$C$310,2,0)</f>
        <v>Kaarina</v>
      </c>
    </row>
    <row r="69" customFormat="false" ht="13.8" hidden="false" customHeight="false" outlineLevel="0" collapsed="false">
      <c r="A69" s="0" t="s">
        <v>542</v>
      </c>
      <c r="B69" s="0" t="s">
        <v>242</v>
      </c>
      <c r="C69" s="0" t="s">
        <v>515</v>
      </c>
      <c r="D69" s="0" t="s">
        <v>516</v>
      </c>
      <c r="E69" s="0" t="str">
        <f aca="false">VLOOKUP(D69,regions!$D$2:$F$21,3,0)</f>
        <v>FI_15</v>
      </c>
      <c r="G69" s="0" t="str">
        <f aca="false">MID(A69,2,3)</f>
        <v>204</v>
      </c>
      <c r="H69" s="0" t="str">
        <f aca="false">VLOOKUP(G69,base!$B$1:$C$310,2,0)</f>
        <v>Kaavi</v>
      </c>
    </row>
    <row r="70" customFormat="false" ht="13.8" hidden="false" customHeight="false" outlineLevel="0" collapsed="false">
      <c r="A70" s="0" t="s">
        <v>543</v>
      </c>
      <c r="B70" s="0" t="s">
        <v>62</v>
      </c>
      <c r="C70" s="0" t="s">
        <v>509</v>
      </c>
      <c r="D70" s="0" t="s">
        <v>63</v>
      </c>
      <c r="E70" s="0" t="str">
        <f aca="false">VLOOKUP(D70,regions!$D$2:$F$21,3,0)</f>
        <v>FI_05</v>
      </c>
      <c r="G70" s="0" t="str">
        <f aca="false">MID(A70,2,3)</f>
        <v>205</v>
      </c>
      <c r="H70" s="0" t="str">
        <f aca="false">VLOOKUP(G70,base!$B$1:$C$310,2,0)</f>
        <v>Kajaani</v>
      </c>
    </row>
    <row r="71" customFormat="false" ht="13.8" hidden="false" customHeight="false" outlineLevel="0" collapsed="false">
      <c r="A71" s="0" t="s">
        <v>544</v>
      </c>
      <c r="B71" s="0" t="s">
        <v>114</v>
      </c>
      <c r="C71" s="0" t="s">
        <v>453</v>
      </c>
      <c r="D71" s="0" t="s">
        <v>454</v>
      </c>
      <c r="E71" s="0" t="str">
        <f aca="false">VLOOKUP(D71,regions!$D$2:$F$21,3,0)</f>
        <v>FI_14</v>
      </c>
      <c r="G71" s="0" t="str">
        <f aca="false">MID(A71,2,3)</f>
        <v>208</v>
      </c>
      <c r="H71" s="0" t="str">
        <f aca="false">VLOOKUP(G71,base!$B$1:$C$310,2,0)</f>
        <v>Kalajoki</v>
      </c>
    </row>
    <row r="72" customFormat="false" ht="13.8" hidden="false" customHeight="false" outlineLevel="0" collapsed="false">
      <c r="A72" s="0" t="s">
        <v>545</v>
      </c>
      <c r="B72" s="0" t="s">
        <v>69</v>
      </c>
      <c r="C72" s="0" t="s">
        <v>448</v>
      </c>
      <c r="D72" s="0" t="s">
        <v>19</v>
      </c>
      <c r="E72" s="0" t="str">
        <f aca="false">VLOOKUP(D72,regions!$D$2:$F$21,3,0)</f>
        <v>FI_11</v>
      </c>
      <c r="G72" s="0" t="str">
        <f aca="false">MID(A72,2,3)</f>
        <v>211</v>
      </c>
      <c r="H72" s="0" t="str">
        <f aca="false">VLOOKUP(G72,base!$B$1:$C$310,2,0)</f>
        <v>Kangasala</v>
      </c>
    </row>
    <row r="73" customFormat="false" ht="13.8" hidden="false" customHeight="false" outlineLevel="0" collapsed="false">
      <c r="A73" s="0" t="s">
        <v>546</v>
      </c>
      <c r="B73" s="0" t="s">
        <v>186</v>
      </c>
      <c r="C73" s="0" t="s">
        <v>467</v>
      </c>
      <c r="D73" s="0" t="s">
        <v>468</v>
      </c>
      <c r="E73" s="0" t="str">
        <f aca="false">VLOOKUP(D73,regions!$D$2:$F$21,3,0)</f>
        <v>FI_04</v>
      </c>
      <c r="G73" s="0" t="str">
        <f aca="false">MID(A73,2,3)</f>
        <v>213</v>
      </c>
      <c r="H73" s="0" t="str">
        <f aca="false">VLOOKUP(G73,base!$B$1:$C$310,2,0)</f>
        <v>Kangasniemi</v>
      </c>
    </row>
    <row r="74" customFormat="false" ht="13.8" hidden="false" customHeight="false" outlineLevel="0" collapsed="false">
      <c r="A74" s="0" t="s">
        <v>547</v>
      </c>
      <c r="B74" s="0" t="s">
        <v>120</v>
      </c>
      <c r="C74" s="0" t="s">
        <v>474</v>
      </c>
      <c r="D74" s="0" t="s">
        <v>35</v>
      </c>
      <c r="E74" s="0" t="str">
        <f aca="false">VLOOKUP(D74,regions!$D$2:$F$21,3,0)</f>
        <v>FI_17</v>
      </c>
      <c r="G74" s="0" t="str">
        <f aca="false">MID(A74,2,3)</f>
        <v>214</v>
      </c>
      <c r="H74" s="0" t="str">
        <f aca="false">VLOOKUP(G74,base!$B$1:$C$310,2,0)</f>
        <v>Kankaanpää</v>
      </c>
    </row>
    <row r="75" customFormat="false" ht="13.8" hidden="false" customHeight="false" outlineLevel="0" collapsed="false">
      <c r="A75" s="0" t="s">
        <v>548</v>
      </c>
      <c r="B75" s="0" t="s">
        <v>302</v>
      </c>
      <c r="C75" s="0" t="s">
        <v>492</v>
      </c>
      <c r="D75" s="0" t="s">
        <v>493</v>
      </c>
      <c r="E75" s="0" t="str">
        <f aca="false">VLOOKUP(D75,regions!$D$2:$F$21,3,0)</f>
        <v>FI_08</v>
      </c>
      <c r="G75" s="0" t="str">
        <f aca="false">MID(A75,2,3)</f>
        <v>216</v>
      </c>
      <c r="H75" s="0" t="str">
        <f aca="false">VLOOKUP(G75,base!$B$1:$C$310,2,0)</f>
        <v>Kannonkoski</v>
      </c>
    </row>
    <row r="76" customFormat="false" ht="13.8" hidden="false" customHeight="false" outlineLevel="0" collapsed="false">
      <c r="A76" s="0" t="s">
        <v>549</v>
      </c>
      <c r="B76" s="0" t="s">
        <v>189</v>
      </c>
      <c r="C76" s="0" t="s">
        <v>486</v>
      </c>
      <c r="D76" s="0" t="s">
        <v>487</v>
      </c>
      <c r="E76" s="0" t="str">
        <f aca="false">VLOOKUP(D76,regions!$D$2:$F$21,3,0)</f>
        <v>FI_07</v>
      </c>
      <c r="G76" s="0" t="str">
        <f aca="false">MID(A76,2,3)</f>
        <v>217</v>
      </c>
      <c r="H76" s="0" t="str">
        <f aca="false">VLOOKUP(G76,base!$B$1:$C$310,2,0)</f>
        <v>Kannus</v>
      </c>
    </row>
    <row r="77" customFormat="false" ht="13.8" hidden="false" customHeight="false" outlineLevel="0" collapsed="false">
      <c r="A77" s="0" t="s">
        <v>550</v>
      </c>
      <c r="B77" s="0" t="s">
        <v>305</v>
      </c>
      <c r="C77" s="0" t="s">
        <v>450</v>
      </c>
      <c r="D77" s="0" t="s">
        <v>451</v>
      </c>
      <c r="E77" s="0" t="str">
        <f aca="false">VLOOKUP(D77,regions!$D$2:$F$21,3,0)</f>
        <v>FI_03</v>
      </c>
      <c r="G77" s="0" t="str">
        <f aca="false">MID(A77,2,3)</f>
        <v>218</v>
      </c>
      <c r="H77" s="0" t="str">
        <f aca="false">VLOOKUP(G77,base!$B$1:$C$310,2,0)</f>
        <v>Karijoki</v>
      </c>
    </row>
    <row r="78" customFormat="false" ht="13.8" hidden="false" customHeight="false" outlineLevel="0" collapsed="false">
      <c r="A78" s="0" t="s">
        <v>551</v>
      </c>
      <c r="B78" s="0" t="s">
        <v>143</v>
      </c>
      <c r="C78" s="0" t="s">
        <v>459</v>
      </c>
      <c r="D78" s="0" t="s">
        <v>12</v>
      </c>
      <c r="E78" s="0" t="str">
        <f aca="false">VLOOKUP(D78,regions!$D$2:$F$21,3,0)</f>
        <v>FI_18</v>
      </c>
      <c r="G78" s="0" t="str">
        <f aca="false">MID(A78,2,3)</f>
        <v>224</v>
      </c>
      <c r="H78" s="0" t="str">
        <f aca="false">VLOOKUP(G78,base!$B$1:$C$310,2,0)</f>
        <v>Karkkila</v>
      </c>
    </row>
    <row r="79" customFormat="false" ht="13.8" hidden="false" customHeight="false" outlineLevel="0" collapsed="false">
      <c r="A79" s="0" t="s">
        <v>552</v>
      </c>
      <c r="B79" s="0" t="s">
        <v>216</v>
      </c>
      <c r="C79" s="0" t="s">
        <v>492</v>
      </c>
      <c r="D79" s="0" t="s">
        <v>493</v>
      </c>
      <c r="E79" s="0" t="str">
        <f aca="false">VLOOKUP(D79,regions!$D$2:$F$21,3,0)</f>
        <v>FI_08</v>
      </c>
      <c r="G79" s="0" t="str">
        <f aca="false">MID(A79,2,3)</f>
        <v>226</v>
      </c>
      <c r="H79" s="0" t="str">
        <f aca="false">VLOOKUP(G79,base!$B$1:$C$310,2,0)</f>
        <v>Karstula</v>
      </c>
    </row>
    <row r="80" customFormat="false" ht="13.8" hidden="false" customHeight="false" outlineLevel="0" collapsed="false">
      <c r="A80" s="0" t="s">
        <v>553</v>
      </c>
      <c r="B80" s="0" t="s">
        <v>262</v>
      </c>
      <c r="C80" s="0" t="s">
        <v>474</v>
      </c>
      <c r="D80" s="0" t="s">
        <v>35</v>
      </c>
      <c r="E80" s="0" t="str">
        <f aca="false">VLOOKUP(D80,regions!$D$2:$F$21,3,0)</f>
        <v>FI_17</v>
      </c>
      <c r="G80" s="0" t="str">
        <f aca="false">MID(A80,2,3)</f>
        <v>230</v>
      </c>
      <c r="H80" s="0" t="str">
        <f aca="false">VLOOKUP(G80,base!$B$1:$C$310,2,0)</f>
        <v>Karvia</v>
      </c>
    </row>
    <row r="81" customFormat="false" ht="13.8" hidden="false" customHeight="false" outlineLevel="0" collapsed="false">
      <c r="A81" s="0" t="s">
        <v>554</v>
      </c>
      <c r="B81" s="0" t="s">
        <v>307</v>
      </c>
      <c r="C81" s="0" t="s">
        <v>555</v>
      </c>
      <c r="D81" s="0" t="s">
        <v>556</v>
      </c>
      <c r="E81" s="0" t="str">
        <f aca="false">VLOOKUP(D81,regions!$D$2:$F$21,3,0)</f>
        <v>FI_12</v>
      </c>
      <c r="G81" s="0" t="str">
        <f aca="false">MID(A81,2,3)</f>
        <v>231</v>
      </c>
      <c r="H81" s="0" t="str">
        <f aca="false">VLOOKUP(G81,base!$B$1:$C$310,2,0)</f>
        <v>Kaskinen</v>
      </c>
    </row>
    <row r="82" customFormat="false" ht="13.8" hidden="false" customHeight="false" outlineLevel="0" collapsed="false">
      <c r="A82" s="0" t="s">
        <v>557</v>
      </c>
      <c r="B82" s="0" t="s">
        <v>112</v>
      </c>
      <c r="C82" s="0" t="s">
        <v>450</v>
      </c>
      <c r="D82" s="0" t="s">
        <v>451</v>
      </c>
      <c r="E82" s="0" t="str">
        <f aca="false">VLOOKUP(D82,regions!$D$2:$F$21,3,0)</f>
        <v>FI_03</v>
      </c>
      <c r="G82" s="0" t="str">
        <f aca="false">MID(A82,2,3)</f>
        <v>232</v>
      </c>
      <c r="H82" s="0" t="str">
        <f aca="false">VLOOKUP(G82,base!$B$1:$C$310,2,0)</f>
        <v>Kauhajoki</v>
      </c>
    </row>
    <row r="83" customFormat="false" ht="13.8" hidden="false" customHeight="false" outlineLevel="0" collapsed="false">
      <c r="A83" s="0" t="s">
        <v>558</v>
      </c>
      <c r="B83" s="0" t="s">
        <v>102</v>
      </c>
      <c r="C83" s="0" t="s">
        <v>450</v>
      </c>
      <c r="D83" s="0" t="s">
        <v>451</v>
      </c>
      <c r="E83" s="0" t="str">
        <f aca="false">VLOOKUP(D83,regions!$D$2:$F$21,3,0)</f>
        <v>FI_03</v>
      </c>
      <c r="G83" s="0" t="str">
        <f aca="false">MID(A83,2,3)</f>
        <v>233</v>
      </c>
      <c r="H83" s="0" t="str">
        <f aca="false">VLOOKUP(G83,base!$B$1:$C$310,2,0)</f>
        <v>Kauhava</v>
      </c>
    </row>
    <row r="84" customFormat="false" ht="13.8" hidden="false" customHeight="false" outlineLevel="0" collapsed="false">
      <c r="A84" s="0" t="s">
        <v>559</v>
      </c>
      <c r="B84" s="0" t="s">
        <v>138</v>
      </c>
      <c r="C84" s="0" t="s">
        <v>459</v>
      </c>
      <c r="D84" s="0" t="s">
        <v>12</v>
      </c>
      <c r="E84" s="0" t="str">
        <f aca="false">VLOOKUP(D84,regions!$D$2:$F$21,3,0)</f>
        <v>FI_18</v>
      </c>
      <c r="G84" s="0" t="str">
        <f aca="false">MID(A84,2,3)</f>
        <v>235</v>
      </c>
      <c r="H84" s="0" t="str">
        <f aca="false">VLOOKUP(G84,base!$B$1:$C$310,2,0)</f>
        <v>Kauniainen</v>
      </c>
    </row>
    <row r="85" customFormat="false" ht="13.8" hidden="false" customHeight="false" outlineLevel="0" collapsed="false">
      <c r="A85" s="0" t="s">
        <v>560</v>
      </c>
      <c r="B85" s="0" t="s">
        <v>334</v>
      </c>
      <c r="C85" s="0" t="s">
        <v>486</v>
      </c>
      <c r="D85" s="0" t="s">
        <v>487</v>
      </c>
      <c r="E85" s="0" t="str">
        <f aca="false">VLOOKUP(D85,regions!$D$2:$F$21,3,0)</f>
        <v>FI_07</v>
      </c>
      <c r="G85" s="0" t="str">
        <f aca="false">MID(A85,2,3)</f>
        <v>236</v>
      </c>
      <c r="H85" s="0" t="str">
        <f aca="false">VLOOKUP(G85,base!$B$1:$C$310,2,0)</f>
        <v>Kaustinen</v>
      </c>
    </row>
    <row r="86" customFormat="false" ht="13.8" hidden="false" customHeight="false" outlineLevel="0" collapsed="false">
      <c r="A86" s="0" t="s">
        <v>561</v>
      </c>
      <c r="B86" s="0" t="s">
        <v>267</v>
      </c>
      <c r="C86" s="0" t="s">
        <v>515</v>
      </c>
      <c r="D86" s="0" t="s">
        <v>516</v>
      </c>
      <c r="E86" s="0" t="str">
        <f aca="false">VLOOKUP(D86,regions!$D$2:$F$21,3,0)</f>
        <v>FI_15</v>
      </c>
      <c r="G86" s="0" t="str">
        <f aca="false">MID(A86,2,3)</f>
        <v>239</v>
      </c>
      <c r="H86" s="0" t="str">
        <f aca="false">VLOOKUP(G86,base!$B$1:$C$310,2,0)</f>
        <v>Keitele</v>
      </c>
    </row>
    <row r="87" customFormat="false" ht="13.8" hidden="false" customHeight="false" outlineLevel="0" collapsed="false">
      <c r="A87" s="0" t="s">
        <v>562</v>
      </c>
      <c r="B87" s="0" t="s">
        <v>82</v>
      </c>
      <c r="C87" s="0" t="s">
        <v>470</v>
      </c>
      <c r="D87" s="0" t="s">
        <v>471</v>
      </c>
      <c r="E87" s="0" t="str">
        <f aca="false">VLOOKUP(D87,regions!$D$2:$F$21,3,0)</f>
        <v>FI_10</v>
      </c>
      <c r="G87" s="0" t="str">
        <f aca="false">MID(A87,2,3)</f>
        <v>240</v>
      </c>
      <c r="H87" s="0" t="str">
        <f aca="false">VLOOKUP(G87,base!$B$1:$C$310,2,0)</f>
        <v>Kemi</v>
      </c>
    </row>
    <row r="88" customFormat="false" ht="13.8" hidden="false" customHeight="false" outlineLevel="0" collapsed="false">
      <c r="A88" s="0" t="s">
        <v>563</v>
      </c>
      <c r="B88" s="0" t="s">
        <v>156</v>
      </c>
      <c r="C88" s="0" t="s">
        <v>470</v>
      </c>
      <c r="D88" s="0" t="s">
        <v>471</v>
      </c>
      <c r="E88" s="0" t="str">
        <f aca="false">VLOOKUP(D88,regions!$D$2:$F$21,3,0)</f>
        <v>FI_10</v>
      </c>
      <c r="G88" s="0" t="str">
        <f aca="false">MID(A88,2,3)</f>
        <v>320</v>
      </c>
      <c r="H88" s="0" t="str">
        <f aca="false">VLOOKUP(G88,base!$B$1:$C$310,2,0)</f>
        <v>Kemijärvi</v>
      </c>
    </row>
    <row r="89" customFormat="false" ht="13.8" hidden="false" customHeight="false" outlineLevel="0" collapsed="false">
      <c r="A89" s="0" t="s">
        <v>564</v>
      </c>
      <c r="B89" s="0" t="s">
        <v>149</v>
      </c>
      <c r="C89" s="0" t="s">
        <v>470</v>
      </c>
      <c r="D89" s="0" t="s">
        <v>471</v>
      </c>
      <c r="E89" s="0" t="str">
        <f aca="false">VLOOKUP(D89,regions!$D$2:$F$21,3,0)</f>
        <v>FI_10</v>
      </c>
      <c r="G89" s="0" t="str">
        <f aca="false">MID(A89,2,3)</f>
        <v>241</v>
      </c>
      <c r="H89" s="0" t="str">
        <f aca="false">VLOOKUP(G89,base!$B$1:$C$310,2,0)</f>
        <v>Keminmaa</v>
      </c>
    </row>
    <row r="90" customFormat="false" ht="13.8" hidden="false" customHeight="false" outlineLevel="0" collapsed="false">
      <c r="A90" s="0" t="s">
        <v>565</v>
      </c>
      <c r="B90" s="0" t="s">
        <v>234</v>
      </c>
      <c r="C90" s="0" t="s">
        <v>461</v>
      </c>
      <c r="D90" s="0" t="s">
        <v>462</v>
      </c>
      <c r="E90" s="0" t="str">
        <f aca="false">VLOOKUP(D90,regions!$D$2:$F$21,3,0)</f>
        <v>FI_19</v>
      </c>
      <c r="G90" s="0" t="str">
        <f aca="false">MID(A90,2,3)</f>
        <v>322</v>
      </c>
      <c r="H90" s="0" t="str">
        <f aca="false">VLOOKUP(G90,base!$B$1:$C$310,2,0)</f>
        <v>Kimitoön</v>
      </c>
    </row>
    <row r="91" customFormat="false" ht="13.8" hidden="false" customHeight="false" outlineLevel="0" collapsed="false">
      <c r="A91" s="0" t="s">
        <v>566</v>
      </c>
      <c r="B91" s="0" t="s">
        <v>100</v>
      </c>
      <c r="C91" s="0" t="s">
        <v>453</v>
      </c>
      <c r="D91" s="0" t="s">
        <v>454</v>
      </c>
      <c r="E91" s="0" t="str">
        <f aca="false">VLOOKUP(D91,regions!$D$2:$F$21,3,0)</f>
        <v>FI_14</v>
      </c>
      <c r="G91" s="0" t="str">
        <f aca="false">MID(A91,2,3)</f>
        <v>244</v>
      </c>
      <c r="H91" s="0" t="str">
        <f aca="false">VLOOKUP(G91,base!$B$1:$C$310,2,0)</f>
        <v>Kempele</v>
      </c>
    </row>
    <row r="92" customFormat="false" ht="13.8" hidden="false" customHeight="false" outlineLevel="0" collapsed="false">
      <c r="A92" s="0" t="s">
        <v>567</v>
      </c>
      <c r="B92" s="0" t="s">
        <v>65</v>
      </c>
      <c r="C92" s="0" t="s">
        <v>459</v>
      </c>
      <c r="D92" s="0" t="s">
        <v>12</v>
      </c>
      <c r="E92" s="0" t="str">
        <f aca="false">VLOOKUP(D92,regions!$D$2:$F$21,3,0)</f>
        <v>FI_18</v>
      </c>
      <c r="G92" s="0" t="str">
        <f aca="false">MID(A92,2,3)</f>
        <v>245</v>
      </c>
      <c r="H92" s="0" t="str">
        <f aca="false">VLOOKUP(G92,base!$B$1:$C$310,2,0)</f>
        <v>Kerava</v>
      </c>
    </row>
    <row r="93" customFormat="false" ht="13.8" hidden="false" customHeight="false" outlineLevel="0" collapsed="false">
      <c r="A93" s="0" t="s">
        <v>568</v>
      </c>
      <c r="B93" s="0" t="s">
        <v>129</v>
      </c>
      <c r="C93" s="0" t="s">
        <v>492</v>
      </c>
      <c r="D93" s="0" t="s">
        <v>493</v>
      </c>
      <c r="E93" s="0" t="str">
        <f aca="false">VLOOKUP(D93,regions!$D$2:$F$21,3,0)</f>
        <v>FI_08</v>
      </c>
      <c r="G93" s="0" t="str">
        <f aca="false">MID(A93,2,3)</f>
        <v>249</v>
      </c>
      <c r="H93" s="0" t="str">
        <f aca="false">VLOOKUP(G93,base!$B$1:$C$310,2,0)</f>
        <v>Keuruu</v>
      </c>
    </row>
    <row r="94" customFormat="false" ht="13.8" hidden="false" customHeight="false" outlineLevel="0" collapsed="false">
      <c r="A94" s="0" t="s">
        <v>569</v>
      </c>
      <c r="B94" s="0" t="s">
        <v>283</v>
      </c>
      <c r="C94" s="0" t="s">
        <v>448</v>
      </c>
      <c r="D94" s="0" t="s">
        <v>19</v>
      </c>
      <c r="E94" s="0" t="str">
        <f aca="false">VLOOKUP(D94,regions!$D$2:$F$21,3,0)</f>
        <v>FI_11</v>
      </c>
      <c r="G94" s="0" t="str">
        <f aca="false">MID(A94,2,3)</f>
        <v>250</v>
      </c>
      <c r="H94" s="0" t="str">
        <f aca="false">VLOOKUP(G94,base!$B$1:$C$310,2,0)</f>
        <v>Kihniö</v>
      </c>
    </row>
    <row r="95" customFormat="false" ht="13.8" hidden="false" customHeight="false" outlineLevel="0" collapsed="false">
      <c r="A95" s="0" t="s">
        <v>570</v>
      </c>
      <c r="B95" s="0" t="s">
        <v>293</v>
      </c>
      <c r="C95" s="0" t="s">
        <v>492</v>
      </c>
      <c r="D95" s="0" t="s">
        <v>493</v>
      </c>
      <c r="E95" s="0" t="str">
        <f aca="false">VLOOKUP(D95,regions!$D$2:$F$21,3,0)</f>
        <v>FI_08</v>
      </c>
      <c r="G95" s="0" t="str">
        <f aca="false">MID(A95,2,3)</f>
        <v>256</v>
      </c>
      <c r="H95" s="0" t="str">
        <f aca="false">VLOOKUP(G95,base!$B$1:$C$310,2,0)</f>
        <v>Kinnula</v>
      </c>
    </row>
    <row r="96" customFormat="false" ht="13.8" hidden="false" customHeight="false" outlineLevel="0" collapsed="false">
      <c r="A96" s="0" t="s">
        <v>571</v>
      </c>
      <c r="B96" s="0" t="s">
        <v>60</v>
      </c>
      <c r="C96" s="0" t="s">
        <v>459</v>
      </c>
      <c r="D96" s="0" t="s">
        <v>12</v>
      </c>
      <c r="E96" s="0" t="str">
        <f aca="false">VLOOKUP(D96,regions!$D$2:$F$21,3,0)</f>
        <v>FI_18</v>
      </c>
      <c r="G96" s="0" t="str">
        <f aca="false">MID(A96,2,3)</f>
        <v>257</v>
      </c>
      <c r="H96" s="0" t="str">
        <f aca="false">VLOOKUP(G96,base!$B$1:$C$310,2,0)</f>
        <v>Kirkkonummi</v>
      </c>
    </row>
    <row r="97" customFormat="false" ht="13.8" hidden="false" customHeight="false" outlineLevel="0" collapsed="false">
      <c r="A97" s="0" t="s">
        <v>572</v>
      </c>
      <c r="B97" s="0" t="s">
        <v>124</v>
      </c>
      <c r="C97" s="0" t="s">
        <v>501</v>
      </c>
      <c r="D97" s="0" t="s">
        <v>502</v>
      </c>
      <c r="E97" s="0" t="str">
        <f aca="false">VLOOKUP(D97,regions!$D$2:$F$21,3,0)</f>
        <v>FI_13</v>
      </c>
      <c r="G97" s="0" t="str">
        <f aca="false">MID(A97,2,3)</f>
        <v>260</v>
      </c>
      <c r="H97" s="0" t="str">
        <f aca="false">VLOOKUP(G97,base!$B$1:$C$310,2,0)</f>
        <v>Kitee</v>
      </c>
    </row>
    <row r="98" customFormat="false" ht="13.8" hidden="false" customHeight="false" outlineLevel="0" collapsed="false">
      <c r="A98" s="0" t="s">
        <v>573</v>
      </c>
      <c r="B98" s="0" t="s">
        <v>178</v>
      </c>
      <c r="C98" s="0" t="s">
        <v>470</v>
      </c>
      <c r="D98" s="0" t="s">
        <v>471</v>
      </c>
      <c r="E98" s="0" t="str">
        <f aca="false">VLOOKUP(D98,regions!$D$2:$F$21,3,0)</f>
        <v>FI_10</v>
      </c>
      <c r="G98" s="0" t="str">
        <f aca="false">MID(A98,2,3)</f>
        <v>261</v>
      </c>
      <c r="H98" s="0" t="str">
        <f aca="false">VLOOKUP(G98,base!$B$1:$C$310,2,0)</f>
        <v>Kittilä</v>
      </c>
    </row>
    <row r="99" customFormat="false" ht="13.8" hidden="false" customHeight="false" outlineLevel="0" collapsed="false">
      <c r="A99" s="0" t="s">
        <v>574</v>
      </c>
      <c r="B99" s="0" t="s">
        <v>147</v>
      </c>
      <c r="C99" s="0" t="s">
        <v>515</v>
      </c>
      <c r="D99" s="0" t="s">
        <v>516</v>
      </c>
      <c r="E99" s="0" t="str">
        <f aca="false">VLOOKUP(D99,regions!$D$2:$F$21,3,0)</f>
        <v>FI_15</v>
      </c>
      <c r="G99" s="0" t="str">
        <f aca="false">MID(A99,2,3)</f>
        <v>263</v>
      </c>
      <c r="H99" s="0" t="str">
        <f aca="false">VLOOKUP(G99,base!$B$1:$C$310,2,0)</f>
        <v>Kiuruvesi</v>
      </c>
    </row>
    <row r="100" customFormat="false" ht="13.8" hidden="false" customHeight="false" outlineLevel="0" collapsed="false">
      <c r="A100" s="0" t="s">
        <v>575</v>
      </c>
      <c r="B100" s="0" t="s">
        <v>310</v>
      </c>
      <c r="C100" s="0" t="s">
        <v>492</v>
      </c>
      <c r="D100" s="0" t="s">
        <v>493</v>
      </c>
      <c r="E100" s="0" t="str">
        <f aca="false">VLOOKUP(D100,regions!$D$2:$F$21,3,0)</f>
        <v>FI_08</v>
      </c>
      <c r="G100" s="0" t="str">
        <f aca="false">MID(A100,2,3)</f>
        <v>265</v>
      </c>
      <c r="H100" s="0" t="str">
        <f aca="false">VLOOKUP(G100,base!$B$1:$C$310,2,0)</f>
        <v>Kivijärvi</v>
      </c>
    </row>
    <row r="101" customFormat="false" ht="13.8" hidden="false" customHeight="false" outlineLevel="0" collapsed="false">
      <c r="A101" s="0" t="s">
        <v>576</v>
      </c>
      <c r="B101" s="0" t="s">
        <v>158</v>
      </c>
      <c r="C101" s="0" t="s">
        <v>474</v>
      </c>
      <c r="D101" s="0" t="s">
        <v>35</v>
      </c>
      <c r="E101" s="0" t="str">
        <f aca="false">VLOOKUP(D101,regions!$D$2:$F$21,3,0)</f>
        <v>FI_17</v>
      </c>
      <c r="G101" s="0" t="str">
        <f aca="false">MID(A101,2,3)</f>
        <v>271</v>
      </c>
      <c r="H101" s="0" t="str">
        <f aca="false">VLOOKUP(G101,base!$B$1:$C$310,2,0)</f>
        <v>Kokemäki</v>
      </c>
    </row>
    <row r="102" customFormat="false" ht="13.8" hidden="false" customHeight="false" outlineLevel="0" collapsed="false">
      <c r="A102" s="0" t="s">
        <v>577</v>
      </c>
      <c r="B102" s="0" t="s">
        <v>53</v>
      </c>
      <c r="C102" s="0" t="s">
        <v>486</v>
      </c>
      <c r="D102" s="0" t="s">
        <v>487</v>
      </c>
      <c r="E102" s="0" t="str">
        <f aca="false">VLOOKUP(D102,regions!$D$2:$F$21,3,0)</f>
        <v>FI_07</v>
      </c>
      <c r="G102" s="0" t="str">
        <f aca="false">MID(A102,2,3)</f>
        <v>272</v>
      </c>
      <c r="H102" s="0" t="str">
        <f aca="false">VLOOKUP(G102,base!$B$1:$C$310,2,0)</f>
        <v>Kokkola</v>
      </c>
    </row>
    <row r="103" customFormat="false" ht="13.8" hidden="false" customHeight="false" outlineLevel="0" collapsed="false">
      <c r="A103" s="0" t="s">
        <v>578</v>
      </c>
      <c r="B103" s="0" t="s">
        <v>343</v>
      </c>
      <c r="C103" s="0" t="s">
        <v>470</v>
      </c>
      <c r="D103" s="0" t="s">
        <v>471</v>
      </c>
      <c r="E103" s="0" t="str">
        <f aca="false">VLOOKUP(D103,regions!$D$2:$F$21,3,0)</f>
        <v>FI_10</v>
      </c>
      <c r="G103" s="0" t="str">
        <f aca="false">MID(A103,2,3)</f>
        <v>273</v>
      </c>
      <c r="H103" s="0" t="str">
        <f aca="false">VLOOKUP(G103,base!$B$1:$C$310,2,0)</f>
        <v>Kolari</v>
      </c>
    </row>
    <row r="104" customFormat="false" ht="13.8" hidden="false" customHeight="false" outlineLevel="0" collapsed="false">
      <c r="A104" s="0" t="s">
        <v>579</v>
      </c>
      <c r="B104" s="0" t="s">
        <v>256</v>
      </c>
      <c r="C104" s="0" t="s">
        <v>492</v>
      </c>
      <c r="D104" s="0" t="s">
        <v>493</v>
      </c>
      <c r="E104" s="0" t="str">
        <f aca="false">VLOOKUP(D104,regions!$D$2:$F$21,3,0)</f>
        <v>FI_08</v>
      </c>
      <c r="G104" s="0" t="str">
        <f aca="false">MID(A104,2,3)</f>
        <v>275</v>
      </c>
      <c r="H104" s="0" t="str">
        <f aca="false">VLOOKUP(G104,base!$B$1:$C$310,2,0)</f>
        <v>Konnevesi</v>
      </c>
    </row>
    <row r="105" customFormat="false" ht="13.8" hidden="false" customHeight="false" outlineLevel="0" collapsed="false">
      <c r="A105" s="0" t="s">
        <v>580</v>
      </c>
      <c r="B105" s="0" t="s">
        <v>110</v>
      </c>
      <c r="C105" s="0" t="s">
        <v>501</v>
      </c>
      <c r="D105" s="0" t="s">
        <v>502</v>
      </c>
      <c r="E105" s="0" t="str">
        <f aca="false">VLOOKUP(D105,regions!$D$2:$F$21,3,0)</f>
        <v>FI_13</v>
      </c>
      <c r="G105" s="0" t="str">
        <f aca="false">MID(A105,2,3)</f>
        <v>276</v>
      </c>
      <c r="H105" s="0" t="str">
        <f aca="false">VLOOKUP(G105,base!$B$1:$C$310,2,0)</f>
        <v>Kontiolahti</v>
      </c>
    </row>
    <row r="106" customFormat="false" ht="13.8" hidden="false" customHeight="false" outlineLevel="0" collapsed="false">
      <c r="A106" s="0" t="s">
        <v>581</v>
      </c>
      <c r="B106" s="0" t="s">
        <v>276</v>
      </c>
      <c r="C106" s="0" t="s">
        <v>555</v>
      </c>
      <c r="D106" s="0" t="s">
        <v>556</v>
      </c>
      <c r="E106" s="0" t="str">
        <f aca="false">VLOOKUP(D106,regions!$D$2:$F$21,3,0)</f>
        <v>FI_12</v>
      </c>
      <c r="G106" s="0" t="str">
        <f aca="false">MID(A106,2,3)</f>
        <v>280</v>
      </c>
      <c r="H106" s="0" t="str">
        <f aca="false">VLOOKUP(G106,base!$B$1:$C$310,2,0)</f>
        <v>Korsnäs</v>
      </c>
    </row>
    <row r="107" customFormat="false" ht="13.8" hidden="false" customHeight="false" outlineLevel="0" collapsed="false">
      <c r="A107" s="0" t="s">
        <v>582</v>
      </c>
      <c r="B107" s="0" t="s">
        <v>268</v>
      </c>
      <c r="C107" s="0" t="s">
        <v>461</v>
      </c>
      <c r="D107" s="0" t="s">
        <v>462</v>
      </c>
      <c r="E107" s="0" t="str">
        <f aca="false">VLOOKUP(D107,regions!$D$2:$F$21,3,0)</f>
        <v>FI_19</v>
      </c>
      <c r="G107" s="0" t="str">
        <f aca="false">MID(A107,2,3)</f>
        <v>284</v>
      </c>
      <c r="H107" s="0" t="str">
        <f aca="false">VLOOKUP(G107,base!$B$1:$C$310,2,0)</f>
        <v>Koski Tl</v>
      </c>
    </row>
    <row r="108" customFormat="false" ht="13.8" hidden="false" customHeight="false" outlineLevel="0" collapsed="false">
      <c r="A108" s="0" t="s">
        <v>583</v>
      </c>
      <c r="B108" s="0" t="s">
        <v>50</v>
      </c>
      <c r="C108" s="0" t="s">
        <v>489</v>
      </c>
      <c r="D108" s="0" t="s">
        <v>33</v>
      </c>
      <c r="E108" s="0" t="str">
        <f aca="false">VLOOKUP(D108,regions!$D$2:$F$21,3,0)</f>
        <v>FI_09</v>
      </c>
      <c r="G108" s="0" t="str">
        <f aca="false">MID(A108,2,3)</f>
        <v>285</v>
      </c>
      <c r="H108" s="0" t="str">
        <f aca="false">VLOOKUP(G108,base!$B$1:$C$310,2,0)</f>
        <v>Kotka</v>
      </c>
    </row>
    <row r="109" customFormat="false" ht="13.8" hidden="false" customHeight="false" outlineLevel="0" collapsed="false">
      <c r="A109" s="0" t="s">
        <v>584</v>
      </c>
      <c r="B109" s="0" t="s">
        <v>32</v>
      </c>
      <c r="C109" s="0" t="s">
        <v>489</v>
      </c>
      <c r="D109" s="0" t="s">
        <v>33</v>
      </c>
      <c r="E109" s="0" t="str">
        <f aca="false">VLOOKUP(D109,regions!$D$2:$F$21,3,0)</f>
        <v>FI_09</v>
      </c>
      <c r="G109" s="0" t="str">
        <f aca="false">MID(A109,2,3)</f>
        <v>286</v>
      </c>
      <c r="H109" s="0" t="str">
        <f aca="false">VLOOKUP(G109,base!$B$1:$C$310,2,0)</f>
        <v>Kouvola</v>
      </c>
    </row>
    <row r="110" customFormat="false" ht="13.8" hidden="false" customHeight="false" outlineLevel="0" collapsed="false">
      <c r="A110" s="0" t="s">
        <v>585</v>
      </c>
      <c r="B110" s="0" t="s">
        <v>171</v>
      </c>
      <c r="C110" s="0" t="s">
        <v>555</v>
      </c>
      <c r="D110" s="0" t="s">
        <v>556</v>
      </c>
      <c r="E110" s="0" t="str">
        <f aca="false">VLOOKUP(D110,regions!$D$2:$F$21,3,0)</f>
        <v>FI_12</v>
      </c>
      <c r="G110" s="0" t="str">
        <f aca="false">MID(A110,2,3)</f>
        <v>287</v>
      </c>
      <c r="H110" s="0" t="str">
        <f aca="false">VLOOKUP(G110,base!$B$1:$C$310,2,0)</f>
        <v>Kristinestad</v>
      </c>
    </row>
    <row r="111" customFormat="false" ht="13.8" hidden="false" customHeight="false" outlineLevel="0" collapsed="false">
      <c r="A111" s="0" t="s">
        <v>586</v>
      </c>
      <c r="B111" s="0" t="s">
        <v>174</v>
      </c>
      <c r="C111" s="0" t="s">
        <v>555</v>
      </c>
      <c r="D111" s="0" t="s">
        <v>556</v>
      </c>
      <c r="E111" s="0" t="str">
        <f aca="false">VLOOKUP(D111,regions!$D$2:$F$21,3,0)</f>
        <v>FI_12</v>
      </c>
      <c r="G111" s="0" t="str">
        <f aca="false">MID(A111,2,3)</f>
        <v>288</v>
      </c>
      <c r="H111" s="0" t="str">
        <f aca="false">VLOOKUP(G111,base!$B$1:$C$310,2,0)</f>
        <v>Kronoby</v>
      </c>
    </row>
    <row r="112" customFormat="false" ht="13.8" hidden="false" customHeight="false" outlineLevel="0" collapsed="false">
      <c r="A112" s="0" t="s">
        <v>587</v>
      </c>
      <c r="B112" s="0" t="s">
        <v>145</v>
      </c>
      <c r="C112" s="0" t="s">
        <v>509</v>
      </c>
      <c r="D112" s="0" t="s">
        <v>63</v>
      </c>
      <c r="E112" s="0" t="str">
        <f aca="false">VLOOKUP(D112,regions!$D$2:$F$21,3,0)</f>
        <v>FI_05</v>
      </c>
      <c r="G112" s="0" t="str">
        <f aca="false">MID(A112,2,3)</f>
        <v>290</v>
      </c>
      <c r="H112" s="0" t="str">
        <f aca="false">VLOOKUP(G112,base!$B$1:$C$310,2,0)</f>
        <v>Kuhmo</v>
      </c>
    </row>
    <row r="113" customFormat="false" ht="13.8" hidden="false" customHeight="false" outlineLevel="0" collapsed="false">
      <c r="A113" s="0" t="s">
        <v>588</v>
      </c>
      <c r="B113" s="0" t="s">
        <v>271</v>
      </c>
      <c r="C113" s="0" t="s">
        <v>448</v>
      </c>
      <c r="D113" s="0" t="s">
        <v>19</v>
      </c>
      <c r="E113" s="0" t="str">
        <f aca="false">VLOOKUP(D113,regions!$D$2:$F$21,3,0)</f>
        <v>FI_11</v>
      </c>
      <c r="G113" s="0" t="str">
        <f aca="false">MID(A113,2,3)</f>
        <v>291</v>
      </c>
      <c r="H113" s="0" t="str">
        <f aca="false">VLOOKUP(G113,base!$B$1:$C$310,2,0)</f>
        <v>Kuhmoinen</v>
      </c>
    </row>
    <row r="114" customFormat="false" ht="13.8" hidden="false" customHeight="false" outlineLevel="0" collapsed="false">
      <c r="A114" s="0" t="s">
        <v>589</v>
      </c>
      <c r="B114" s="0" t="s">
        <v>323</v>
      </c>
      <c r="C114" s="0" t="s">
        <v>464</v>
      </c>
      <c r="D114" s="0" t="s">
        <v>122</v>
      </c>
      <c r="E114" s="0" t="str">
        <f aca="false">VLOOKUP(D114,regions!$D$2:$F$21,3,0)</f>
        <v>FI_01</v>
      </c>
      <c r="G114" s="0" t="str">
        <f aca="false">MID(A114,2,3)</f>
        <v>295</v>
      </c>
      <c r="H114" s="0" t="str">
        <f aca="false">VLOOKUP(G114,base!$B$1:$C$310,2,0)</f>
        <v>Kumlinge</v>
      </c>
    </row>
    <row r="115" customFormat="false" ht="13.8" hidden="false" customHeight="false" outlineLevel="0" collapsed="false">
      <c r="A115" s="0" t="s">
        <v>590</v>
      </c>
      <c r="B115" s="0" t="s">
        <v>28</v>
      </c>
      <c r="C115" s="0" t="s">
        <v>515</v>
      </c>
      <c r="D115" s="0" t="s">
        <v>516</v>
      </c>
      <c r="E115" s="0" t="str">
        <f aca="false">VLOOKUP(D115,regions!$D$2:$F$21,3,0)</f>
        <v>FI_15</v>
      </c>
      <c r="G115" s="0" t="str">
        <f aca="false">MID(A115,2,3)</f>
        <v>297</v>
      </c>
      <c r="H115" s="0" t="str">
        <f aca="false">VLOOKUP(G115,base!$B$1:$C$310,2,0)</f>
        <v>Kuopio</v>
      </c>
    </row>
    <row r="116" customFormat="false" ht="13.8" hidden="false" customHeight="false" outlineLevel="0" collapsed="false">
      <c r="A116" s="0" t="s">
        <v>591</v>
      </c>
      <c r="B116" s="0" t="s">
        <v>226</v>
      </c>
      <c r="C116" s="0" t="s">
        <v>450</v>
      </c>
      <c r="D116" s="0" t="s">
        <v>451</v>
      </c>
      <c r="E116" s="0" t="str">
        <f aca="false">VLOOKUP(D116,regions!$D$2:$F$21,3,0)</f>
        <v>FI_03</v>
      </c>
      <c r="G116" s="0" t="str">
        <f aca="false">MID(A116,2,3)</f>
        <v>300</v>
      </c>
      <c r="H116" s="0" t="str">
        <f aca="false">VLOOKUP(G116,base!$B$1:$C$310,2,0)</f>
        <v>Kuortane</v>
      </c>
    </row>
    <row r="117" customFormat="false" ht="13.8" hidden="false" customHeight="false" outlineLevel="0" collapsed="false">
      <c r="A117" s="0" t="s">
        <v>592</v>
      </c>
      <c r="B117" s="0" t="s">
        <v>83</v>
      </c>
      <c r="C117" s="0" t="s">
        <v>450</v>
      </c>
      <c r="D117" s="0" t="s">
        <v>451</v>
      </c>
      <c r="E117" s="0" t="str">
        <f aca="false">VLOOKUP(D117,regions!$D$2:$F$21,3,0)</f>
        <v>FI_03</v>
      </c>
      <c r="G117" s="0" t="str">
        <f aca="false">MID(A117,2,3)</f>
        <v>301</v>
      </c>
      <c r="H117" s="0" t="str">
        <f aca="false">VLOOKUP(G117,base!$B$1:$C$310,2,0)</f>
        <v>Kurikka</v>
      </c>
    </row>
    <row r="118" customFormat="false" ht="13.8" hidden="false" customHeight="false" outlineLevel="0" collapsed="false">
      <c r="A118" s="0" t="s">
        <v>593</v>
      </c>
      <c r="B118" s="0" t="s">
        <v>316</v>
      </c>
      <c r="C118" s="0" t="s">
        <v>461</v>
      </c>
      <c r="D118" s="0" t="s">
        <v>462</v>
      </c>
      <c r="E118" s="0" t="str">
        <f aca="false">VLOOKUP(D118,regions!$D$2:$F$21,3,0)</f>
        <v>FI_19</v>
      </c>
      <c r="G118" s="0" t="str">
        <f aca="false">MID(A118,2,3)</f>
        <v>304</v>
      </c>
      <c r="H118" s="0" t="str">
        <f aca="false">VLOOKUP(G118,base!$B$1:$C$310,2,0)</f>
        <v>Kustavi</v>
      </c>
    </row>
    <row r="119" customFormat="false" ht="13.8" hidden="false" customHeight="false" outlineLevel="0" collapsed="false">
      <c r="A119" s="0" t="s">
        <v>594</v>
      </c>
      <c r="B119" s="0" t="s">
        <v>105</v>
      </c>
      <c r="C119" s="0" t="s">
        <v>453</v>
      </c>
      <c r="D119" s="0" t="s">
        <v>454</v>
      </c>
      <c r="E119" s="0" t="str">
        <f aca="false">VLOOKUP(D119,regions!$D$2:$F$21,3,0)</f>
        <v>FI_14</v>
      </c>
      <c r="G119" s="0" t="str">
        <f aca="false">MID(A119,2,3)</f>
        <v>305</v>
      </c>
      <c r="H119" s="0" t="str">
        <f aca="false">VLOOKUP(G119,base!$B$1:$C$310,2,0)</f>
        <v>Kuusamo</v>
      </c>
    </row>
    <row r="120" customFormat="false" ht="13.8" hidden="false" customHeight="false" outlineLevel="0" collapsed="false">
      <c r="A120" s="0" t="s">
        <v>595</v>
      </c>
      <c r="B120" s="0" t="s">
        <v>303</v>
      </c>
      <c r="C120" s="0" t="s">
        <v>492</v>
      </c>
      <c r="D120" s="0" t="s">
        <v>493</v>
      </c>
      <c r="E120" s="0" t="str">
        <f aca="false">VLOOKUP(D120,regions!$D$2:$F$21,3,0)</f>
        <v>FI_08</v>
      </c>
      <c r="G120" s="0" t="str">
        <f aca="false">MID(A120,2,3)</f>
        <v>312</v>
      </c>
      <c r="H120" s="0" t="str">
        <f aca="false">VLOOKUP(G120,base!$B$1:$C$310,2,0)</f>
        <v>Kyyjärvi</v>
      </c>
    </row>
    <row r="121" customFormat="false" ht="13.8" hidden="false" customHeight="false" outlineLevel="0" collapsed="false">
      <c r="A121" s="0" t="s">
        <v>596</v>
      </c>
      <c r="B121" s="0" t="s">
        <v>329</v>
      </c>
      <c r="C121" s="0" t="s">
        <v>457</v>
      </c>
      <c r="D121" s="0" t="s">
        <v>31</v>
      </c>
      <c r="E121" s="0" t="str">
        <f aca="false">VLOOKUP(D121,regions!$D$2:$F$21,3,0)</f>
        <v>FI_16</v>
      </c>
      <c r="G121" s="0" t="str">
        <f aca="false">MID(A121,2,3)</f>
        <v>316</v>
      </c>
      <c r="H121" s="0" t="str">
        <f aca="false">VLOOKUP(G121,base!$B$1:$C$310,2,0)</f>
        <v>Kärkölä</v>
      </c>
    </row>
    <row r="122" customFormat="false" ht="13.8" hidden="false" customHeight="false" outlineLevel="0" collapsed="false">
      <c r="A122" s="0" t="s">
        <v>597</v>
      </c>
      <c r="B122" s="0" t="s">
        <v>259</v>
      </c>
      <c r="C122" s="0" t="s">
        <v>453</v>
      </c>
      <c r="D122" s="0" t="s">
        <v>454</v>
      </c>
      <c r="E122" s="0" t="str">
        <f aca="false">VLOOKUP(D122,regions!$D$2:$F$21,3,0)</f>
        <v>FI_14</v>
      </c>
      <c r="G122" s="0" t="str">
        <f aca="false">MID(A122,2,3)</f>
        <v>317</v>
      </c>
      <c r="H122" s="0" t="str">
        <f aca="false">VLOOKUP(G122,base!$B$1:$C$310,2,0)</f>
        <v>Kärsämäki</v>
      </c>
    </row>
    <row r="123" customFormat="false" ht="13.8" hidden="false" customHeight="false" outlineLevel="0" collapsed="false">
      <c r="A123" s="0" t="s">
        <v>598</v>
      </c>
      <c r="B123" s="0" t="s">
        <v>342</v>
      </c>
      <c r="C123" s="0" t="s">
        <v>464</v>
      </c>
      <c r="D123" s="0" t="s">
        <v>122</v>
      </c>
      <c r="E123" s="0" t="str">
        <f aca="false">VLOOKUP(D123,regions!$D$2:$F$21,3,0)</f>
        <v>FI_01</v>
      </c>
      <c r="G123" s="0" t="str">
        <f aca="false">MID(A123,2,3)</f>
        <v>318</v>
      </c>
      <c r="H123" s="0" t="str">
        <f aca="false">VLOOKUP(G123,base!$B$1:$C$310,2,0)</f>
        <v>Kökar</v>
      </c>
    </row>
    <row r="124" customFormat="false" ht="13.8" hidden="false" customHeight="false" outlineLevel="0" collapsed="false">
      <c r="A124" s="0" t="s">
        <v>599</v>
      </c>
      <c r="B124" s="0" t="s">
        <v>30</v>
      </c>
      <c r="C124" s="0" t="s">
        <v>457</v>
      </c>
      <c r="D124" s="0" t="s">
        <v>31</v>
      </c>
      <c r="E124" s="0" t="str">
        <f aca="false">VLOOKUP(D124,regions!$D$2:$F$21,3,0)</f>
        <v>FI_16</v>
      </c>
      <c r="G124" s="0" t="str">
        <f aca="false">MID(A124,2,3)</f>
        <v>398</v>
      </c>
      <c r="H124" s="0" t="str">
        <f aca="false">VLOOKUP(G124,base!$B$1:$C$310,2,0)</f>
        <v>Lahti</v>
      </c>
    </row>
    <row r="125" customFormat="false" ht="13.8" hidden="false" customHeight="false" outlineLevel="0" collapsed="false">
      <c r="A125" s="0" t="s">
        <v>600</v>
      </c>
      <c r="B125" s="0" t="s">
        <v>153</v>
      </c>
      <c r="C125" s="0" t="s">
        <v>555</v>
      </c>
      <c r="D125" s="0" t="s">
        <v>556</v>
      </c>
      <c r="E125" s="0" t="str">
        <f aca="false">VLOOKUP(D125,regions!$D$2:$F$21,3,0)</f>
        <v>FI_12</v>
      </c>
      <c r="G125" s="0" t="str">
        <f aca="false">MID(A125,2,3)</f>
        <v>399</v>
      </c>
      <c r="H125" s="0" t="str">
        <f aca="false">VLOOKUP(G125,base!$B$1:$C$310,2,0)</f>
        <v>Laihia</v>
      </c>
    </row>
    <row r="126" customFormat="false" ht="13.8" hidden="false" customHeight="false" outlineLevel="0" collapsed="false">
      <c r="A126" s="0" t="s">
        <v>601</v>
      </c>
      <c r="B126" s="0" t="s">
        <v>148</v>
      </c>
      <c r="C126" s="0" t="s">
        <v>461</v>
      </c>
      <c r="D126" s="0" t="s">
        <v>462</v>
      </c>
      <c r="E126" s="0" t="str">
        <f aca="false">VLOOKUP(D126,regions!$D$2:$F$21,3,0)</f>
        <v>FI_19</v>
      </c>
      <c r="G126" s="0" t="str">
        <f aca="false">MID(A126,2,3)</f>
        <v>400</v>
      </c>
      <c r="H126" s="0" t="str">
        <f aca="false">VLOOKUP(G126,base!$B$1:$C$310,2,0)</f>
        <v>Laitila</v>
      </c>
    </row>
    <row r="127" customFormat="false" ht="13.8" hidden="false" customHeight="false" outlineLevel="0" collapsed="false">
      <c r="A127" s="0" t="s">
        <v>602</v>
      </c>
      <c r="B127" s="0" t="s">
        <v>255</v>
      </c>
      <c r="C127" s="0" t="s">
        <v>459</v>
      </c>
      <c r="D127" s="0" t="s">
        <v>12</v>
      </c>
      <c r="E127" s="0" t="str">
        <f aca="false">VLOOKUP(D127,regions!$D$2:$F$21,3,0)</f>
        <v>FI_18</v>
      </c>
      <c r="G127" s="0" t="str">
        <f aca="false">MID(A127,2,3)</f>
        <v>407</v>
      </c>
      <c r="H127" s="0" t="str">
        <f aca="false">VLOOKUP(G127,base!$B$1:$C$310,2,0)</f>
        <v>Lapinjärvi</v>
      </c>
    </row>
    <row r="128" customFormat="false" ht="13.8" hidden="false" customHeight="false" outlineLevel="0" collapsed="false">
      <c r="A128" s="0" t="s">
        <v>603</v>
      </c>
      <c r="B128" s="0" t="s">
        <v>131</v>
      </c>
      <c r="C128" s="0" t="s">
        <v>515</v>
      </c>
      <c r="D128" s="0" t="s">
        <v>516</v>
      </c>
      <c r="E128" s="0" t="str">
        <f aca="false">VLOOKUP(D128,regions!$D$2:$F$21,3,0)</f>
        <v>FI_15</v>
      </c>
      <c r="G128" s="0" t="str">
        <f aca="false">MID(A128,2,3)</f>
        <v>402</v>
      </c>
      <c r="H128" s="0" t="str">
        <f aca="false">VLOOKUP(G128,base!$B$1:$C$310,2,0)</f>
        <v>Lapinlahti</v>
      </c>
    </row>
    <row r="129" customFormat="false" ht="13.8" hidden="false" customHeight="false" outlineLevel="0" collapsed="false">
      <c r="A129" s="0" t="s">
        <v>604</v>
      </c>
      <c r="B129" s="0" t="s">
        <v>239</v>
      </c>
      <c r="C129" s="0" t="s">
        <v>450</v>
      </c>
      <c r="D129" s="0" t="s">
        <v>451</v>
      </c>
      <c r="E129" s="0" t="str">
        <f aca="false">VLOOKUP(D129,regions!$D$2:$F$21,3,0)</f>
        <v>FI_03</v>
      </c>
      <c r="G129" s="0" t="str">
        <f aca="false">MID(A129,2,3)</f>
        <v>403</v>
      </c>
      <c r="H129" s="0" t="str">
        <f aca="false">VLOOKUP(G129,base!$B$1:$C$310,2,0)</f>
        <v>Lappajärvi</v>
      </c>
    </row>
    <row r="130" customFormat="false" ht="13.8" hidden="false" customHeight="false" outlineLevel="0" collapsed="false">
      <c r="A130" s="0" t="s">
        <v>605</v>
      </c>
      <c r="B130" s="0" t="s">
        <v>38</v>
      </c>
      <c r="C130" s="0" t="s">
        <v>522</v>
      </c>
      <c r="D130" s="0" t="s">
        <v>523</v>
      </c>
      <c r="E130" s="0" t="str">
        <f aca="false">VLOOKUP(D130,regions!$D$2:$F$21,3,0)</f>
        <v>FI_02</v>
      </c>
      <c r="G130" s="0" t="str">
        <f aca="false">MID(A130,2,3)</f>
        <v>405</v>
      </c>
      <c r="H130" s="0" t="str">
        <f aca="false">VLOOKUP(G130,base!$B$1:$C$310,2,0)</f>
        <v>Lappeenranta</v>
      </c>
    </row>
    <row r="131" customFormat="false" ht="13.8" hidden="false" customHeight="false" outlineLevel="0" collapsed="false">
      <c r="A131" s="0" t="s">
        <v>606</v>
      </c>
      <c r="B131" s="0" t="s">
        <v>111</v>
      </c>
      <c r="C131" s="0" t="s">
        <v>450</v>
      </c>
      <c r="D131" s="0" t="s">
        <v>451</v>
      </c>
      <c r="E131" s="0" t="str">
        <f aca="false">VLOOKUP(D131,regions!$D$2:$F$21,3,0)</f>
        <v>FI_03</v>
      </c>
      <c r="G131" s="0" t="str">
        <f aca="false">MID(A131,2,3)</f>
        <v>408</v>
      </c>
      <c r="H131" s="0" t="str">
        <f aca="false">VLOOKUP(G131,base!$B$1:$C$310,2,0)</f>
        <v>Lapua</v>
      </c>
    </row>
    <row r="132" customFormat="false" ht="13.8" hidden="false" customHeight="false" outlineLevel="0" collapsed="false">
      <c r="A132" s="0" t="s">
        <v>607</v>
      </c>
      <c r="B132" s="0" t="s">
        <v>97</v>
      </c>
      <c r="C132" s="0" t="s">
        <v>492</v>
      </c>
      <c r="D132" s="0" t="s">
        <v>493</v>
      </c>
      <c r="E132" s="0" t="str">
        <f aca="false">VLOOKUP(D132,regions!$D$2:$F$21,3,0)</f>
        <v>FI_08</v>
      </c>
      <c r="G132" s="0" t="str">
        <f aca="false">MID(A132,2,3)</f>
        <v>410</v>
      </c>
      <c r="H132" s="0" t="str">
        <f aca="false">VLOOKUP(G132,base!$B$1:$C$310,2,0)</f>
        <v>Laukaa</v>
      </c>
    </row>
    <row r="133" customFormat="false" ht="13.8" hidden="false" customHeight="false" outlineLevel="0" collapsed="false">
      <c r="A133" s="0" t="s">
        <v>608</v>
      </c>
      <c r="B133" s="0" t="s">
        <v>246</v>
      </c>
      <c r="C133" s="0" t="s">
        <v>522</v>
      </c>
      <c r="D133" s="0" t="s">
        <v>523</v>
      </c>
      <c r="E133" s="0" t="str">
        <f aca="false">VLOOKUP(D133,regions!$D$2:$F$21,3,0)</f>
        <v>FI_02</v>
      </c>
      <c r="G133" s="0" t="str">
        <f aca="false">MID(A133,2,3)</f>
        <v>416</v>
      </c>
      <c r="H133" s="0" t="str">
        <f aca="false">VLOOKUP(G133,base!$B$1:$C$310,2,0)</f>
        <v>Lemi</v>
      </c>
    </row>
    <row r="134" customFormat="false" ht="13.8" hidden="false" customHeight="false" outlineLevel="0" collapsed="false">
      <c r="A134" s="0" t="s">
        <v>609</v>
      </c>
      <c r="B134" s="0" t="s">
        <v>285</v>
      </c>
      <c r="C134" s="0" t="s">
        <v>464</v>
      </c>
      <c r="D134" s="0" t="s">
        <v>122</v>
      </c>
      <c r="E134" s="0" t="str">
        <f aca="false">VLOOKUP(D134,regions!$D$2:$F$21,3,0)</f>
        <v>FI_01</v>
      </c>
      <c r="G134" s="0" t="str">
        <f aca="false">MID(A134,2,3)</f>
        <v>417</v>
      </c>
      <c r="H134" s="0" t="str">
        <f aca="false">VLOOKUP(G134,base!$B$1:$C$310,2,0)</f>
        <v>Lemland</v>
      </c>
    </row>
    <row r="135" customFormat="false" ht="13.8" hidden="false" customHeight="false" outlineLevel="0" collapsed="false">
      <c r="A135" s="0" t="s">
        <v>610</v>
      </c>
      <c r="B135" s="0" t="s">
        <v>78</v>
      </c>
      <c r="C135" s="0" t="s">
        <v>448</v>
      </c>
      <c r="D135" s="0" t="s">
        <v>19</v>
      </c>
      <c r="E135" s="0" t="str">
        <f aca="false">VLOOKUP(D135,regions!$D$2:$F$21,3,0)</f>
        <v>FI_11</v>
      </c>
      <c r="G135" s="0" t="str">
        <f aca="false">MID(A135,2,3)</f>
        <v>418</v>
      </c>
      <c r="H135" s="0" t="str">
        <f aca="false">VLOOKUP(G135,base!$B$1:$C$310,2,0)</f>
        <v>Lempäälä</v>
      </c>
    </row>
    <row r="136" customFormat="false" ht="13.8" hidden="false" customHeight="false" outlineLevel="0" collapsed="false">
      <c r="A136" s="0" t="s">
        <v>611</v>
      </c>
      <c r="B136" s="0" t="s">
        <v>133</v>
      </c>
      <c r="C136" s="0" t="s">
        <v>515</v>
      </c>
      <c r="D136" s="0" t="s">
        <v>516</v>
      </c>
      <c r="E136" s="0" t="str">
        <f aca="false">VLOOKUP(D136,regions!$D$2:$F$21,3,0)</f>
        <v>FI_15</v>
      </c>
      <c r="G136" s="0" t="str">
        <f aca="false">MID(A136,2,3)</f>
        <v>420</v>
      </c>
      <c r="H136" s="0" t="str">
        <f aca="false">VLOOKUP(G136,base!$B$1:$C$310,2,0)</f>
        <v>Leppävirta</v>
      </c>
    </row>
    <row r="137" customFormat="false" ht="13.8" hidden="false" customHeight="false" outlineLevel="0" collapsed="false">
      <c r="A137" s="0" t="s">
        <v>612</v>
      </c>
      <c r="B137" s="0" t="s">
        <v>317</v>
      </c>
      <c r="C137" s="0" t="s">
        <v>486</v>
      </c>
      <c r="D137" s="0" t="s">
        <v>487</v>
      </c>
      <c r="E137" s="0" t="str">
        <f aca="false">VLOOKUP(D137,regions!$D$2:$F$21,3,0)</f>
        <v>FI_07</v>
      </c>
      <c r="G137" s="0" t="str">
        <f aca="false">MID(A137,2,3)</f>
        <v>421</v>
      </c>
      <c r="H137" s="0" t="str">
        <f aca="false">VLOOKUP(G137,base!$B$1:$C$310,2,0)</f>
        <v>Lestijärvi</v>
      </c>
    </row>
    <row r="138" customFormat="false" ht="13.8" hidden="false" customHeight="false" outlineLevel="0" collapsed="false">
      <c r="A138" s="0" t="s">
        <v>613</v>
      </c>
      <c r="B138" s="0" t="s">
        <v>119</v>
      </c>
      <c r="C138" s="0" t="s">
        <v>501</v>
      </c>
      <c r="D138" s="0" t="s">
        <v>502</v>
      </c>
      <c r="E138" s="0" t="str">
        <f aca="false">VLOOKUP(D138,regions!$D$2:$F$21,3,0)</f>
        <v>FI_13</v>
      </c>
      <c r="G138" s="0" t="str">
        <f aca="false">MID(A138,2,3)</f>
        <v>422</v>
      </c>
      <c r="H138" s="0" t="str">
        <f aca="false">VLOOKUP(G138,base!$B$1:$C$310,2,0)</f>
        <v>Lieksa</v>
      </c>
    </row>
    <row r="139" customFormat="false" ht="13.8" hidden="false" customHeight="false" outlineLevel="0" collapsed="false">
      <c r="A139" s="0" t="s">
        <v>614</v>
      </c>
      <c r="B139" s="0" t="s">
        <v>94</v>
      </c>
      <c r="C139" s="0" t="s">
        <v>461</v>
      </c>
      <c r="D139" s="0" t="s">
        <v>462</v>
      </c>
      <c r="E139" s="0" t="str">
        <f aca="false">VLOOKUP(D139,regions!$D$2:$F$21,3,0)</f>
        <v>FI_19</v>
      </c>
      <c r="G139" s="0" t="str">
        <f aca="false">MID(A139,2,3)</f>
        <v>423</v>
      </c>
      <c r="H139" s="0" t="str">
        <f aca="false">VLOOKUP(G139,base!$B$1:$C$310,2,0)</f>
        <v>Lieto</v>
      </c>
    </row>
    <row r="140" customFormat="false" ht="13.8" hidden="false" customHeight="false" outlineLevel="0" collapsed="false">
      <c r="A140" s="0" t="s">
        <v>615</v>
      </c>
      <c r="B140" s="0" t="s">
        <v>134</v>
      </c>
      <c r="C140" s="0" t="s">
        <v>453</v>
      </c>
      <c r="D140" s="0" t="s">
        <v>454</v>
      </c>
      <c r="E140" s="0" t="str">
        <f aca="false">VLOOKUP(D140,regions!$D$2:$F$21,3,0)</f>
        <v>FI_14</v>
      </c>
      <c r="G140" s="0" t="str">
        <f aca="false">MID(A140,2,3)</f>
        <v>425</v>
      </c>
      <c r="H140" s="0" t="str">
        <f aca="false">VLOOKUP(G140,base!$B$1:$C$310,2,0)</f>
        <v>Liminka</v>
      </c>
    </row>
    <row r="141" customFormat="false" ht="13.8" hidden="false" customHeight="false" outlineLevel="0" collapsed="false">
      <c r="A141" s="0" t="s">
        <v>616</v>
      </c>
      <c r="B141" s="0" t="s">
        <v>116</v>
      </c>
      <c r="C141" s="0" t="s">
        <v>501</v>
      </c>
      <c r="D141" s="0" t="s">
        <v>502</v>
      </c>
      <c r="E141" s="0" t="str">
        <f aca="false">VLOOKUP(D141,regions!$D$2:$F$21,3,0)</f>
        <v>FI_13</v>
      </c>
      <c r="G141" s="0" t="str">
        <f aca="false">MID(A141,2,3)</f>
        <v>426</v>
      </c>
      <c r="H141" s="0" t="str">
        <f aca="false">VLOOKUP(G141,base!$B$1:$C$310,2,0)</f>
        <v>Liperi</v>
      </c>
    </row>
    <row r="142" customFormat="false" ht="13.8" hidden="false" customHeight="false" outlineLevel="0" collapsed="false">
      <c r="A142" s="0" t="s">
        <v>617</v>
      </c>
      <c r="B142" s="0" t="s">
        <v>55</v>
      </c>
      <c r="C142" s="0" t="s">
        <v>459</v>
      </c>
      <c r="D142" s="0" t="s">
        <v>12</v>
      </c>
      <c r="E142" s="0" t="str">
        <f aca="false">VLOOKUP(D142,regions!$D$2:$F$21,3,0)</f>
        <v>FI_18</v>
      </c>
      <c r="G142" s="0" t="str">
        <f aca="false">MID(A142,2,3)</f>
        <v>444</v>
      </c>
      <c r="H142" s="0" t="str">
        <f aca="false">VLOOKUP(G142,base!$B$1:$C$310,2,0)</f>
        <v>Lohja</v>
      </c>
    </row>
    <row r="143" customFormat="false" ht="13.8" hidden="false" customHeight="false" outlineLevel="0" collapsed="false">
      <c r="A143" s="0" t="s">
        <v>618</v>
      </c>
      <c r="B143" s="0" t="s">
        <v>103</v>
      </c>
      <c r="C143" s="0" t="s">
        <v>461</v>
      </c>
      <c r="D143" s="0" t="s">
        <v>462</v>
      </c>
      <c r="E143" s="0" t="str">
        <f aca="false">VLOOKUP(D143,regions!$D$2:$F$21,3,0)</f>
        <v>FI_19</v>
      </c>
      <c r="G143" s="0" t="str">
        <f aca="false">MID(A143,2,3)</f>
        <v>430</v>
      </c>
      <c r="H143" s="0" t="str">
        <f aca="false">VLOOKUP(G143,base!$B$1:$C$310,2,0)</f>
        <v>Loimaa</v>
      </c>
    </row>
    <row r="144" customFormat="false" ht="13.8" hidden="false" customHeight="false" outlineLevel="0" collapsed="false">
      <c r="A144" s="0" t="s">
        <v>619</v>
      </c>
      <c r="B144" s="0" t="s">
        <v>152</v>
      </c>
      <c r="C144" s="0" t="s">
        <v>479</v>
      </c>
      <c r="D144" s="0" t="s">
        <v>41</v>
      </c>
      <c r="E144" s="0" t="str">
        <f aca="false">VLOOKUP(D144,regions!$D$2:$F$21,3,0)</f>
        <v>FI_06</v>
      </c>
      <c r="G144" s="0" t="str">
        <f aca="false">MID(A144,2,3)</f>
        <v>433</v>
      </c>
      <c r="H144" s="0" t="str">
        <f aca="false">VLOOKUP(G144,base!$B$1:$C$310,2,0)</f>
        <v>Loppi</v>
      </c>
    </row>
    <row r="145" customFormat="false" ht="13.8" hidden="false" customHeight="false" outlineLevel="0" collapsed="false">
      <c r="A145" s="0" t="s">
        <v>620</v>
      </c>
      <c r="B145" s="0" t="s">
        <v>108</v>
      </c>
      <c r="C145" s="0" t="s">
        <v>459</v>
      </c>
      <c r="D145" s="0" t="s">
        <v>12</v>
      </c>
      <c r="E145" s="0" t="str">
        <f aca="false">VLOOKUP(D145,regions!$D$2:$F$21,3,0)</f>
        <v>FI_18</v>
      </c>
      <c r="G145" s="0" t="str">
        <f aca="false">MID(A145,2,3)</f>
        <v>434</v>
      </c>
      <c r="H145" s="0" t="str">
        <f aca="false">VLOOKUP(G145,base!$B$1:$C$310,2,0)</f>
        <v>Loviisa</v>
      </c>
    </row>
    <row r="146" customFormat="false" ht="13.8" hidden="false" customHeight="false" outlineLevel="0" collapsed="false">
      <c r="A146" s="0" t="s">
        <v>621</v>
      </c>
      <c r="B146" s="0" t="s">
        <v>318</v>
      </c>
      <c r="C146" s="0" t="s">
        <v>492</v>
      </c>
      <c r="D146" s="0" t="s">
        <v>493</v>
      </c>
      <c r="E146" s="0" t="str">
        <f aca="false">VLOOKUP(D146,regions!$D$2:$F$21,3,0)</f>
        <v>FI_08</v>
      </c>
      <c r="G146" s="0" t="str">
        <f aca="false">MID(A146,2,3)</f>
        <v>435</v>
      </c>
      <c r="H146" s="0" t="str">
        <f aca="false">VLOOKUP(G146,base!$B$1:$C$310,2,0)</f>
        <v>Luhanka</v>
      </c>
    </row>
    <row r="147" customFormat="false" ht="13.8" hidden="false" customHeight="false" outlineLevel="0" collapsed="false">
      <c r="A147" s="0" t="s">
        <v>622</v>
      </c>
      <c r="B147" s="0" t="s">
        <v>282</v>
      </c>
      <c r="C147" s="0" t="s">
        <v>453</v>
      </c>
      <c r="D147" s="0" t="s">
        <v>454</v>
      </c>
      <c r="E147" s="0" t="str">
        <f aca="false">VLOOKUP(D147,regions!$D$2:$F$21,3,0)</f>
        <v>FI_14</v>
      </c>
      <c r="G147" s="0" t="str">
        <f aca="false">MID(A147,2,3)</f>
        <v>436</v>
      </c>
      <c r="H147" s="0" t="str">
        <f aca="false">VLOOKUP(G147,base!$B$1:$C$310,2,0)</f>
        <v>Lumijoki</v>
      </c>
    </row>
    <row r="148" customFormat="false" ht="13.8" hidden="false" customHeight="false" outlineLevel="0" collapsed="false">
      <c r="A148" s="0" t="s">
        <v>623</v>
      </c>
      <c r="B148" s="0" t="s">
        <v>322</v>
      </c>
      <c r="C148" s="0" t="s">
        <v>464</v>
      </c>
      <c r="D148" s="0" t="s">
        <v>122</v>
      </c>
      <c r="E148" s="0" t="str">
        <f aca="false">VLOOKUP(D148,regions!$D$2:$F$21,3,0)</f>
        <v>FI_01</v>
      </c>
      <c r="G148" s="0" t="str">
        <f aca="false">MID(A148,2,3)</f>
        <v>438</v>
      </c>
      <c r="H148" s="0" t="str">
        <f aca="false">VLOOKUP(G148,base!$B$1:$C$310,2,0)</f>
        <v>Lumparland</v>
      </c>
    </row>
    <row r="149" customFormat="false" ht="13.8" hidden="false" customHeight="false" outlineLevel="0" collapsed="false">
      <c r="A149" s="0" t="s">
        <v>624</v>
      </c>
      <c r="B149" s="0" t="s">
        <v>196</v>
      </c>
      <c r="C149" s="0" t="s">
        <v>555</v>
      </c>
      <c r="D149" s="0" t="s">
        <v>556</v>
      </c>
      <c r="E149" s="0" t="str">
        <f aca="false">VLOOKUP(D149,regions!$D$2:$F$21,3,0)</f>
        <v>FI_12</v>
      </c>
      <c r="G149" s="0" t="str">
        <f aca="false">MID(A149,2,3)</f>
        <v>440</v>
      </c>
      <c r="H149" s="0" t="str">
        <f aca="false">VLOOKUP(G149,base!$B$1:$C$310,2,0)</f>
        <v>Larsmo</v>
      </c>
    </row>
    <row r="150" customFormat="false" ht="13.8" hidden="false" customHeight="false" outlineLevel="0" collapsed="false">
      <c r="A150" s="0" t="s">
        <v>625</v>
      </c>
      <c r="B150" s="0" t="s">
        <v>339</v>
      </c>
      <c r="C150" s="0" t="s">
        <v>522</v>
      </c>
      <c r="D150" s="0" t="s">
        <v>523</v>
      </c>
      <c r="E150" s="0" t="str">
        <f aca="false">VLOOKUP(D150,regions!$D$2:$F$21,3,0)</f>
        <v>FI_02</v>
      </c>
      <c r="G150" s="0" t="str">
        <f aca="false">MID(A150,2,3)</f>
        <v>441</v>
      </c>
      <c r="H150" s="0" t="str">
        <f aca="false">VLOOKUP(G150,base!$B$1:$C$310,2,0)</f>
        <v>Luumäki</v>
      </c>
    </row>
    <row r="151" customFormat="false" ht="13.8" hidden="false" customHeight="false" outlineLevel="0" collapsed="false">
      <c r="A151" s="0" t="s">
        <v>626</v>
      </c>
      <c r="B151" s="0" t="s">
        <v>187</v>
      </c>
      <c r="C151" s="0" t="s">
        <v>555</v>
      </c>
      <c r="D151" s="0" t="s">
        <v>556</v>
      </c>
      <c r="E151" s="0" t="str">
        <f aca="false">VLOOKUP(D151,regions!$D$2:$F$21,3,0)</f>
        <v>FI_12</v>
      </c>
      <c r="G151" s="0" t="str">
        <f aca="false">MID(A151,2,3)</f>
        <v>475</v>
      </c>
      <c r="H151" s="0" t="str">
        <f aca="false">VLOOKUP(G151,base!$B$1:$C$310,2,0)</f>
        <v>Malax</v>
      </c>
    </row>
    <row r="152" customFormat="false" ht="13.8" hidden="false" customHeight="false" outlineLevel="0" collapsed="false">
      <c r="A152" s="0" t="s">
        <v>627</v>
      </c>
      <c r="B152" s="0" t="s">
        <v>121</v>
      </c>
      <c r="C152" s="0" t="s">
        <v>464</v>
      </c>
      <c r="D152" s="0" t="s">
        <v>122</v>
      </c>
      <c r="E152" s="0" t="str">
        <f aca="false">VLOOKUP(D152,regions!$D$2:$F$21,3,0)</f>
        <v>FI_01</v>
      </c>
      <c r="G152" s="0" t="str">
        <f aca="false">MID(A152,2,3)</f>
        <v>478</v>
      </c>
      <c r="H152" s="0" t="str">
        <f aca="false">VLOOKUP(G152,base!$B$1:$C$310,2,0)</f>
        <v>Mariehamn</v>
      </c>
    </row>
    <row r="153" customFormat="false" ht="13.8" hidden="false" customHeight="false" outlineLevel="0" collapsed="false">
      <c r="A153" s="0" t="s">
        <v>628</v>
      </c>
      <c r="B153" s="0" t="s">
        <v>284</v>
      </c>
      <c r="C153" s="0" t="s">
        <v>461</v>
      </c>
      <c r="D153" s="0" t="s">
        <v>462</v>
      </c>
      <c r="E153" s="0" t="str">
        <f aca="false">VLOOKUP(D153,regions!$D$2:$F$21,3,0)</f>
        <v>FI_19</v>
      </c>
      <c r="G153" s="0" t="str">
        <f aca="false">MID(A153,2,3)</f>
        <v>480</v>
      </c>
      <c r="H153" s="0" t="str">
        <f aca="false">VLOOKUP(G153,base!$B$1:$C$310,2,0)</f>
        <v>Marttila</v>
      </c>
    </row>
    <row r="154" customFormat="false" ht="13.8" hidden="false" customHeight="false" outlineLevel="0" collapsed="false">
      <c r="A154" s="0" t="s">
        <v>629</v>
      </c>
      <c r="B154" s="0" t="s">
        <v>137</v>
      </c>
      <c r="C154" s="0" t="s">
        <v>461</v>
      </c>
      <c r="D154" s="0" t="s">
        <v>462</v>
      </c>
      <c r="E154" s="0" t="str">
        <f aca="false">VLOOKUP(D154,regions!$D$2:$F$21,3,0)</f>
        <v>FI_19</v>
      </c>
      <c r="G154" s="0" t="str">
        <f aca="false">MID(A154,2,3)</f>
        <v>481</v>
      </c>
      <c r="H154" s="0" t="str">
        <f aca="false">VLOOKUP(G154,base!$B$1:$C$310,2,0)</f>
        <v>Masku</v>
      </c>
    </row>
    <row r="155" customFormat="false" ht="13.8" hidden="false" customHeight="false" outlineLevel="0" collapsed="false">
      <c r="A155" s="0" t="s">
        <v>630</v>
      </c>
      <c r="B155" s="0" t="s">
        <v>311</v>
      </c>
      <c r="C155" s="0" t="s">
        <v>453</v>
      </c>
      <c r="D155" s="0" t="s">
        <v>454</v>
      </c>
      <c r="E155" s="0" t="str">
        <f aca="false">VLOOKUP(D155,regions!$D$2:$F$21,3,0)</f>
        <v>FI_14</v>
      </c>
      <c r="G155" s="0" t="str">
        <f aca="false">MID(A155,2,3)</f>
        <v>483</v>
      </c>
      <c r="H155" s="0" t="str">
        <f aca="false">VLOOKUP(G155,base!$B$1:$C$310,2,0)</f>
        <v>Merijärvi</v>
      </c>
    </row>
    <row r="156" customFormat="false" ht="13.8" hidden="false" customHeight="false" outlineLevel="0" collapsed="false">
      <c r="A156" s="0" t="s">
        <v>631</v>
      </c>
      <c r="B156" s="0" t="s">
        <v>243</v>
      </c>
      <c r="C156" s="0" t="s">
        <v>474</v>
      </c>
      <c r="D156" s="0" t="s">
        <v>35</v>
      </c>
      <c r="E156" s="0" t="str">
        <f aca="false">VLOOKUP(D156,regions!$D$2:$F$21,3,0)</f>
        <v>FI_17</v>
      </c>
      <c r="G156" s="0" t="str">
        <f aca="false">MID(A156,2,3)</f>
        <v>484</v>
      </c>
      <c r="H156" s="0" t="str">
        <f aca="false">VLOOKUP(G156,base!$B$1:$C$310,2,0)</f>
        <v>Merikarvia</v>
      </c>
    </row>
    <row r="157" customFormat="false" ht="13.8" hidden="false" customHeight="false" outlineLevel="0" collapsed="false">
      <c r="A157" s="0" t="s">
        <v>632</v>
      </c>
      <c r="B157" s="0" t="s">
        <v>281</v>
      </c>
      <c r="C157" s="0" t="s">
        <v>489</v>
      </c>
      <c r="D157" s="0" t="s">
        <v>33</v>
      </c>
      <c r="E157" s="0" t="str">
        <f aca="false">VLOOKUP(D157,regions!$D$2:$F$21,3,0)</f>
        <v>FI_09</v>
      </c>
      <c r="G157" s="0" t="str">
        <f aca="false">MID(A157,2,3)</f>
        <v>489</v>
      </c>
      <c r="H157" s="0" t="str">
        <f aca="false">VLOOKUP(G157,base!$B$1:$C$310,2,0)</f>
        <v>Miehikkälä</v>
      </c>
    </row>
    <row r="158" customFormat="false" ht="13.8" hidden="false" customHeight="false" outlineLevel="0" collapsed="false">
      <c r="A158" s="0" t="s">
        <v>633</v>
      </c>
      <c r="B158" s="0" t="s">
        <v>48</v>
      </c>
      <c r="C158" s="0" t="s">
        <v>467</v>
      </c>
      <c r="D158" s="0" t="s">
        <v>468</v>
      </c>
      <c r="E158" s="0" t="str">
        <f aca="false">VLOOKUP(D158,regions!$D$2:$F$21,3,0)</f>
        <v>FI_04</v>
      </c>
      <c r="G158" s="0" t="str">
        <f aca="false">MID(A158,2,3)</f>
        <v>491</v>
      </c>
      <c r="H158" s="0" t="str">
        <f aca="false">VLOOKUP(G158,base!$B$1:$C$310,2,0)</f>
        <v>Mikkeli</v>
      </c>
    </row>
    <row r="159" customFormat="false" ht="13.8" hidden="false" customHeight="false" outlineLevel="0" collapsed="false">
      <c r="A159" s="0" t="s">
        <v>634</v>
      </c>
      <c r="B159" s="0" t="s">
        <v>142</v>
      </c>
      <c r="C159" s="0" t="s">
        <v>453</v>
      </c>
      <c r="D159" s="0" t="s">
        <v>454</v>
      </c>
      <c r="E159" s="0" t="str">
        <f aca="false">VLOOKUP(D159,regions!$D$2:$F$21,3,0)</f>
        <v>FI_14</v>
      </c>
      <c r="G159" s="0" t="str">
        <f aca="false">MID(A159,2,3)</f>
        <v>494</v>
      </c>
      <c r="H159" s="0" t="str">
        <f aca="false">VLOOKUP(G159,base!$B$1:$C$310,2,0)</f>
        <v>Muhos</v>
      </c>
    </row>
    <row r="160" customFormat="false" ht="13.8" hidden="false" customHeight="false" outlineLevel="0" collapsed="false">
      <c r="A160" s="0" t="s">
        <v>635</v>
      </c>
      <c r="B160" s="0" t="s">
        <v>295</v>
      </c>
      <c r="C160" s="0" t="s">
        <v>492</v>
      </c>
      <c r="D160" s="0" t="s">
        <v>493</v>
      </c>
      <c r="E160" s="0" t="str">
        <f aca="false">VLOOKUP(D160,regions!$D$2:$F$21,3,0)</f>
        <v>FI_08</v>
      </c>
      <c r="G160" s="0" t="str">
        <f aca="false">MID(A160,2,3)</f>
        <v>495</v>
      </c>
      <c r="H160" s="0" t="str">
        <f aca="false">VLOOKUP(G160,base!$B$1:$C$310,2,0)</f>
        <v>Multia</v>
      </c>
    </row>
    <row r="161" customFormat="false" ht="13.8" hidden="false" customHeight="false" outlineLevel="0" collapsed="false">
      <c r="A161" s="0" t="s">
        <v>636</v>
      </c>
      <c r="B161" s="0" t="s">
        <v>269</v>
      </c>
      <c r="C161" s="0" t="s">
        <v>470</v>
      </c>
      <c r="D161" s="0" t="s">
        <v>471</v>
      </c>
      <c r="E161" s="0" t="str">
        <f aca="false">VLOOKUP(D161,regions!$D$2:$F$21,3,0)</f>
        <v>FI_10</v>
      </c>
      <c r="G161" s="0" t="str">
        <f aca="false">MID(A161,2,3)</f>
        <v>498</v>
      </c>
      <c r="H161" s="0" t="str">
        <f aca="false">VLOOKUP(G161,base!$B$1:$C$310,2,0)</f>
        <v>Muonio</v>
      </c>
    </row>
    <row r="162" customFormat="false" ht="13.8" hidden="false" customHeight="false" outlineLevel="0" collapsed="false">
      <c r="A162" s="0" t="s">
        <v>637</v>
      </c>
      <c r="B162" s="0" t="s">
        <v>93</v>
      </c>
      <c r="C162" s="0" t="s">
        <v>555</v>
      </c>
      <c r="D162" s="0" t="s">
        <v>556</v>
      </c>
      <c r="E162" s="0" t="str">
        <f aca="false">VLOOKUP(D162,regions!$D$2:$F$21,3,0)</f>
        <v>FI_12</v>
      </c>
      <c r="G162" s="0" t="str">
        <f aca="false">MID(A162,2,3)</f>
        <v>499</v>
      </c>
      <c r="H162" s="0" t="str">
        <f aca="false">VLOOKUP(G162,base!$B$1:$C$310,2,0)</f>
        <v>Korsholm</v>
      </c>
    </row>
    <row r="163" customFormat="false" ht="13.8" hidden="false" customHeight="false" outlineLevel="0" collapsed="false">
      <c r="A163" s="0" t="s">
        <v>638</v>
      </c>
      <c r="B163" s="0" t="s">
        <v>136</v>
      </c>
      <c r="C163" s="0" t="s">
        <v>492</v>
      </c>
      <c r="D163" s="0" t="s">
        <v>493</v>
      </c>
      <c r="E163" s="0" t="str">
        <f aca="false">VLOOKUP(D163,regions!$D$2:$F$21,3,0)</f>
        <v>FI_08</v>
      </c>
      <c r="G163" s="0" t="str">
        <f aca="false">MID(A163,2,3)</f>
        <v>500</v>
      </c>
      <c r="H163" s="0" t="str">
        <f aca="false">VLOOKUP(G163,base!$B$1:$C$310,2,0)</f>
        <v>Muurame</v>
      </c>
    </row>
    <row r="164" customFormat="false" ht="13.8" hidden="false" customHeight="false" outlineLevel="0" collapsed="false">
      <c r="A164" s="0" t="s">
        <v>639</v>
      </c>
      <c r="B164" s="0" t="s">
        <v>155</v>
      </c>
      <c r="C164" s="0" t="s">
        <v>461</v>
      </c>
      <c r="D164" s="0" t="s">
        <v>462</v>
      </c>
      <c r="E164" s="0" t="str">
        <f aca="false">VLOOKUP(D164,regions!$D$2:$F$21,3,0)</f>
        <v>FI_19</v>
      </c>
      <c r="G164" s="0" t="str">
        <f aca="false">MID(A164,2,3)</f>
        <v>503</v>
      </c>
      <c r="H164" s="0" t="str">
        <f aca="false">VLOOKUP(G164,base!$B$1:$C$310,2,0)</f>
        <v>Mynämäki</v>
      </c>
    </row>
    <row r="165" customFormat="false" ht="13.8" hidden="false" customHeight="false" outlineLevel="0" collapsed="false">
      <c r="A165" s="0" t="s">
        <v>640</v>
      </c>
      <c r="B165" s="0" t="s">
        <v>287</v>
      </c>
      <c r="C165" s="0" t="s">
        <v>459</v>
      </c>
      <c r="D165" s="0" t="s">
        <v>12</v>
      </c>
      <c r="E165" s="0" t="str">
        <f aca="false">VLOOKUP(D165,regions!$D$2:$F$21,3,0)</f>
        <v>FI_18</v>
      </c>
      <c r="G165" s="0" t="str">
        <f aca="false">MID(A165,2,3)</f>
        <v>504</v>
      </c>
      <c r="H165" s="0" t="str">
        <f aca="false">VLOOKUP(G165,base!$B$1:$C$310,2,0)</f>
        <v>Myrskylä</v>
      </c>
    </row>
    <row r="166" customFormat="false" ht="13.8" hidden="false" customHeight="false" outlineLevel="0" collapsed="false">
      <c r="A166" s="0" t="s">
        <v>641</v>
      </c>
      <c r="B166" s="0" t="s">
        <v>87</v>
      </c>
      <c r="C166" s="0" t="s">
        <v>459</v>
      </c>
      <c r="D166" s="0" t="s">
        <v>12</v>
      </c>
      <c r="E166" s="0" t="str">
        <f aca="false">VLOOKUP(D166,regions!$D$2:$F$21,3,0)</f>
        <v>FI_18</v>
      </c>
      <c r="G166" s="0" t="str">
        <f aca="false">MID(A166,2,3)</f>
        <v>505</v>
      </c>
      <c r="H166" s="0" t="str">
        <f aca="false">VLOOKUP(G166,base!$B$1:$C$310,2,0)</f>
        <v>Mäntsälä</v>
      </c>
    </row>
    <row r="167" customFormat="false" ht="13.8" hidden="false" customHeight="false" outlineLevel="0" collapsed="false">
      <c r="A167" s="0" t="s">
        <v>642</v>
      </c>
      <c r="B167" s="0" t="s">
        <v>166</v>
      </c>
      <c r="C167" s="0" t="s">
        <v>448</v>
      </c>
      <c r="D167" s="0" t="s">
        <v>19</v>
      </c>
      <c r="E167" s="0" t="str">
        <f aca="false">VLOOKUP(D167,regions!$D$2:$F$21,3,0)</f>
        <v>FI_11</v>
      </c>
      <c r="G167" s="0" t="str">
        <f aca="false">MID(A167,2,3)</f>
        <v>508</v>
      </c>
      <c r="H167" s="0" t="str">
        <f aca="false">VLOOKUP(G167,base!$B$1:$C$310,2,0)</f>
        <v>Mänttä-Vilppula</v>
      </c>
    </row>
    <row r="168" customFormat="false" ht="13.8" hidden="false" customHeight="false" outlineLevel="0" collapsed="false">
      <c r="A168" s="0" t="s">
        <v>643</v>
      </c>
      <c r="B168" s="0" t="s">
        <v>181</v>
      </c>
      <c r="C168" s="0" t="s">
        <v>467</v>
      </c>
      <c r="D168" s="0" t="s">
        <v>468</v>
      </c>
      <c r="E168" s="0" t="str">
        <f aca="false">VLOOKUP(D168,regions!$D$2:$F$21,3,0)</f>
        <v>FI_04</v>
      </c>
      <c r="G168" s="0" t="str">
        <f aca="false">MID(A168,2,3)</f>
        <v>507</v>
      </c>
      <c r="H168" s="0" t="str">
        <f aca="false">VLOOKUP(G168,base!$B$1:$C$310,2,0)</f>
        <v>Mäntyharju</v>
      </c>
    </row>
    <row r="169" customFormat="false" ht="13.8" hidden="false" customHeight="false" outlineLevel="0" collapsed="false">
      <c r="A169" s="0" t="s">
        <v>644</v>
      </c>
      <c r="B169" s="0" t="s">
        <v>95</v>
      </c>
      <c r="C169" s="0" t="s">
        <v>461</v>
      </c>
      <c r="D169" s="0" t="s">
        <v>462</v>
      </c>
      <c r="E169" s="0" t="str">
        <f aca="false">VLOOKUP(D169,regions!$D$2:$F$21,3,0)</f>
        <v>FI_19</v>
      </c>
      <c r="G169" s="0" t="str">
        <f aca="false">MID(A169,2,3)</f>
        <v>529</v>
      </c>
      <c r="H169" s="0" t="str">
        <f aca="false">VLOOKUP(G169,base!$B$1:$C$310,2,0)</f>
        <v>Naantali</v>
      </c>
    </row>
    <row r="170" customFormat="false" ht="13.8" hidden="false" customHeight="false" outlineLevel="0" collapsed="false">
      <c r="A170" s="0" t="s">
        <v>645</v>
      </c>
      <c r="B170" s="0" t="s">
        <v>185</v>
      </c>
      <c r="C170" s="0" t="s">
        <v>474</v>
      </c>
      <c r="D170" s="0" t="s">
        <v>35</v>
      </c>
      <c r="E170" s="0" t="str">
        <f aca="false">VLOOKUP(D170,regions!$D$2:$F$21,3,0)</f>
        <v>FI_17</v>
      </c>
      <c r="G170" s="0" t="str">
        <f aca="false">MID(A170,2,3)</f>
        <v>531</v>
      </c>
      <c r="H170" s="0" t="str">
        <f aca="false">VLOOKUP(G170,base!$B$1:$C$310,2,0)</f>
        <v>Nakkila</v>
      </c>
    </row>
    <row r="171" customFormat="false" ht="13.8" hidden="false" customHeight="false" outlineLevel="0" collapsed="false">
      <c r="A171" s="0" t="s">
        <v>646</v>
      </c>
      <c r="B171" s="0" t="s">
        <v>123</v>
      </c>
      <c r="C171" s="0" t="s">
        <v>453</v>
      </c>
      <c r="D171" s="0" t="s">
        <v>454</v>
      </c>
      <c r="E171" s="0" t="str">
        <f aca="false">VLOOKUP(D171,regions!$D$2:$F$21,3,0)</f>
        <v>FI_14</v>
      </c>
      <c r="G171" s="0" t="str">
        <f aca="false">MID(A171,2,3)</f>
        <v>535</v>
      </c>
      <c r="H171" s="0" t="str">
        <f aca="false">VLOOKUP(G171,base!$B$1:$C$310,2,0)</f>
        <v>Nivala</v>
      </c>
    </row>
    <row r="172" customFormat="false" ht="13.8" hidden="false" customHeight="false" outlineLevel="0" collapsed="false">
      <c r="A172" s="0" t="s">
        <v>647</v>
      </c>
      <c r="B172" s="0" t="s">
        <v>66</v>
      </c>
      <c r="C172" s="0" t="s">
        <v>448</v>
      </c>
      <c r="D172" s="0" t="s">
        <v>19</v>
      </c>
      <c r="E172" s="0" t="str">
        <f aca="false">VLOOKUP(D172,regions!$D$2:$F$21,3,0)</f>
        <v>FI_11</v>
      </c>
      <c r="G172" s="0" t="str">
        <f aca="false">MID(A172,2,3)</f>
        <v>536</v>
      </c>
      <c r="H172" s="0" t="str">
        <f aca="false">VLOOKUP(G172,base!$B$1:$C$310,2,0)</f>
        <v>Nokia</v>
      </c>
    </row>
    <row r="173" customFormat="false" ht="13.8" hidden="false" customHeight="false" outlineLevel="0" collapsed="false">
      <c r="A173" s="0" t="s">
        <v>648</v>
      </c>
      <c r="B173" s="0" t="s">
        <v>202</v>
      </c>
      <c r="C173" s="0" t="s">
        <v>461</v>
      </c>
      <c r="D173" s="0" t="s">
        <v>462</v>
      </c>
      <c r="E173" s="0" t="str">
        <f aca="false">VLOOKUP(D173,regions!$D$2:$F$21,3,0)</f>
        <v>FI_19</v>
      </c>
      <c r="G173" s="0" t="str">
        <f aca="false">MID(A173,2,3)</f>
        <v>538</v>
      </c>
      <c r="H173" s="0" t="str">
        <f aca="false">VLOOKUP(G173,base!$B$1:$C$310,2,0)</f>
        <v>Nousiainen</v>
      </c>
    </row>
    <row r="174" customFormat="false" ht="13.8" hidden="false" customHeight="false" outlineLevel="0" collapsed="false">
      <c r="A174" s="0" t="s">
        <v>649</v>
      </c>
      <c r="B174" s="0" t="s">
        <v>154</v>
      </c>
      <c r="C174" s="0" t="s">
        <v>501</v>
      </c>
      <c r="D174" s="0" t="s">
        <v>502</v>
      </c>
      <c r="E174" s="0" t="str">
        <f aca="false">VLOOKUP(D174,regions!$D$2:$F$21,3,0)</f>
        <v>FI_13</v>
      </c>
      <c r="G174" s="0" t="str">
        <f aca="false">MID(A174,2,3)</f>
        <v>541</v>
      </c>
      <c r="H174" s="0" t="str">
        <f aca="false">VLOOKUP(G174,base!$B$1:$C$310,2,0)</f>
        <v>Nurmes</v>
      </c>
    </row>
    <row r="175" customFormat="false" ht="13.8" hidden="false" customHeight="false" outlineLevel="0" collapsed="false">
      <c r="A175" s="0" t="s">
        <v>650</v>
      </c>
      <c r="B175" s="0" t="s">
        <v>57</v>
      </c>
      <c r="C175" s="0" t="s">
        <v>459</v>
      </c>
      <c r="D175" s="0" t="s">
        <v>12</v>
      </c>
      <c r="E175" s="0" t="str">
        <f aca="false">VLOOKUP(D175,regions!$D$2:$F$21,3,0)</f>
        <v>FI_18</v>
      </c>
      <c r="G175" s="0" t="str">
        <f aca="false">MID(A175,2,3)</f>
        <v>543</v>
      </c>
      <c r="H175" s="0" t="str">
        <f aca="false">VLOOKUP(G175,base!$B$1:$C$310,2,0)</f>
        <v>Nurmijärvi</v>
      </c>
    </row>
    <row r="176" customFormat="false" ht="13.8" hidden="false" customHeight="false" outlineLevel="0" collapsed="false">
      <c r="A176" s="0" t="s">
        <v>651</v>
      </c>
      <c r="B176" s="0" t="s">
        <v>140</v>
      </c>
      <c r="C176" s="0" t="s">
        <v>555</v>
      </c>
      <c r="D176" s="0" t="s">
        <v>556</v>
      </c>
      <c r="E176" s="0" t="str">
        <f aca="false">VLOOKUP(D176,regions!$D$2:$F$21,3,0)</f>
        <v>FI_12</v>
      </c>
      <c r="G176" s="0" t="str">
        <f aca="false">MID(A176,2,3)</f>
        <v>545</v>
      </c>
      <c r="H176" s="0" t="str">
        <f aca="false">VLOOKUP(G176,base!$B$1:$C$310,2,0)</f>
        <v>Närpes</v>
      </c>
    </row>
    <row r="177" customFormat="false" ht="13.8" hidden="false" customHeight="false" outlineLevel="0" collapsed="false">
      <c r="A177" s="0" t="s">
        <v>652</v>
      </c>
      <c r="B177" s="0" t="s">
        <v>104</v>
      </c>
      <c r="C177" s="0" t="s">
        <v>457</v>
      </c>
      <c r="D177" s="0" t="s">
        <v>31</v>
      </c>
      <c r="E177" s="0" t="str">
        <f aca="false">VLOOKUP(D177,regions!$D$2:$F$21,3,0)</f>
        <v>FI_16</v>
      </c>
      <c r="G177" s="0" t="str">
        <f aca="false">MID(A177,2,3)</f>
        <v>560</v>
      </c>
      <c r="H177" s="0" t="str">
        <f aca="false">VLOOKUP(G177,base!$B$1:$C$310,2,0)</f>
        <v>Orimattila</v>
      </c>
    </row>
    <row r="178" customFormat="false" ht="13.8" hidden="false" customHeight="false" outlineLevel="0" collapsed="false">
      <c r="A178" s="0" t="s">
        <v>653</v>
      </c>
      <c r="B178" s="0" t="s">
        <v>304</v>
      </c>
      <c r="C178" s="0" t="s">
        <v>461</v>
      </c>
      <c r="D178" s="0" t="s">
        <v>462</v>
      </c>
      <c r="E178" s="0" t="str">
        <f aca="false">VLOOKUP(D178,regions!$D$2:$F$21,3,0)</f>
        <v>FI_19</v>
      </c>
      <c r="G178" s="0" t="str">
        <f aca="false">MID(A178,2,3)</f>
        <v>561</v>
      </c>
      <c r="H178" s="0" t="str">
        <f aca="false">VLOOKUP(G178,base!$B$1:$C$310,2,0)</f>
        <v>Oripää</v>
      </c>
    </row>
    <row r="179" customFormat="false" ht="13.8" hidden="false" customHeight="false" outlineLevel="0" collapsed="false">
      <c r="A179" s="0" t="s">
        <v>654</v>
      </c>
      <c r="B179" s="0" t="s">
        <v>139</v>
      </c>
      <c r="C179" s="0" t="s">
        <v>448</v>
      </c>
      <c r="D179" s="0" t="s">
        <v>19</v>
      </c>
      <c r="E179" s="0" t="str">
        <f aca="false">VLOOKUP(D179,regions!$D$2:$F$21,3,0)</f>
        <v>FI_11</v>
      </c>
      <c r="G179" s="0" t="str">
        <f aca="false">MID(A179,2,3)</f>
        <v>562</v>
      </c>
      <c r="H179" s="0" t="str">
        <f aca="false">VLOOKUP(G179,base!$B$1:$C$310,2,0)</f>
        <v>Orivesi</v>
      </c>
    </row>
    <row r="180" customFormat="false" ht="13.8" hidden="false" customHeight="false" outlineLevel="0" collapsed="false">
      <c r="A180" s="0" t="s">
        <v>655</v>
      </c>
      <c r="B180" s="0" t="s">
        <v>157</v>
      </c>
      <c r="C180" s="0" t="s">
        <v>453</v>
      </c>
      <c r="D180" s="0" t="s">
        <v>454</v>
      </c>
      <c r="E180" s="0" t="str">
        <f aca="false">VLOOKUP(D180,regions!$D$2:$F$21,3,0)</f>
        <v>FI_14</v>
      </c>
      <c r="G180" s="0" t="str">
        <f aca="false">MID(A180,2,3)</f>
        <v>563</v>
      </c>
      <c r="H180" s="0" t="str">
        <f aca="false">VLOOKUP(G180,base!$B$1:$C$310,2,0)</f>
        <v>Oulainen</v>
      </c>
    </row>
    <row r="181" customFormat="false" ht="13.8" hidden="false" customHeight="false" outlineLevel="0" collapsed="false">
      <c r="A181" s="0" t="s">
        <v>656</v>
      </c>
      <c r="B181" s="0" t="s">
        <v>22</v>
      </c>
      <c r="C181" s="0" t="s">
        <v>453</v>
      </c>
      <c r="D181" s="0" t="s">
        <v>454</v>
      </c>
      <c r="E181" s="0" t="str">
        <f aca="false">VLOOKUP(D181,regions!$D$2:$F$21,3,0)</f>
        <v>FI_14</v>
      </c>
      <c r="G181" s="0" t="str">
        <f aca="false">MID(A181,2,3)</f>
        <v>564</v>
      </c>
      <c r="H181" s="0" t="str">
        <f aca="false">VLOOKUP(G181,base!$B$1:$C$310,2,0)</f>
        <v>Oulu</v>
      </c>
    </row>
    <row r="182" customFormat="false" ht="13.8" hidden="false" customHeight="false" outlineLevel="0" collapsed="false">
      <c r="A182" s="0" t="s">
        <v>657</v>
      </c>
      <c r="B182" s="0" t="s">
        <v>165</v>
      </c>
      <c r="C182" s="0" t="s">
        <v>501</v>
      </c>
      <c r="D182" s="0" t="s">
        <v>502</v>
      </c>
      <c r="E182" s="0" t="str">
        <f aca="false">VLOOKUP(D182,regions!$D$2:$F$21,3,0)</f>
        <v>FI_13</v>
      </c>
      <c r="G182" s="0" t="str">
        <f aca="false">MID(A182,2,3)</f>
        <v>309</v>
      </c>
      <c r="H182" s="0" t="str">
        <f aca="false">VLOOKUP(G182,base!$B$1:$C$310,2,0)</f>
        <v>Outokumpu</v>
      </c>
    </row>
    <row r="183" customFormat="false" ht="13.8" hidden="false" customHeight="false" outlineLevel="0" collapsed="false">
      <c r="A183" s="0" t="s">
        <v>658</v>
      </c>
      <c r="B183" s="0" t="s">
        <v>244</v>
      </c>
      <c r="C183" s="0" t="s">
        <v>457</v>
      </c>
      <c r="D183" s="0" t="s">
        <v>31</v>
      </c>
      <c r="E183" s="0" t="str">
        <f aca="false">VLOOKUP(D183,regions!$D$2:$F$21,3,0)</f>
        <v>FI_16</v>
      </c>
      <c r="G183" s="0" t="str">
        <f aca="false">MID(A183,2,3)</f>
        <v>576</v>
      </c>
      <c r="H183" s="0" t="str">
        <f aca="false">VLOOKUP(G183,base!$B$1:$C$310,2,0)</f>
        <v>Padasjoki</v>
      </c>
    </row>
    <row r="184" customFormat="false" ht="13.8" hidden="false" customHeight="false" outlineLevel="0" collapsed="false">
      <c r="A184" s="0" t="s">
        <v>659</v>
      </c>
      <c r="B184" s="0" t="s">
        <v>126</v>
      </c>
      <c r="C184" s="0" t="s">
        <v>461</v>
      </c>
      <c r="D184" s="0" t="s">
        <v>462</v>
      </c>
      <c r="E184" s="0" t="str">
        <f aca="false">VLOOKUP(D184,regions!$D$2:$F$21,3,0)</f>
        <v>FI_19</v>
      </c>
      <c r="G184" s="0" t="str">
        <f aca="false">MID(A184,2,3)</f>
        <v>577</v>
      </c>
      <c r="H184" s="0" t="str">
        <f aca="false">VLOOKUP(G184,base!$B$1:$C$310,2,0)</f>
        <v>Paimio</v>
      </c>
    </row>
    <row r="185" customFormat="false" ht="13.8" hidden="false" customHeight="false" outlineLevel="0" collapsed="false">
      <c r="A185" s="0" t="s">
        <v>660</v>
      </c>
      <c r="B185" s="0" t="s">
        <v>231</v>
      </c>
      <c r="C185" s="0" t="s">
        <v>509</v>
      </c>
      <c r="D185" s="0" t="s">
        <v>63</v>
      </c>
      <c r="E185" s="0" t="str">
        <f aca="false">VLOOKUP(D185,regions!$D$2:$F$21,3,0)</f>
        <v>FI_05</v>
      </c>
      <c r="G185" s="0" t="str">
        <f aca="false">MID(A185,2,3)</f>
        <v>578</v>
      </c>
      <c r="H185" s="0" t="str">
        <f aca="false">VLOOKUP(G185,base!$B$1:$C$310,2,0)</f>
        <v>Paltamo</v>
      </c>
    </row>
    <row r="186" customFormat="false" ht="13.8" hidden="false" customHeight="false" outlineLevel="0" collapsed="false">
      <c r="A186" s="0" t="s">
        <v>661</v>
      </c>
      <c r="B186" s="0" t="s">
        <v>107</v>
      </c>
      <c r="C186" s="0" t="s">
        <v>461</v>
      </c>
      <c r="D186" s="0" t="s">
        <v>462</v>
      </c>
      <c r="E186" s="0" t="str">
        <f aca="false">VLOOKUP(D186,regions!$D$2:$F$21,3,0)</f>
        <v>FI_19</v>
      </c>
      <c r="G186" s="0" t="str">
        <f aca="false">MID(A186,2,3)</f>
        <v>445</v>
      </c>
      <c r="H186" s="0" t="str">
        <f aca="false">VLOOKUP(G186,base!$B$1:$C$310,2,0)</f>
        <v>Pargas</v>
      </c>
    </row>
    <row r="187" customFormat="false" ht="13.8" hidden="false" customHeight="false" outlineLevel="0" collapsed="false">
      <c r="A187" s="0" t="s">
        <v>662</v>
      </c>
      <c r="B187" s="0" t="s">
        <v>195</v>
      </c>
      <c r="C187" s="0" t="s">
        <v>522</v>
      </c>
      <c r="D187" s="0" t="s">
        <v>523</v>
      </c>
      <c r="E187" s="0" t="str">
        <f aca="false">VLOOKUP(D187,regions!$D$2:$F$21,3,0)</f>
        <v>FI_02</v>
      </c>
      <c r="G187" s="0" t="str">
        <f aca="false">MID(A187,2,3)</f>
        <v>580</v>
      </c>
      <c r="H187" s="0" t="str">
        <f aca="false">VLOOKUP(G187,base!$B$1:$C$310,2,0)</f>
        <v>Parikkala</v>
      </c>
    </row>
    <row r="188" customFormat="false" ht="13.8" hidden="false" customHeight="false" outlineLevel="0" collapsed="false">
      <c r="A188" s="0" t="s">
        <v>663</v>
      </c>
      <c r="B188" s="0" t="s">
        <v>172</v>
      </c>
      <c r="C188" s="0" t="s">
        <v>448</v>
      </c>
      <c r="D188" s="0" t="s">
        <v>19</v>
      </c>
      <c r="E188" s="0" t="str">
        <f aca="false">VLOOKUP(D188,regions!$D$2:$F$21,3,0)</f>
        <v>FI_11</v>
      </c>
      <c r="G188" s="0" t="str">
        <f aca="false">MID(A188,2,3)</f>
        <v>581</v>
      </c>
      <c r="H188" s="0" t="str">
        <f aca="false">VLOOKUP(G188,base!$B$1:$C$310,2,0)</f>
        <v>Parkano</v>
      </c>
    </row>
    <row r="189" customFormat="false" ht="13.8" hidden="false" customHeight="false" outlineLevel="0" collapsed="false">
      <c r="A189" s="0" t="s">
        <v>664</v>
      </c>
      <c r="B189" s="0" t="s">
        <v>333</v>
      </c>
      <c r="C189" s="0" t="s">
        <v>555</v>
      </c>
      <c r="D189" s="0" t="s">
        <v>556</v>
      </c>
      <c r="E189" s="0" t="str">
        <f aca="false">VLOOKUP(D189,regions!$D$2:$F$21,3,0)</f>
        <v>FI_12</v>
      </c>
      <c r="G189" s="0" t="str">
        <f aca="false">MID(A189,2,3)</f>
        <v>599</v>
      </c>
      <c r="H189" s="0" t="str">
        <f aca="false">VLOOKUP(G189,base!$B$1:$C$310,2,0)</f>
        <v>Pedersöre</v>
      </c>
    </row>
    <row r="190" customFormat="false" ht="13.8" hidden="false" customHeight="false" outlineLevel="0" collapsed="false">
      <c r="A190" s="0" t="s">
        <v>665</v>
      </c>
      <c r="B190" s="0" t="s">
        <v>314</v>
      </c>
      <c r="C190" s="0" t="s">
        <v>470</v>
      </c>
      <c r="D190" s="0" t="s">
        <v>471</v>
      </c>
      <c r="E190" s="0" t="str">
        <f aca="false">VLOOKUP(D190,regions!$D$2:$F$21,3,0)</f>
        <v>FI_10</v>
      </c>
      <c r="G190" s="0" t="str">
        <f aca="false">MID(A190,2,3)</f>
        <v>583</v>
      </c>
      <c r="H190" s="0" t="str">
        <f aca="false">VLOOKUP(G190,base!$B$1:$C$310,2,0)</f>
        <v>Pelkosenniemi</v>
      </c>
    </row>
    <row r="191" customFormat="false" ht="13.8" hidden="false" customHeight="false" outlineLevel="0" collapsed="false">
      <c r="A191" s="0" t="s">
        <v>666</v>
      </c>
      <c r="B191" s="0" t="s">
        <v>228</v>
      </c>
      <c r="C191" s="0" t="s">
        <v>470</v>
      </c>
      <c r="D191" s="0" t="s">
        <v>471</v>
      </c>
      <c r="E191" s="0" t="str">
        <f aca="false">VLOOKUP(D191,regions!$D$2:$F$21,3,0)</f>
        <v>FI_10</v>
      </c>
      <c r="G191" s="0" t="str">
        <f aca="false">MID(A191,2,3)</f>
        <v>854</v>
      </c>
      <c r="H191" s="0" t="str">
        <f aca="false">VLOOKUP(G191,base!$B$1:$C$310,2,0)</f>
        <v>Pello</v>
      </c>
    </row>
    <row r="192" customFormat="false" ht="13.8" hidden="false" customHeight="false" outlineLevel="0" collapsed="false">
      <c r="A192" s="0" t="s">
        <v>667</v>
      </c>
      <c r="B192" s="0" t="s">
        <v>253</v>
      </c>
      <c r="C192" s="0" t="s">
        <v>486</v>
      </c>
      <c r="D192" s="0" t="s">
        <v>487</v>
      </c>
      <c r="E192" s="0" t="str">
        <f aca="false">VLOOKUP(D192,regions!$D$2:$F$21,3,0)</f>
        <v>FI_07</v>
      </c>
      <c r="G192" s="0" t="str">
        <f aca="false">MID(A192,2,3)</f>
        <v>584</v>
      </c>
      <c r="H192" s="0" t="str">
        <f aca="false">VLOOKUP(G192,base!$B$1:$C$310,2,0)</f>
        <v>Perho</v>
      </c>
    </row>
    <row r="193" customFormat="false" ht="13.8" hidden="false" customHeight="false" outlineLevel="0" collapsed="false">
      <c r="A193" s="0" t="s">
        <v>668</v>
      </c>
      <c r="B193" s="0" t="s">
        <v>292</v>
      </c>
      <c r="C193" s="0" t="s">
        <v>467</v>
      </c>
      <c r="D193" s="0" t="s">
        <v>468</v>
      </c>
      <c r="E193" s="0" t="str">
        <f aca="false">VLOOKUP(D193,regions!$D$2:$F$21,3,0)</f>
        <v>FI_04</v>
      </c>
      <c r="G193" s="0" t="str">
        <f aca="false">MID(A193,2,3)</f>
        <v>588</v>
      </c>
      <c r="H193" s="0" t="str">
        <f aca="false">VLOOKUP(G193,base!$B$1:$C$310,2,0)</f>
        <v>Pertunmaa</v>
      </c>
    </row>
    <row r="194" customFormat="false" ht="13.8" hidden="false" customHeight="false" outlineLevel="0" collapsed="false">
      <c r="A194" s="0" t="s">
        <v>669</v>
      </c>
      <c r="B194" s="0" t="s">
        <v>221</v>
      </c>
      <c r="C194" s="0" t="s">
        <v>492</v>
      </c>
      <c r="D194" s="0" t="s">
        <v>493</v>
      </c>
      <c r="E194" s="0" t="str">
        <f aca="false">VLOOKUP(D194,regions!$D$2:$F$21,3,0)</f>
        <v>FI_08</v>
      </c>
      <c r="G194" s="0" t="str">
        <f aca="false">MID(A194,2,3)</f>
        <v>592</v>
      </c>
      <c r="H194" s="0" t="str">
        <f aca="false">VLOOKUP(G194,base!$B$1:$C$310,2,0)</f>
        <v>Petäjävesi</v>
      </c>
    </row>
    <row r="195" customFormat="false" ht="13.8" hidden="false" customHeight="false" outlineLevel="0" collapsed="false">
      <c r="A195" s="0" t="s">
        <v>670</v>
      </c>
      <c r="B195" s="0" t="s">
        <v>98</v>
      </c>
      <c r="C195" s="0" t="s">
        <v>467</v>
      </c>
      <c r="D195" s="0" t="s">
        <v>468</v>
      </c>
      <c r="E195" s="0" t="str">
        <f aca="false">VLOOKUP(D195,regions!$D$2:$F$21,3,0)</f>
        <v>FI_04</v>
      </c>
      <c r="G195" s="0" t="str">
        <f aca="false">MID(A195,2,3)</f>
        <v>593</v>
      </c>
      <c r="H195" s="0" t="str">
        <f aca="false">VLOOKUP(G195,base!$B$1:$C$310,2,0)</f>
        <v>Pieksämäki</v>
      </c>
    </row>
    <row r="196" customFormat="false" ht="13.8" hidden="false" customHeight="false" outlineLevel="0" collapsed="false">
      <c r="A196" s="0" t="s">
        <v>671</v>
      </c>
      <c r="B196" s="0" t="s">
        <v>206</v>
      </c>
      <c r="C196" s="0" t="s">
        <v>515</v>
      </c>
      <c r="D196" s="0" t="s">
        <v>516</v>
      </c>
      <c r="E196" s="0" t="str">
        <f aca="false">VLOOKUP(D196,regions!$D$2:$F$21,3,0)</f>
        <v>FI_15</v>
      </c>
      <c r="G196" s="0" t="str">
        <f aca="false">MID(A196,2,3)</f>
        <v>595</v>
      </c>
      <c r="H196" s="0" t="str">
        <f aca="false">VLOOKUP(G196,base!$B$1:$C$310,2,0)</f>
        <v>Pielavesi</v>
      </c>
    </row>
    <row r="197" customFormat="false" ht="13.8" hidden="false" customHeight="false" outlineLevel="0" collapsed="false">
      <c r="A197" s="0" t="s">
        <v>672</v>
      </c>
      <c r="B197" s="0" t="s">
        <v>91</v>
      </c>
      <c r="C197" s="0" t="s">
        <v>555</v>
      </c>
      <c r="D197" s="0" t="s">
        <v>556</v>
      </c>
      <c r="E197" s="0" t="str">
        <f aca="false">VLOOKUP(D197,regions!$D$2:$F$21,3,0)</f>
        <v>FI_12</v>
      </c>
      <c r="G197" s="0" t="str">
        <f aca="false">MID(A197,2,3)</f>
        <v>598</v>
      </c>
      <c r="H197" s="0" t="str">
        <f aca="false">VLOOKUP(G197,base!$B$1:$C$310,2,0)</f>
        <v>Jakobstad</v>
      </c>
    </row>
    <row r="198" customFormat="false" ht="13.8" hidden="false" customHeight="false" outlineLevel="0" collapsed="false">
      <c r="A198" s="0" t="s">
        <v>673</v>
      </c>
      <c r="B198" s="0" t="s">
        <v>217</v>
      </c>
      <c r="C198" s="0" t="s">
        <v>492</v>
      </c>
      <c r="D198" s="0" t="s">
        <v>493</v>
      </c>
      <c r="E198" s="0" t="str">
        <f aca="false">VLOOKUP(D198,regions!$D$2:$F$21,3,0)</f>
        <v>FI_08</v>
      </c>
      <c r="G198" s="0" t="str">
        <f aca="false">MID(A198,2,3)</f>
        <v>601</v>
      </c>
      <c r="H198" s="0" t="str">
        <f aca="false">VLOOKUP(G198,base!$B$1:$C$310,2,0)</f>
        <v>Pihtipudas</v>
      </c>
    </row>
    <row r="199" customFormat="false" ht="13.8" hidden="false" customHeight="false" outlineLevel="0" collapsed="false">
      <c r="A199" s="0" t="s">
        <v>674</v>
      </c>
      <c r="B199" s="0" t="s">
        <v>96</v>
      </c>
      <c r="C199" s="0" t="s">
        <v>448</v>
      </c>
      <c r="D199" s="0" t="s">
        <v>19</v>
      </c>
      <c r="E199" s="0" t="str">
        <f aca="false">VLOOKUP(D199,regions!$D$2:$F$21,3,0)</f>
        <v>FI_11</v>
      </c>
      <c r="G199" s="0" t="str">
        <f aca="false">MID(A199,2,3)</f>
        <v>604</v>
      </c>
      <c r="H199" s="0" t="str">
        <f aca="false">VLOOKUP(G199,base!$B$1:$C$310,2,0)</f>
        <v>Pirkkala</v>
      </c>
    </row>
    <row r="200" customFormat="false" ht="13.8" hidden="false" customHeight="false" outlineLevel="0" collapsed="false">
      <c r="A200" s="0" t="s">
        <v>675</v>
      </c>
      <c r="B200" s="0" t="s">
        <v>212</v>
      </c>
      <c r="C200" s="0" t="s">
        <v>501</v>
      </c>
      <c r="D200" s="0" t="s">
        <v>502</v>
      </c>
      <c r="E200" s="0" t="str">
        <f aca="false">VLOOKUP(D200,regions!$D$2:$F$21,3,0)</f>
        <v>FI_13</v>
      </c>
      <c r="G200" s="0" t="str">
        <f aca="false">MID(A200,2,3)</f>
        <v>607</v>
      </c>
      <c r="H200" s="0" t="str">
        <f aca="false">VLOOKUP(G200,base!$B$1:$C$310,2,0)</f>
        <v>Polvijärvi</v>
      </c>
    </row>
    <row r="201" customFormat="false" ht="13.8" hidden="false" customHeight="false" outlineLevel="0" collapsed="false">
      <c r="A201" s="0" t="s">
        <v>676</v>
      </c>
      <c r="B201" s="0" t="s">
        <v>274</v>
      </c>
      <c r="C201" s="0" t="s">
        <v>474</v>
      </c>
      <c r="D201" s="0" t="s">
        <v>35</v>
      </c>
      <c r="E201" s="0" t="str">
        <f aca="false">VLOOKUP(D201,regions!$D$2:$F$21,3,0)</f>
        <v>FI_17</v>
      </c>
      <c r="G201" s="0" t="str">
        <f aca="false">MID(A201,2,3)</f>
        <v>608</v>
      </c>
      <c r="H201" s="0" t="str">
        <f aca="false">VLOOKUP(G201,base!$B$1:$C$310,2,0)</f>
        <v>Pomarkku</v>
      </c>
    </row>
    <row r="202" customFormat="false" ht="13.8" hidden="false" customHeight="false" outlineLevel="0" collapsed="false">
      <c r="A202" s="0" t="s">
        <v>677</v>
      </c>
      <c r="B202" s="0" t="s">
        <v>34</v>
      </c>
      <c r="C202" s="0" t="s">
        <v>474</v>
      </c>
      <c r="D202" s="0" t="s">
        <v>35</v>
      </c>
      <c r="E202" s="0" t="str">
        <f aca="false">VLOOKUP(D202,regions!$D$2:$F$21,3,0)</f>
        <v>FI_17</v>
      </c>
      <c r="G202" s="0" t="str">
        <f aca="false">MID(A202,2,3)</f>
        <v>609</v>
      </c>
      <c r="H202" s="0" t="str">
        <f aca="false">VLOOKUP(G202,base!$B$1:$C$310,2,0)</f>
        <v>Pori</v>
      </c>
    </row>
    <row r="203" customFormat="false" ht="13.8" hidden="false" customHeight="false" outlineLevel="0" collapsed="false">
      <c r="A203" s="0" t="s">
        <v>678</v>
      </c>
      <c r="B203" s="0" t="s">
        <v>197</v>
      </c>
      <c r="C203" s="0" t="s">
        <v>459</v>
      </c>
      <c r="D203" s="0" t="s">
        <v>12</v>
      </c>
      <c r="E203" s="0" t="str">
        <f aca="false">VLOOKUP(D203,regions!$D$2:$F$21,3,0)</f>
        <v>FI_18</v>
      </c>
      <c r="G203" s="0" t="str">
        <f aca="false">MID(A203,2,3)</f>
        <v>611</v>
      </c>
      <c r="H203" s="0" t="str">
        <f aca="false">VLOOKUP(G203,base!$B$1:$C$310,2,0)</f>
        <v>Pornainen</v>
      </c>
    </row>
    <row r="204" customFormat="false" ht="13.8" hidden="false" customHeight="false" outlineLevel="0" collapsed="false">
      <c r="A204" s="0" t="s">
        <v>679</v>
      </c>
      <c r="B204" s="0" t="s">
        <v>52</v>
      </c>
      <c r="C204" s="0" t="s">
        <v>459</v>
      </c>
      <c r="D204" s="0" t="s">
        <v>12</v>
      </c>
      <c r="E204" s="0" t="str">
        <f aca="false">VLOOKUP(D204,regions!$D$2:$F$21,3,0)</f>
        <v>FI_18</v>
      </c>
      <c r="G204" s="0" t="str">
        <f aca="false">MID(A204,2,3)</f>
        <v>638</v>
      </c>
      <c r="H204" s="0" t="str">
        <f aca="false">VLOOKUP(G204,base!$B$1:$C$310,2,0)</f>
        <v>Porvoo</v>
      </c>
    </row>
    <row r="205" customFormat="false" ht="13.8" hidden="false" customHeight="false" outlineLevel="0" collapsed="false">
      <c r="A205" s="0" t="s">
        <v>680</v>
      </c>
      <c r="B205" s="0" t="s">
        <v>232</v>
      </c>
      <c r="C205" s="0" t="s">
        <v>470</v>
      </c>
      <c r="D205" s="0" t="s">
        <v>471</v>
      </c>
      <c r="E205" s="0" t="str">
        <f aca="false">VLOOKUP(D205,regions!$D$2:$F$21,3,0)</f>
        <v>FI_10</v>
      </c>
      <c r="G205" s="0" t="str">
        <f aca="false">MID(A205,2,3)</f>
        <v>614</v>
      </c>
      <c r="H205" s="0" t="str">
        <f aca="false">VLOOKUP(G205,base!$B$1:$C$310,2,0)</f>
        <v>Posio</v>
      </c>
    </row>
    <row r="206" customFormat="false" ht="13.8" hidden="false" customHeight="false" outlineLevel="0" collapsed="false">
      <c r="A206" s="0" t="s">
        <v>681</v>
      </c>
      <c r="B206" s="0" t="s">
        <v>151</v>
      </c>
      <c r="C206" s="0" t="s">
        <v>453</v>
      </c>
      <c r="D206" s="0" t="s">
        <v>454</v>
      </c>
      <c r="E206" s="0" t="str">
        <f aca="false">VLOOKUP(D206,regions!$D$2:$F$21,3,0)</f>
        <v>FI_14</v>
      </c>
      <c r="G206" s="0" t="str">
        <f aca="false">MID(A206,2,3)</f>
        <v>615</v>
      </c>
      <c r="H206" s="0" t="str">
        <f aca="false">VLOOKUP(G206,base!$B$1:$C$310,2,0)</f>
        <v>Pudasjärvi</v>
      </c>
    </row>
    <row r="207" customFormat="false" ht="13.8" hidden="false" customHeight="false" outlineLevel="0" collapsed="false">
      <c r="A207" s="0" t="s">
        <v>682</v>
      </c>
      <c r="B207" s="0" t="s">
        <v>286</v>
      </c>
      <c r="C207" s="0" t="s">
        <v>459</v>
      </c>
      <c r="D207" s="0" t="s">
        <v>12</v>
      </c>
      <c r="E207" s="0" t="str">
        <f aca="false">VLOOKUP(D207,regions!$D$2:$F$21,3,0)</f>
        <v>FI_18</v>
      </c>
      <c r="G207" s="0" t="str">
        <f aca="false">MID(A207,2,3)</f>
        <v>616</v>
      </c>
      <c r="H207" s="0" t="str">
        <f aca="false">VLOOKUP(G207,base!$B$1:$C$310,2,0)</f>
        <v>Pukkila</v>
      </c>
    </row>
    <row r="208" customFormat="false" ht="13.8" hidden="false" customHeight="false" outlineLevel="0" collapsed="false">
      <c r="A208" s="0" t="s">
        <v>683</v>
      </c>
      <c r="B208" s="0" t="s">
        <v>248</v>
      </c>
      <c r="C208" s="0" t="s">
        <v>448</v>
      </c>
      <c r="D208" s="0" t="s">
        <v>19</v>
      </c>
      <c r="E208" s="0" t="str">
        <f aca="false">VLOOKUP(D208,regions!$D$2:$F$21,3,0)</f>
        <v>FI_11</v>
      </c>
      <c r="G208" s="0" t="str">
        <f aca="false">MID(A208,2,3)</f>
        <v>619</v>
      </c>
      <c r="H208" s="0" t="str">
        <f aca="false">VLOOKUP(G208,base!$B$1:$C$310,2,0)</f>
        <v>Punkalaidun</v>
      </c>
    </row>
    <row r="209" customFormat="false" ht="13.8" hidden="false" customHeight="false" outlineLevel="0" collapsed="false">
      <c r="A209" s="0" t="s">
        <v>684</v>
      </c>
      <c r="B209" s="0" t="s">
        <v>254</v>
      </c>
      <c r="C209" s="0" t="s">
        <v>509</v>
      </c>
      <c r="D209" s="0" t="s">
        <v>63</v>
      </c>
      <c r="E209" s="0" t="str">
        <f aca="false">VLOOKUP(D209,regions!$D$2:$F$21,3,0)</f>
        <v>FI_05</v>
      </c>
      <c r="G209" s="0" t="str">
        <f aca="false">MID(A209,2,3)</f>
        <v>620</v>
      </c>
      <c r="H209" s="0" t="str">
        <f aca="false">VLOOKUP(G209,base!$B$1:$C$310,2,0)</f>
        <v>Puolanka</v>
      </c>
    </row>
    <row r="210" customFormat="false" ht="13.8" hidden="false" customHeight="false" outlineLevel="0" collapsed="false">
      <c r="A210" s="0" t="s">
        <v>685</v>
      </c>
      <c r="B210" s="0" t="s">
        <v>273</v>
      </c>
      <c r="C210" s="0" t="s">
        <v>467</v>
      </c>
      <c r="D210" s="0" t="s">
        <v>468</v>
      </c>
      <c r="E210" s="0" t="str">
        <f aca="false">VLOOKUP(D210,regions!$D$2:$F$21,3,0)</f>
        <v>FI_04</v>
      </c>
      <c r="G210" s="0" t="str">
        <f aca="false">MID(A210,2,3)</f>
        <v>623</v>
      </c>
      <c r="H210" s="0" t="str">
        <f aca="false">VLOOKUP(G210,base!$B$1:$C$310,2,0)</f>
        <v>Puumala</v>
      </c>
    </row>
    <row r="211" customFormat="false" ht="13.8" hidden="false" customHeight="false" outlineLevel="0" collapsed="false">
      <c r="A211" s="0" t="s">
        <v>686</v>
      </c>
      <c r="B211" s="0" t="s">
        <v>330</v>
      </c>
      <c r="C211" s="0" t="s">
        <v>489</v>
      </c>
      <c r="D211" s="0" t="s">
        <v>33</v>
      </c>
      <c r="E211" s="0" t="str">
        <f aca="false">VLOOKUP(D211,regions!$D$2:$F$21,3,0)</f>
        <v>FI_09</v>
      </c>
      <c r="G211" s="0" t="str">
        <f aca="false">MID(A211,2,3)</f>
        <v>624</v>
      </c>
      <c r="H211" s="0" t="str">
        <f aca="false">VLOOKUP(G211,base!$B$1:$C$310,2,0)</f>
        <v>Pyhtää</v>
      </c>
    </row>
    <row r="212" customFormat="false" ht="13.8" hidden="false" customHeight="false" outlineLevel="0" collapsed="false">
      <c r="A212" s="0" t="s">
        <v>687</v>
      </c>
      <c r="B212" s="0" t="s">
        <v>240</v>
      </c>
      <c r="C212" s="0" t="s">
        <v>453</v>
      </c>
      <c r="D212" s="0" t="s">
        <v>454</v>
      </c>
      <c r="E212" s="0" t="str">
        <f aca="false">VLOOKUP(D212,regions!$D$2:$F$21,3,0)</f>
        <v>FI_14</v>
      </c>
      <c r="G212" s="0" t="str">
        <f aca="false">MID(A212,2,3)</f>
        <v>625</v>
      </c>
      <c r="H212" s="0" t="str">
        <f aca="false">VLOOKUP(G212,base!$B$1:$C$310,2,0)</f>
        <v>Pyhäjoki</v>
      </c>
    </row>
    <row r="213" customFormat="false" ht="13.8" hidden="false" customHeight="false" outlineLevel="0" collapsed="false">
      <c r="A213" s="0" t="s">
        <v>688</v>
      </c>
      <c r="B213" s="0" t="s">
        <v>341</v>
      </c>
      <c r="C213" s="0" t="s">
        <v>453</v>
      </c>
      <c r="D213" s="0" t="s">
        <v>454</v>
      </c>
      <c r="E213" s="0" t="str">
        <f aca="false">VLOOKUP(D213,regions!$D$2:$F$21,3,0)</f>
        <v>FI_14</v>
      </c>
      <c r="G213" s="0" t="str">
        <f aca="false">MID(A213,2,3)</f>
        <v>626</v>
      </c>
      <c r="H213" s="0" t="str">
        <f aca="false">VLOOKUP(G213,base!$B$1:$C$310,2,0)</f>
        <v>Pyhäjärvi</v>
      </c>
    </row>
    <row r="214" customFormat="false" ht="13.8" hidden="false" customHeight="false" outlineLevel="0" collapsed="false">
      <c r="A214" s="0" t="s">
        <v>689</v>
      </c>
      <c r="B214" s="0" t="s">
        <v>298</v>
      </c>
      <c r="C214" s="0" t="s">
        <v>453</v>
      </c>
      <c r="D214" s="0" t="s">
        <v>454</v>
      </c>
      <c r="E214" s="0" t="str">
        <f aca="false">VLOOKUP(D214,regions!$D$2:$F$21,3,0)</f>
        <v>FI_14</v>
      </c>
      <c r="G214" s="0" t="str">
        <f aca="false">MID(A214,2,3)</f>
        <v>630</v>
      </c>
      <c r="H214" s="0" t="str">
        <f aca="false">VLOOKUP(G214,base!$B$1:$C$310,2,0)</f>
        <v>Pyhäntä</v>
      </c>
    </row>
    <row r="215" customFormat="false" ht="13.8" hidden="false" customHeight="false" outlineLevel="0" collapsed="false">
      <c r="A215" s="0" t="s">
        <v>690</v>
      </c>
      <c r="B215" s="0" t="s">
        <v>278</v>
      </c>
      <c r="C215" s="0" t="s">
        <v>461</v>
      </c>
      <c r="D215" s="0" t="s">
        <v>462</v>
      </c>
      <c r="E215" s="0" t="str">
        <f aca="false">VLOOKUP(D215,regions!$D$2:$F$21,3,0)</f>
        <v>FI_19</v>
      </c>
      <c r="G215" s="0" t="str">
        <f aca="false">MID(A215,2,3)</f>
        <v>631</v>
      </c>
      <c r="H215" s="0" t="str">
        <f aca="false">VLOOKUP(G215,base!$B$1:$C$310,2,0)</f>
        <v>Pyhäranta</v>
      </c>
    </row>
    <row r="216" customFormat="false" ht="13.8" hidden="false" customHeight="false" outlineLevel="0" collapsed="false">
      <c r="A216" s="0" t="s">
        <v>691</v>
      </c>
      <c r="B216" s="0" t="s">
        <v>175</v>
      </c>
      <c r="C216" s="0" t="s">
        <v>448</v>
      </c>
      <c r="D216" s="0" t="s">
        <v>19</v>
      </c>
      <c r="E216" s="0" t="str">
        <f aca="false">VLOOKUP(D216,regions!$D$2:$F$21,3,0)</f>
        <v>FI_11</v>
      </c>
      <c r="G216" s="0" t="str">
        <f aca="false">MID(A216,2,3)</f>
        <v>635</v>
      </c>
      <c r="H216" s="0" t="str">
        <f aca="false">VLOOKUP(G216,base!$B$1:$C$310,2,0)</f>
        <v>Pälkäne</v>
      </c>
    </row>
    <row r="217" customFormat="false" ht="13.8" hidden="false" customHeight="false" outlineLevel="0" collapsed="false">
      <c r="A217" s="0" t="s">
        <v>692</v>
      </c>
      <c r="B217" s="0" t="s">
        <v>288</v>
      </c>
      <c r="C217" s="0" t="s">
        <v>461</v>
      </c>
      <c r="D217" s="0" t="s">
        <v>462</v>
      </c>
      <c r="E217" s="0" t="str">
        <f aca="false">VLOOKUP(D217,regions!$D$2:$F$21,3,0)</f>
        <v>FI_19</v>
      </c>
      <c r="G217" s="0" t="str">
        <f aca="false">MID(A217,2,3)</f>
        <v>636</v>
      </c>
      <c r="H217" s="0" t="str">
        <f aca="false">VLOOKUP(G217,base!$B$1:$C$310,2,0)</f>
        <v>Pöytyä</v>
      </c>
    </row>
    <row r="218" customFormat="false" ht="13.8" hidden="false" customHeight="false" outlineLevel="0" collapsed="false">
      <c r="A218" s="0" t="s">
        <v>693</v>
      </c>
      <c r="B218" s="0" t="s">
        <v>75</v>
      </c>
      <c r="C218" s="0" t="s">
        <v>453</v>
      </c>
      <c r="D218" s="0" t="s">
        <v>454</v>
      </c>
      <c r="E218" s="0" t="str">
        <f aca="false">VLOOKUP(D218,regions!$D$2:$F$21,3,0)</f>
        <v>FI_14</v>
      </c>
      <c r="G218" s="0" t="str">
        <f aca="false">MID(A218,2,3)</f>
        <v>678</v>
      </c>
      <c r="H218" s="0" t="str">
        <f aca="false">VLOOKUP(G218,base!$B$1:$C$310,2,0)</f>
        <v>Raahe</v>
      </c>
    </row>
    <row r="219" customFormat="false" ht="13.8" hidden="false" customHeight="false" outlineLevel="0" collapsed="false">
      <c r="A219" s="0" t="s">
        <v>694</v>
      </c>
      <c r="B219" s="0" t="s">
        <v>72</v>
      </c>
      <c r="C219" s="0" t="s">
        <v>459</v>
      </c>
      <c r="D219" s="0" t="s">
        <v>12</v>
      </c>
      <c r="E219" s="0" t="str">
        <f aca="false">VLOOKUP(D219,regions!$D$2:$F$21,3,0)</f>
        <v>FI_18</v>
      </c>
      <c r="G219" s="0" t="str">
        <f aca="false">MID(A219,2,3)</f>
        <v>710</v>
      </c>
      <c r="H219" s="0" t="str">
        <f aca="false">VLOOKUP(G219,base!$B$1:$C$310,2,0)</f>
        <v>Raasepori</v>
      </c>
    </row>
    <row r="220" customFormat="false" ht="13.8" hidden="false" customHeight="false" outlineLevel="0" collapsed="false">
      <c r="A220" s="0" t="s">
        <v>695</v>
      </c>
      <c r="B220" s="0" t="s">
        <v>76</v>
      </c>
      <c r="C220" s="0" t="s">
        <v>461</v>
      </c>
      <c r="D220" s="0" t="s">
        <v>462</v>
      </c>
      <c r="E220" s="0" t="str">
        <f aca="false">VLOOKUP(D220,regions!$D$2:$F$21,3,0)</f>
        <v>FI_19</v>
      </c>
      <c r="G220" s="0" t="str">
        <f aca="false">MID(A220,2,3)</f>
        <v>680</v>
      </c>
      <c r="H220" s="0" t="str">
        <f aca="false">VLOOKUP(G220,base!$B$1:$C$310,2,0)</f>
        <v>Raisio</v>
      </c>
    </row>
    <row r="221" customFormat="false" ht="13.8" hidden="false" customHeight="false" outlineLevel="0" collapsed="false">
      <c r="A221" s="0" t="s">
        <v>696</v>
      </c>
      <c r="B221" s="0" t="s">
        <v>224</v>
      </c>
      <c r="C221" s="0" t="s">
        <v>467</v>
      </c>
      <c r="D221" s="0" t="s">
        <v>468</v>
      </c>
      <c r="E221" s="0" t="str">
        <f aca="false">VLOOKUP(D221,regions!$D$2:$F$21,3,0)</f>
        <v>FI_04</v>
      </c>
      <c r="G221" s="0" t="str">
        <f aca="false">MID(A221,2,3)</f>
        <v>681</v>
      </c>
      <c r="H221" s="0" t="str">
        <f aca="false">VLOOKUP(G221,base!$B$1:$C$310,2,0)</f>
        <v>Rantasalmi</v>
      </c>
    </row>
    <row r="222" customFormat="false" ht="13.8" hidden="false" customHeight="false" outlineLevel="0" collapsed="false">
      <c r="A222" s="0" t="s">
        <v>697</v>
      </c>
      <c r="B222" s="0" t="s">
        <v>220</v>
      </c>
      <c r="C222" s="0" t="s">
        <v>470</v>
      </c>
      <c r="D222" s="0" t="s">
        <v>471</v>
      </c>
      <c r="E222" s="0" t="str">
        <f aca="false">VLOOKUP(D222,regions!$D$2:$F$21,3,0)</f>
        <v>FI_10</v>
      </c>
      <c r="G222" s="0" t="str">
        <f aca="false">MID(A222,2,3)</f>
        <v>683</v>
      </c>
      <c r="H222" s="0" t="str">
        <f aca="false">VLOOKUP(G222,base!$B$1:$C$310,2,0)</f>
        <v>Ranua</v>
      </c>
    </row>
    <row r="223" customFormat="false" ht="13.8" hidden="false" customHeight="false" outlineLevel="0" collapsed="false">
      <c r="A223" s="0" t="s">
        <v>698</v>
      </c>
      <c r="B223" s="0" t="s">
        <v>59</v>
      </c>
      <c r="C223" s="0" t="s">
        <v>474</v>
      </c>
      <c r="D223" s="0" t="s">
        <v>35</v>
      </c>
      <c r="E223" s="0" t="str">
        <f aca="false">VLOOKUP(D223,regions!$D$2:$F$21,3,0)</f>
        <v>FI_17</v>
      </c>
      <c r="G223" s="0" t="str">
        <f aca="false">MID(A223,2,3)</f>
        <v>684</v>
      </c>
      <c r="H223" s="0" t="str">
        <f aca="false">VLOOKUP(G223,base!$B$1:$C$310,2,0)</f>
        <v>Rauma</v>
      </c>
    </row>
    <row r="224" customFormat="false" ht="13.8" hidden="false" customHeight="false" outlineLevel="0" collapsed="false">
      <c r="A224" s="0" t="s">
        <v>699</v>
      </c>
      <c r="B224" s="0" t="s">
        <v>236</v>
      </c>
      <c r="C224" s="0" t="s">
        <v>515</v>
      </c>
      <c r="D224" s="0" t="s">
        <v>516</v>
      </c>
      <c r="E224" s="0" t="str">
        <f aca="false">VLOOKUP(D224,regions!$D$2:$F$21,3,0)</f>
        <v>FI_15</v>
      </c>
      <c r="G224" s="0" t="str">
        <f aca="false">MID(A224,2,3)</f>
        <v>686</v>
      </c>
      <c r="H224" s="0" t="str">
        <f aca="false">VLOOKUP(G224,base!$B$1:$C$310,2,0)</f>
        <v>Rautalampi</v>
      </c>
    </row>
    <row r="225" customFormat="false" ht="13.8" hidden="false" customHeight="false" outlineLevel="0" collapsed="false">
      <c r="A225" s="0" t="s">
        <v>700</v>
      </c>
      <c r="B225" s="0" t="s">
        <v>294</v>
      </c>
      <c r="C225" s="0" t="s">
        <v>515</v>
      </c>
      <c r="D225" s="0" t="s">
        <v>516</v>
      </c>
      <c r="E225" s="0" t="str">
        <f aca="false">VLOOKUP(D225,regions!$D$2:$F$21,3,0)</f>
        <v>FI_15</v>
      </c>
      <c r="G225" s="0" t="str">
        <f aca="false">MID(A225,2,3)</f>
        <v>687</v>
      </c>
      <c r="H225" s="0" t="str">
        <f aca="false">VLOOKUP(G225,base!$B$1:$C$310,2,0)</f>
        <v>Rautavaara</v>
      </c>
    </row>
    <row r="226" customFormat="false" ht="13.8" hidden="false" customHeight="false" outlineLevel="0" collapsed="false">
      <c r="A226" s="0" t="s">
        <v>701</v>
      </c>
      <c r="B226" s="0" t="s">
        <v>336</v>
      </c>
      <c r="C226" s="0" t="s">
        <v>522</v>
      </c>
      <c r="D226" s="0" t="s">
        <v>523</v>
      </c>
      <c r="E226" s="0" t="str">
        <f aca="false">VLOOKUP(D226,regions!$D$2:$F$21,3,0)</f>
        <v>FI_02</v>
      </c>
      <c r="G226" s="0" t="str">
        <f aca="false">MID(A226,2,3)</f>
        <v>689</v>
      </c>
      <c r="H226" s="0" t="str">
        <f aca="false">VLOOKUP(G226,base!$B$1:$C$310,2,0)</f>
        <v>Rautjärvi</v>
      </c>
    </row>
    <row r="227" customFormat="false" ht="13.8" hidden="false" customHeight="false" outlineLevel="0" collapsed="false">
      <c r="A227" s="0" t="s">
        <v>702</v>
      </c>
      <c r="B227" s="0" t="s">
        <v>251</v>
      </c>
      <c r="C227" s="0" t="s">
        <v>453</v>
      </c>
      <c r="D227" s="0" t="s">
        <v>454</v>
      </c>
      <c r="E227" s="0" t="str">
        <f aca="false">VLOOKUP(D227,regions!$D$2:$F$21,3,0)</f>
        <v>FI_14</v>
      </c>
      <c r="G227" s="0" t="str">
        <f aca="false">MID(A227,2,3)</f>
        <v>691</v>
      </c>
      <c r="H227" s="0" t="str">
        <f aca="false">VLOOKUP(G227,base!$B$1:$C$310,2,0)</f>
        <v>Reisjärvi</v>
      </c>
    </row>
    <row r="228" customFormat="false" ht="13.8" hidden="false" customHeight="false" outlineLevel="0" collapsed="false">
      <c r="A228" s="0" t="s">
        <v>703</v>
      </c>
      <c r="B228" s="0" t="s">
        <v>70</v>
      </c>
      <c r="C228" s="0" t="s">
        <v>479</v>
      </c>
      <c r="D228" s="0" t="s">
        <v>41</v>
      </c>
      <c r="E228" s="0" t="str">
        <f aca="false">VLOOKUP(D228,regions!$D$2:$F$21,3,0)</f>
        <v>FI_06</v>
      </c>
      <c r="G228" s="0" t="str">
        <f aca="false">MID(A228,2,3)</f>
        <v>694</v>
      </c>
      <c r="H228" s="0" t="str">
        <f aca="false">VLOOKUP(G228,base!$B$1:$C$310,2,0)</f>
        <v>Riihimäki</v>
      </c>
    </row>
    <row r="229" customFormat="false" ht="13.8" hidden="false" customHeight="false" outlineLevel="0" collapsed="false">
      <c r="A229" s="0" t="s">
        <v>704</v>
      </c>
      <c r="B229" s="0" t="s">
        <v>306</v>
      </c>
      <c r="C229" s="0" t="s">
        <v>509</v>
      </c>
      <c r="D229" s="0" t="s">
        <v>63</v>
      </c>
      <c r="E229" s="0" t="str">
        <f aca="false">VLOOKUP(D229,regions!$D$2:$F$21,3,0)</f>
        <v>FI_05</v>
      </c>
      <c r="G229" s="0" t="str">
        <f aca="false">MID(A229,2,3)</f>
        <v>697</v>
      </c>
      <c r="H229" s="0" t="str">
        <f aca="false">VLOOKUP(G229,base!$B$1:$C$310,2,0)</f>
        <v>Ristijärvi</v>
      </c>
    </row>
    <row r="230" customFormat="false" ht="13.8" hidden="false" customHeight="false" outlineLevel="0" collapsed="false">
      <c r="A230" s="0" t="s">
        <v>705</v>
      </c>
      <c r="B230" s="0" t="s">
        <v>44</v>
      </c>
      <c r="C230" s="0" t="s">
        <v>470</v>
      </c>
      <c r="D230" s="0" t="s">
        <v>471</v>
      </c>
      <c r="E230" s="0" t="str">
        <f aca="false">VLOOKUP(D230,regions!$D$2:$F$21,3,0)</f>
        <v>FI_10</v>
      </c>
      <c r="G230" s="0" t="str">
        <f aca="false">MID(A230,2,3)</f>
        <v>698</v>
      </c>
      <c r="H230" s="0" t="str">
        <f aca="false">VLOOKUP(G230,base!$B$1:$C$310,2,0)</f>
        <v>Rovaniemi</v>
      </c>
    </row>
    <row r="231" customFormat="false" ht="13.8" hidden="false" customHeight="false" outlineLevel="0" collapsed="false">
      <c r="A231" s="0" t="s">
        <v>706</v>
      </c>
      <c r="B231" s="0" t="s">
        <v>193</v>
      </c>
      <c r="C231" s="0" t="s">
        <v>522</v>
      </c>
      <c r="D231" s="0" t="s">
        <v>523</v>
      </c>
      <c r="E231" s="0" t="str">
        <f aca="false">VLOOKUP(D231,regions!$D$2:$F$21,3,0)</f>
        <v>FI_02</v>
      </c>
      <c r="G231" s="0" t="str">
        <f aca="false">MID(A231,2,3)</f>
        <v>700</v>
      </c>
      <c r="H231" s="0" t="str">
        <f aca="false">VLOOKUP(G231,base!$B$1:$C$310,2,0)</f>
        <v>Ruokolahti</v>
      </c>
    </row>
    <row r="232" customFormat="false" ht="13.8" hidden="false" customHeight="false" outlineLevel="0" collapsed="false">
      <c r="A232" s="0" t="s">
        <v>707</v>
      </c>
      <c r="B232" s="0" t="s">
        <v>211</v>
      </c>
      <c r="C232" s="0" t="s">
        <v>448</v>
      </c>
      <c r="D232" s="0" t="s">
        <v>19</v>
      </c>
      <c r="E232" s="0" t="str">
        <f aca="false">VLOOKUP(D232,regions!$D$2:$F$21,3,0)</f>
        <v>FI_11</v>
      </c>
      <c r="G232" s="0" t="str">
        <f aca="false">MID(A232,2,3)</f>
        <v>702</v>
      </c>
      <c r="H232" s="0" t="str">
        <f aca="false">VLOOKUP(G232,base!$B$1:$C$310,2,0)</f>
        <v>Ruovesi</v>
      </c>
    </row>
    <row r="233" customFormat="false" ht="13.8" hidden="false" customHeight="false" outlineLevel="0" collapsed="false">
      <c r="A233" s="0" t="s">
        <v>708</v>
      </c>
      <c r="B233" s="0" t="s">
        <v>182</v>
      </c>
      <c r="C233" s="0" t="s">
        <v>461</v>
      </c>
      <c r="D233" s="0" t="s">
        <v>462</v>
      </c>
      <c r="E233" s="0" t="str">
        <f aca="false">VLOOKUP(D233,regions!$D$2:$F$21,3,0)</f>
        <v>FI_19</v>
      </c>
      <c r="G233" s="0" t="str">
        <f aca="false">MID(A233,2,3)</f>
        <v>704</v>
      </c>
      <c r="H233" s="0" t="str">
        <f aca="false">VLOOKUP(G233,base!$B$1:$C$310,2,0)</f>
        <v>Rusko</v>
      </c>
    </row>
    <row r="234" customFormat="false" ht="13.8" hidden="false" customHeight="false" outlineLevel="0" collapsed="false">
      <c r="A234" s="0" t="s">
        <v>709</v>
      </c>
      <c r="B234" s="0" t="s">
        <v>270</v>
      </c>
      <c r="C234" s="0" t="s">
        <v>501</v>
      </c>
      <c r="D234" s="0" t="s">
        <v>502</v>
      </c>
      <c r="E234" s="0" t="str">
        <f aca="false">VLOOKUP(D234,regions!$D$2:$F$21,3,0)</f>
        <v>FI_13</v>
      </c>
      <c r="G234" s="0" t="str">
        <f aca="false">MID(A234,2,3)</f>
        <v>707</v>
      </c>
      <c r="H234" s="0" t="str">
        <f aca="false">VLOOKUP(G234,base!$B$1:$C$310,2,0)</f>
        <v>Rääkkylä</v>
      </c>
    </row>
    <row r="235" customFormat="false" ht="13.8" hidden="false" customHeight="false" outlineLevel="0" collapsed="false">
      <c r="A235" s="0" t="s">
        <v>710</v>
      </c>
      <c r="B235" s="0" t="s">
        <v>135</v>
      </c>
      <c r="C235" s="0" t="s">
        <v>492</v>
      </c>
      <c r="D235" s="0" t="s">
        <v>493</v>
      </c>
      <c r="E235" s="0" t="str">
        <f aca="false">VLOOKUP(D235,regions!$D$2:$F$21,3,0)</f>
        <v>FI_08</v>
      </c>
      <c r="G235" s="0" t="str">
        <f aca="false">MID(A235,2,3)</f>
        <v>729</v>
      </c>
      <c r="H235" s="0" t="str">
        <f aca="false">VLOOKUP(G235,base!$B$1:$C$310,2,0)</f>
        <v>Saarijärvi</v>
      </c>
    </row>
    <row r="236" customFormat="false" ht="13.8" hidden="false" customHeight="false" outlineLevel="0" collapsed="false">
      <c r="A236" s="0" t="s">
        <v>711</v>
      </c>
      <c r="B236" s="0" t="s">
        <v>225</v>
      </c>
      <c r="C236" s="0" t="s">
        <v>470</v>
      </c>
      <c r="D236" s="0" t="s">
        <v>471</v>
      </c>
      <c r="E236" s="0" t="str">
        <f aca="false">VLOOKUP(D236,regions!$D$2:$F$21,3,0)</f>
        <v>FI_10</v>
      </c>
      <c r="G236" s="0" t="str">
        <f aca="false">MID(A236,2,3)</f>
        <v>732</v>
      </c>
      <c r="H236" s="0" t="str">
        <f aca="false">VLOOKUP(G236,base!$B$1:$C$310,2,0)</f>
        <v>Salla</v>
      </c>
    </row>
    <row r="237" customFormat="false" ht="13.8" hidden="false" customHeight="false" outlineLevel="0" collapsed="false">
      <c r="A237" s="0" t="s">
        <v>712</v>
      </c>
      <c r="B237" s="0" t="s">
        <v>51</v>
      </c>
      <c r="C237" s="0" t="s">
        <v>461</v>
      </c>
      <c r="D237" s="0" t="s">
        <v>462</v>
      </c>
      <c r="E237" s="0" t="str">
        <f aca="false">VLOOKUP(D237,regions!$D$2:$F$21,3,0)</f>
        <v>FI_19</v>
      </c>
      <c r="G237" s="0" t="str">
        <f aca="false">MID(A237,2,3)</f>
        <v>734</v>
      </c>
      <c r="H237" s="0" t="str">
        <f aca="false">VLOOKUP(G237,base!$B$1:$C$310,2,0)</f>
        <v>Salo</v>
      </c>
    </row>
    <row r="238" customFormat="false" ht="13.8" hidden="false" customHeight="false" outlineLevel="0" collapsed="false">
      <c r="A238" s="0" t="s">
        <v>713</v>
      </c>
      <c r="B238" s="0" t="s">
        <v>332</v>
      </c>
      <c r="C238" s="0" t="s">
        <v>464</v>
      </c>
      <c r="D238" s="0" t="s">
        <v>122</v>
      </c>
      <c r="E238" s="0" t="str">
        <f aca="false">VLOOKUP(D238,regions!$D$2:$F$21,3,0)</f>
        <v>FI_01</v>
      </c>
      <c r="G238" s="0" t="str">
        <f aca="false">MID(A238,2,3)</f>
        <v>736</v>
      </c>
      <c r="H238" s="0" t="str">
        <f aca="false">VLOOKUP(G238,base!$B$1:$C$310,2,0)</f>
        <v>Saltvik</v>
      </c>
    </row>
    <row r="239" customFormat="false" ht="13.8" hidden="false" customHeight="false" outlineLevel="0" collapsed="false">
      <c r="A239" s="0" t="s">
        <v>714</v>
      </c>
      <c r="B239" s="0" t="s">
        <v>74</v>
      </c>
      <c r="C239" s="0" t="s">
        <v>448</v>
      </c>
      <c r="D239" s="0" t="s">
        <v>19</v>
      </c>
      <c r="E239" s="0" t="str">
        <f aca="false">VLOOKUP(D239,regions!$D$2:$F$21,3,0)</f>
        <v>FI_11</v>
      </c>
      <c r="G239" s="0" t="str">
        <f aca="false">MID(A239,2,3)</f>
        <v>790</v>
      </c>
      <c r="H239" s="0" t="str">
        <f aca="false">VLOOKUP(G239,base!$B$1:$C$310,2,0)</f>
        <v>Sastamala</v>
      </c>
    </row>
    <row r="240" customFormat="false" ht="13.8" hidden="false" customHeight="false" outlineLevel="0" collapsed="false">
      <c r="A240" s="0" t="s">
        <v>715</v>
      </c>
      <c r="B240" s="0" t="s">
        <v>249</v>
      </c>
      <c r="C240" s="0" t="s">
        <v>461</v>
      </c>
      <c r="D240" s="0" t="s">
        <v>462</v>
      </c>
      <c r="E240" s="0" t="str">
        <f aca="false">VLOOKUP(D240,regions!$D$2:$F$21,3,0)</f>
        <v>FI_19</v>
      </c>
      <c r="G240" s="0" t="str">
        <f aca="false">MID(A240,2,3)</f>
        <v>738</v>
      </c>
      <c r="H240" s="0" t="str">
        <f aca="false">VLOOKUP(G240,base!$B$1:$C$310,2,0)</f>
        <v>Sauvo</v>
      </c>
    </row>
    <row r="241" customFormat="false" ht="13.8" hidden="false" customHeight="false" outlineLevel="0" collapsed="false">
      <c r="A241" s="0" t="s">
        <v>716</v>
      </c>
      <c r="B241" s="0" t="s">
        <v>229</v>
      </c>
      <c r="C241" s="0" t="s">
        <v>522</v>
      </c>
      <c r="D241" s="0" t="s">
        <v>523</v>
      </c>
      <c r="E241" s="0" t="str">
        <f aca="false">VLOOKUP(D241,regions!$D$2:$F$21,3,0)</f>
        <v>FI_02</v>
      </c>
      <c r="G241" s="0" t="str">
        <f aca="false">MID(A241,2,3)</f>
        <v>739</v>
      </c>
      <c r="H241" s="0" t="str">
        <f aca="false">VLOOKUP(G241,base!$B$1:$C$310,2,0)</f>
        <v>Savitaipale</v>
      </c>
    </row>
    <row r="242" customFormat="false" ht="13.8" hidden="false" customHeight="false" outlineLevel="0" collapsed="false">
      <c r="A242" s="0" t="s">
        <v>717</v>
      </c>
      <c r="B242" s="0" t="s">
        <v>64</v>
      </c>
      <c r="C242" s="0" t="s">
        <v>467</v>
      </c>
      <c r="D242" s="0" t="s">
        <v>468</v>
      </c>
      <c r="E242" s="0" t="str">
        <f aca="false">VLOOKUP(D242,regions!$D$2:$F$21,3,0)</f>
        <v>FI_04</v>
      </c>
      <c r="G242" s="0" t="str">
        <f aca="false">MID(A242,2,3)</f>
        <v>740</v>
      </c>
      <c r="H242" s="0" t="str">
        <f aca="false">VLOOKUP(G242,base!$B$1:$C$310,2,0)</f>
        <v>Savonlinna</v>
      </c>
    </row>
    <row r="243" customFormat="false" ht="13.8" hidden="false" customHeight="false" outlineLevel="0" collapsed="false">
      <c r="A243" s="0" t="s">
        <v>718</v>
      </c>
      <c r="B243" s="0" t="s">
        <v>312</v>
      </c>
      <c r="C243" s="0" t="s">
        <v>470</v>
      </c>
      <c r="D243" s="0" t="s">
        <v>471</v>
      </c>
      <c r="E243" s="0" t="str">
        <f aca="false">VLOOKUP(D243,regions!$D$2:$F$21,3,0)</f>
        <v>FI_10</v>
      </c>
      <c r="G243" s="0" t="str">
        <f aca="false">MID(A243,2,3)</f>
        <v>742</v>
      </c>
      <c r="H243" s="0" t="str">
        <f aca="false">VLOOKUP(G243,base!$B$1:$C$310,2,0)</f>
        <v>Savukoski</v>
      </c>
    </row>
    <row r="244" customFormat="false" ht="13.8" hidden="false" customHeight="false" outlineLevel="0" collapsed="false">
      <c r="A244" s="0" t="s">
        <v>719</v>
      </c>
      <c r="B244" s="0" t="s">
        <v>46</v>
      </c>
      <c r="C244" s="0" t="s">
        <v>450</v>
      </c>
      <c r="D244" s="0" t="s">
        <v>451</v>
      </c>
      <c r="E244" s="0" t="str">
        <f aca="false">VLOOKUP(D244,regions!$D$2:$F$21,3,0)</f>
        <v>FI_03</v>
      </c>
      <c r="G244" s="0" t="str">
        <f aca="false">MID(A244,2,3)</f>
        <v>743</v>
      </c>
      <c r="H244" s="0" t="str">
        <f aca="false">VLOOKUP(G244,base!$B$1:$C$310,2,0)</f>
        <v>Seinäjoki</v>
      </c>
    </row>
    <row r="245" customFormat="false" ht="13.8" hidden="false" customHeight="false" outlineLevel="0" collapsed="false">
      <c r="A245" s="0" t="s">
        <v>720</v>
      </c>
      <c r="B245" s="0" t="s">
        <v>198</v>
      </c>
      <c r="C245" s="0" t="s">
        <v>453</v>
      </c>
      <c r="D245" s="0" t="s">
        <v>454</v>
      </c>
      <c r="E245" s="0" t="str">
        <f aca="false">VLOOKUP(D245,regions!$D$2:$F$21,3,0)</f>
        <v>FI_14</v>
      </c>
      <c r="G245" s="0" t="str">
        <f aca="false">MID(A245,2,3)</f>
        <v>746</v>
      </c>
      <c r="H245" s="0" t="str">
        <f aca="false">VLOOKUP(G245,base!$B$1:$C$310,2,0)</f>
        <v>Sievi</v>
      </c>
    </row>
    <row r="246" customFormat="false" ht="13.8" hidden="false" customHeight="false" outlineLevel="0" collapsed="false">
      <c r="A246" s="0" t="s">
        <v>721</v>
      </c>
      <c r="B246" s="0" t="s">
        <v>300</v>
      </c>
      <c r="C246" s="0" t="s">
        <v>474</v>
      </c>
      <c r="D246" s="0" t="s">
        <v>35</v>
      </c>
      <c r="E246" s="0" t="str">
        <f aca="false">VLOOKUP(D246,regions!$D$2:$F$21,3,0)</f>
        <v>FI_17</v>
      </c>
      <c r="G246" s="0" t="str">
        <f aca="false">MID(A246,2,3)</f>
        <v>747</v>
      </c>
      <c r="H246" s="0" t="str">
        <f aca="false">VLOOKUP(G246,base!$B$1:$C$310,2,0)</f>
        <v>Siikainen</v>
      </c>
    </row>
    <row r="247" customFormat="false" ht="13.8" hidden="false" customHeight="false" outlineLevel="0" collapsed="false">
      <c r="A247" s="0" t="s">
        <v>722</v>
      </c>
      <c r="B247" s="0" t="s">
        <v>208</v>
      </c>
      <c r="C247" s="0" t="s">
        <v>453</v>
      </c>
      <c r="D247" s="0" t="s">
        <v>454</v>
      </c>
      <c r="E247" s="0" t="str">
        <f aca="false">VLOOKUP(D247,regions!$D$2:$F$21,3,0)</f>
        <v>FI_14</v>
      </c>
      <c r="G247" s="0" t="str">
        <f aca="false">MID(A247,2,3)</f>
        <v>748</v>
      </c>
      <c r="H247" s="0" t="str">
        <f aca="false">VLOOKUP(G247,base!$B$1:$C$310,2,0)</f>
        <v>Siikajoki</v>
      </c>
    </row>
    <row r="248" customFormat="false" ht="13.8" hidden="false" customHeight="false" outlineLevel="0" collapsed="false">
      <c r="A248" s="0" t="s">
        <v>723</v>
      </c>
      <c r="B248" s="0" t="s">
        <v>291</v>
      </c>
      <c r="C248" s="0" t="s">
        <v>453</v>
      </c>
      <c r="D248" s="0" t="s">
        <v>454</v>
      </c>
      <c r="E248" s="0" t="str">
        <f aca="false">VLOOKUP(D248,regions!$D$2:$F$21,3,0)</f>
        <v>FI_14</v>
      </c>
      <c r="G248" s="0" t="str">
        <f aca="false">MID(A248,2,3)</f>
        <v>791</v>
      </c>
      <c r="H248" s="0" t="str">
        <f aca="false">VLOOKUP(G248,base!$B$1:$C$310,2,0)</f>
        <v>Siikalatva</v>
      </c>
    </row>
    <row r="249" customFormat="false" ht="13.8" hidden="false" customHeight="false" outlineLevel="0" collapsed="false">
      <c r="A249" s="0" t="s">
        <v>724</v>
      </c>
      <c r="B249" s="0" t="s">
        <v>81</v>
      </c>
      <c r="C249" s="0" t="s">
        <v>515</v>
      </c>
      <c r="D249" s="0" t="s">
        <v>516</v>
      </c>
      <c r="E249" s="0" t="str">
        <f aca="false">VLOOKUP(D249,regions!$D$2:$F$21,3,0)</f>
        <v>FI_15</v>
      </c>
      <c r="G249" s="0" t="str">
        <f aca="false">MID(A249,2,3)</f>
        <v>749</v>
      </c>
      <c r="H249" s="0" t="str">
        <f aca="false">VLOOKUP(G249,base!$B$1:$C$310,2,0)</f>
        <v>Siilinjärvi</v>
      </c>
    </row>
    <row r="250" customFormat="false" ht="13.8" hidden="false" customHeight="false" outlineLevel="0" collapsed="false">
      <c r="A250" s="0" t="s">
        <v>725</v>
      </c>
      <c r="B250" s="0" t="s">
        <v>238</v>
      </c>
      <c r="C250" s="0" t="s">
        <v>470</v>
      </c>
      <c r="D250" s="0" t="s">
        <v>471</v>
      </c>
      <c r="E250" s="0" t="str">
        <f aca="false">VLOOKUP(D250,regions!$D$2:$F$21,3,0)</f>
        <v>FI_10</v>
      </c>
      <c r="G250" s="0" t="str">
        <f aca="false">MID(A250,2,3)</f>
        <v>751</v>
      </c>
      <c r="H250" s="0" t="str">
        <f aca="false">VLOOKUP(G250,base!$B$1:$C$310,2,0)</f>
        <v>Simo</v>
      </c>
    </row>
    <row r="251" customFormat="false" ht="13.8" hidden="false" customHeight="false" outlineLevel="0" collapsed="false">
      <c r="A251" s="0" t="s">
        <v>726</v>
      </c>
      <c r="B251" s="0" t="s">
        <v>92</v>
      </c>
      <c r="C251" s="0" t="s">
        <v>459</v>
      </c>
      <c r="D251" s="0" t="s">
        <v>12</v>
      </c>
      <c r="E251" s="0" t="str">
        <f aca="false">VLOOKUP(D251,regions!$D$2:$F$21,3,0)</f>
        <v>FI_18</v>
      </c>
      <c r="G251" s="0" t="str">
        <f aca="false">MID(A251,2,3)</f>
        <v>753</v>
      </c>
      <c r="H251" s="0" t="str">
        <f aca="false">VLOOKUP(G251,base!$B$1:$C$310,2,0)</f>
        <v>Sipoo</v>
      </c>
    </row>
    <row r="252" customFormat="false" ht="13.8" hidden="false" customHeight="false" outlineLevel="0" collapsed="false">
      <c r="A252" s="0" t="s">
        <v>727</v>
      </c>
      <c r="B252" s="0" t="s">
        <v>180</v>
      </c>
      <c r="C252" s="0" t="s">
        <v>459</v>
      </c>
      <c r="D252" s="0" t="s">
        <v>12</v>
      </c>
      <c r="E252" s="0" t="str">
        <f aca="false">VLOOKUP(D252,regions!$D$2:$F$21,3,0)</f>
        <v>FI_18</v>
      </c>
      <c r="G252" s="0" t="str">
        <f aca="false">MID(A252,2,3)</f>
        <v>755</v>
      </c>
      <c r="H252" s="0" t="str">
        <f aca="false">VLOOKUP(G252,base!$B$1:$C$310,2,0)</f>
        <v>Siuntio</v>
      </c>
    </row>
    <row r="253" customFormat="false" ht="13.8" hidden="false" customHeight="false" outlineLevel="0" collapsed="false">
      <c r="A253" s="0" t="s">
        <v>728</v>
      </c>
      <c r="B253" s="0" t="s">
        <v>146</v>
      </c>
      <c r="C253" s="0" t="s">
        <v>470</v>
      </c>
      <c r="D253" s="0" t="s">
        <v>471</v>
      </c>
      <c r="E253" s="0" t="str">
        <f aca="false">VLOOKUP(D253,regions!$D$2:$F$21,3,0)</f>
        <v>FI_10</v>
      </c>
      <c r="G253" s="0" t="str">
        <f aca="false">MID(A253,2,3)</f>
        <v>758</v>
      </c>
      <c r="H253" s="0" t="str">
        <f aca="false">VLOOKUP(G253,base!$B$1:$C$310,2,0)</f>
        <v>Sodankylä</v>
      </c>
    </row>
    <row r="254" customFormat="false" ht="13.8" hidden="false" customHeight="false" outlineLevel="0" collapsed="false">
      <c r="A254" s="0" t="s">
        <v>729</v>
      </c>
      <c r="B254" s="0" t="s">
        <v>275</v>
      </c>
      <c r="C254" s="0" t="s">
        <v>450</v>
      </c>
      <c r="D254" s="0" t="s">
        <v>451</v>
      </c>
      <c r="E254" s="0" t="str">
        <f aca="false">VLOOKUP(D254,regions!$D$2:$F$21,3,0)</f>
        <v>FI_03</v>
      </c>
      <c r="G254" s="0" t="str">
        <f aca="false">MID(A254,2,3)</f>
        <v>759</v>
      </c>
      <c r="H254" s="0" t="str">
        <f aca="false">VLOOKUP(G254,base!$B$1:$C$310,2,0)</f>
        <v>Soini</v>
      </c>
    </row>
    <row r="255" customFormat="false" ht="13.8" hidden="false" customHeight="false" outlineLevel="0" collapsed="false">
      <c r="A255" s="0" t="s">
        <v>730</v>
      </c>
      <c r="B255" s="0" t="s">
        <v>141</v>
      </c>
      <c r="C255" s="0" t="s">
        <v>461</v>
      </c>
      <c r="D255" s="0" t="s">
        <v>462</v>
      </c>
      <c r="E255" s="0" t="str">
        <f aca="false">VLOOKUP(D255,regions!$D$2:$F$21,3,0)</f>
        <v>FI_19</v>
      </c>
      <c r="G255" s="0" t="str">
        <f aca="false">MID(A255,2,3)</f>
        <v>761</v>
      </c>
      <c r="H255" s="0" t="str">
        <f aca="false">VLOOKUP(G255,base!$B$1:$C$310,2,0)</f>
        <v>Somero</v>
      </c>
    </row>
    <row r="256" customFormat="false" ht="13.8" hidden="false" customHeight="false" outlineLevel="0" collapsed="false">
      <c r="A256" s="0" t="s">
        <v>731</v>
      </c>
      <c r="B256" s="0" t="s">
        <v>215</v>
      </c>
      <c r="C256" s="0" t="s">
        <v>515</v>
      </c>
      <c r="D256" s="0" t="s">
        <v>516</v>
      </c>
      <c r="E256" s="0" t="str">
        <f aca="false">VLOOKUP(D256,regions!$D$2:$F$21,3,0)</f>
        <v>FI_15</v>
      </c>
      <c r="G256" s="0" t="str">
        <f aca="false">MID(A256,2,3)</f>
        <v>762</v>
      </c>
      <c r="H256" s="0" t="str">
        <f aca="false">VLOOKUP(G256,base!$B$1:$C$310,2,0)</f>
        <v>Sonkajärvi</v>
      </c>
    </row>
    <row r="257" customFormat="false" ht="13.8" hidden="false" customHeight="false" outlineLevel="0" collapsed="false">
      <c r="A257" s="0" t="s">
        <v>732</v>
      </c>
      <c r="B257" s="0" t="s">
        <v>127</v>
      </c>
      <c r="C257" s="0" t="s">
        <v>509</v>
      </c>
      <c r="D257" s="0" t="s">
        <v>63</v>
      </c>
      <c r="E257" s="0" t="str">
        <f aca="false">VLOOKUP(D257,regions!$D$2:$F$21,3,0)</f>
        <v>FI_05</v>
      </c>
      <c r="G257" s="0" t="str">
        <f aca="false">MID(A257,2,3)</f>
        <v>765</v>
      </c>
      <c r="H257" s="0" t="str">
        <f aca="false">VLOOKUP(G257,base!$B$1:$C$310,2,0)</f>
        <v>Sotkamo</v>
      </c>
    </row>
    <row r="258" customFormat="false" ht="13.8" hidden="false" customHeight="false" outlineLevel="0" collapsed="false">
      <c r="A258" s="0" t="s">
        <v>733</v>
      </c>
      <c r="B258" s="0" t="s">
        <v>324</v>
      </c>
      <c r="C258" s="0" t="s">
        <v>464</v>
      </c>
      <c r="D258" s="0" t="s">
        <v>122</v>
      </c>
      <c r="E258" s="0" t="str">
        <f aca="false">VLOOKUP(D258,regions!$D$2:$F$21,3,0)</f>
        <v>FI_01</v>
      </c>
      <c r="G258" s="0" t="str">
        <f aca="false">MID(A258,2,3)</f>
        <v>766</v>
      </c>
      <c r="H258" s="0" t="str">
        <f aca="false">VLOOKUP(G258,base!$B$1:$C$310,2,0)</f>
        <v>Sottunga</v>
      </c>
    </row>
    <row r="259" customFormat="false" ht="13.8" hidden="false" customHeight="false" outlineLevel="0" collapsed="false">
      <c r="A259" s="0" t="s">
        <v>734</v>
      </c>
      <c r="B259" s="0" t="s">
        <v>257</v>
      </c>
      <c r="C259" s="0" t="s">
        <v>467</v>
      </c>
      <c r="D259" s="0" t="s">
        <v>468</v>
      </c>
      <c r="E259" s="0" t="str">
        <f aca="false">VLOOKUP(D259,regions!$D$2:$F$21,3,0)</f>
        <v>FI_04</v>
      </c>
      <c r="G259" s="0" t="str">
        <f aca="false">MID(A259,2,3)</f>
        <v>768</v>
      </c>
      <c r="H259" s="0" t="str">
        <f aca="false">VLOOKUP(G259,base!$B$1:$C$310,2,0)</f>
        <v>Sulkava</v>
      </c>
    </row>
    <row r="260" customFormat="false" ht="13.8" hidden="false" customHeight="false" outlineLevel="0" collapsed="false">
      <c r="A260" s="0" t="s">
        <v>735</v>
      </c>
      <c r="B260" s="0" t="s">
        <v>337</v>
      </c>
      <c r="C260" s="0" t="s">
        <v>464</v>
      </c>
      <c r="D260" s="0" t="s">
        <v>122</v>
      </c>
      <c r="E260" s="0" t="str">
        <f aca="false">VLOOKUP(D260,regions!$D$2:$F$21,3,0)</f>
        <v>FI_01</v>
      </c>
      <c r="G260" s="0" t="str">
        <f aca="false">MID(A260,2,3)</f>
        <v>771</v>
      </c>
      <c r="H260" s="0" t="str">
        <f aca="false">VLOOKUP(G260,base!$B$1:$C$310,2,0)</f>
        <v>Sund</v>
      </c>
    </row>
    <row r="261" customFormat="false" ht="13.8" hidden="false" customHeight="false" outlineLevel="0" collapsed="false">
      <c r="A261" s="0" t="s">
        <v>736</v>
      </c>
      <c r="B261" s="0" t="s">
        <v>150</v>
      </c>
      <c r="C261" s="0" t="s">
        <v>509</v>
      </c>
      <c r="D261" s="0" t="s">
        <v>63</v>
      </c>
      <c r="E261" s="0" t="str">
        <f aca="false">VLOOKUP(D261,regions!$D$2:$F$21,3,0)</f>
        <v>FI_05</v>
      </c>
      <c r="G261" s="0" t="str">
        <f aca="false">MID(A261,2,3)</f>
        <v>777</v>
      </c>
      <c r="H261" s="0" t="str">
        <f aca="false">VLOOKUP(G261,base!$B$1:$C$310,2,0)</f>
        <v>Suomussalmi</v>
      </c>
    </row>
    <row r="262" customFormat="false" ht="13.8" hidden="false" customHeight="false" outlineLevel="0" collapsed="false">
      <c r="A262" s="0" t="s">
        <v>737</v>
      </c>
      <c r="B262" s="0" t="s">
        <v>161</v>
      </c>
      <c r="C262" s="0" t="s">
        <v>515</v>
      </c>
      <c r="D262" s="0" t="s">
        <v>516</v>
      </c>
      <c r="E262" s="0" t="str">
        <f aca="false">VLOOKUP(D262,regions!$D$2:$F$21,3,0)</f>
        <v>FI_15</v>
      </c>
      <c r="G262" s="0" t="str">
        <f aca="false">MID(A262,2,3)</f>
        <v>778</v>
      </c>
      <c r="H262" s="0" t="str">
        <f aca="false">VLOOKUP(G262,base!$B$1:$C$310,2,0)</f>
        <v>Suonenjoki</v>
      </c>
    </row>
    <row r="263" customFormat="false" ht="13.8" hidden="false" customHeight="false" outlineLevel="0" collapsed="false">
      <c r="A263" s="0" t="s">
        <v>738</v>
      </c>
      <c r="B263" s="0" t="s">
        <v>219</v>
      </c>
      <c r="C263" s="0" t="s">
        <v>457</v>
      </c>
      <c r="D263" s="0" t="s">
        <v>31</v>
      </c>
      <c r="E263" s="0" t="str">
        <f aca="false">VLOOKUP(D263,regions!$D$2:$F$21,3,0)</f>
        <v>FI_16</v>
      </c>
      <c r="G263" s="0" t="str">
        <f aca="false">MID(A263,2,3)</f>
        <v>781</v>
      </c>
      <c r="H263" s="0" t="str">
        <f aca="false">VLOOKUP(G263,base!$B$1:$C$310,2,0)</f>
        <v>Sysmä</v>
      </c>
    </row>
    <row r="264" customFormat="false" ht="13.8" hidden="false" customHeight="false" outlineLevel="0" collapsed="false">
      <c r="A264" s="0" t="s">
        <v>739</v>
      </c>
      <c r="B264" s="0" t="s">
        <v>167</v>
      </c>
      <c r="C264" s="0" t="s">
        <v>474</v>
      </c>
      <c r="D264" s="0" t="s">
        <v>35</v>
      </c>
      <c r="E264" s="0" t="str">
        <f aca="false">VLOOKUP(D264,regions!$D$2:$F$21,3,0)</f>
        <v>FI_17</v>
      </c>
      <c r="G264" s="0" t="str">
        <f aca="false">MID(A264,2,3)</f>
        <v>783</v>
      </c>
      <c r="H264" s="0" t="str">
        <f aca="false">VLOOKUP(G264,base!$B$1:$C$310,2,0)</f>
        <v>Säkylä</v>
      </c>
    </row>
    <row r="265" customFormat="false" ht="13.8" hidden="false" customHeight="false" outlineLevel="0" collapsed="false">
      <c r="A265" s="0" t="s">
        <v>740</v>
      </c>
      <c r="B265" s="0" t="s">
        <v>204</v>
      </c>
      <c r="C265" s="0" t="s">
        <v>522</v>
      </c>
      <c r="D265" s="0" t="s">
        <v>523</v>
      </c>
      <c r="E265" s="0" t="str">
        <f aca="false">VLOOKUP(D265,regions!$D$2:$F$21,3,0)</f>
        <v>FI_02</v>
      </c>
      <c r="G265" s="0" t="str">
        <f aca="false">MID(A265,2,3)</f>
        <v>831</v>
      </c>
      <c r="H265" s="0" t="str">
        <f aca="false">VLOOKUP(G265,base!$B$1:$C$310,2,0)</f>
        <v>Taipalsaari</v>
      </c>
    </row>
    <row r="266" customFormat="false" ht="13.8" hidden="false" customHeight="false" outlineLevel="0" collapsed="false">
      <c r="A266" s="0" t="s">
        <v>741</v>
      </c>
      <c r="B266" s="0" t="s">
        <v>218</v>
      </c>
      <c r="C266" s="0" t="s">
        <v>453</v>
      </c>
      <c r="D266" s="0" t="s">
        <v>454</v>
      </c>
      <c r="E266" s="0" t="str">
        <f aca="false">VLOOKUP(D266,regions!$D$2:$F$21,3,0)</f>
        <v>FI_14</v>
      </c>
      <c r="G266" s="0" t="str">
        <f aca="false">MID(A266,2,3)</f>
        <v>832</v>
      </c>
      <c r="H266" s="0" t="str">
        <f aca="false">VLOOKUP(G266,base!$B$1:$C$310,2,0)</f>
        <v>Taivalkoski</v>
      </c>
    </row>
    <row r="267" customFormat="false" ht="13.8" hidden="false" customHeight="false" outlineLevel="0" collapsed="false">
      <c r="A267" s="0" t="s">
        <v>742</v>
      </c>
      <c r="B267" s="0" t="s">
        <v>296</v>
      </c>
      <c r="C267" s="0" t="s">
        <v>461</v>
      </c>
      <c r="D267" s="0" t="s">
        <v>462</v>
      </c>
      <c r="E267" s="0" t="str">
        <f aca="false">VLOOKUP(D267,regions!$D$2:$F$21,3,0)</f>
        <v>FI_19</v>
      </c>
      <c r="G267" s="0" t="str">
        <f aca="false">MID(A267,2,3)</f>
        <v>833</v>
      </c>
      <c r="H267" s="0" t="str">
        <f aca="false">VLOOKUP(G267,base!$B$1:$C$310,2,0)</f>
        <v>Taivassalo</v>
      </c>
    </row>
    <row r="268" customFormat="false" ht="13.8" hidden="false" customHeight="false" outlineLevel="0" collapsed="false">
      <c r="A268" s="0" t="s">
        <v>743</v>
      </c>
      <c r="B268" s="0" t="s">
        <v>179</v>
      </c>
      <c r="C268" s="0" t="s">
        <v>479</v>
      </c>
      <c r="D268" s="0" t="s">
        <v>41</v>
      </c>
      <c r="E268" s="0" t="str">
        <f aca="false">VLOOKUP(D268,regions!$D$2:$F$21,3,0)</f>
        <v>FI_06</v>
      </c>
      <c r="G268" s="0" t="str">
        <f aca="false">MID(A268,2,3)</f>
        <v>834</v>
      </c>
      <c r="H268" s="0" t="str">
        <f aca="false">VLOOKUP(G268,base!$B$1:$C$310,2,0)</f>
        <v>Tammela</v>
      </c>
    </row>
    <row r="269" customFormat="false" ht="13.8" hidden="false" customHeight="false" outlineLevel="0" collapsed="false">
      <c r="A269" s="0" t="s">
        <v>744</v>
      </c>
      <c r="B269" s="0" t="s">
        <v>18</v>
      </c>
      <c r="C269" s="0" t="s">
        <v>448</v>
      </c>
      <c r="D269" s="0" t="s">
        <v>19</v>
      </c>
      <c r="E269" s="0" t="str">
        <f aca="false">VLOOKUP(D269,regions!$D$2:$F$21,3,0)</f>
        <v>FI_11</v>
      </c>
      <c r="G269" s="0" t="str">
        <f aca="false">MID(A269,2,3)</f>
        <v>837</v>
      </c>
      <c r="H269" s="0" t="str">
        <f aca="false">VLOOKUP(G269,base!$B$1:$C$310,2,0)</f>
        <v>Tampere</v>
      </c>
    </row>
    <row r="270" customFormat="false" ht="13.8" hidden="false" customHeight="false" outlineLevel="0" collapsed="false">
      <c r="A270" s="0" t="s">
        <v>745</v>
      </c>
      <c r="B270" s="0" t="s">
        <v>297</v>
      </c>
      <c r="C270" s="0" t="s">
        <v>515</v>
      </c>
      <c r="D270" s="0" t="s">
        <v>516</v>
      </c>
      <c r="E270" s="0" t="str">
        <f aca="false">VLOOKUP(D270,regions!$D$2:$F$21,3,0)</f>
        <v>FI_15</v>
      </c>
      <c r="G270" s="0" t="str">
        <f aca="false">MID(A270,2,3)</f>
        <v>844</v>
      </c>
      <c r="H270" s="0" t="str">
        <f aca="false">VLOOKUP(G270,base!$B$1:$C$310,2,0)</f>
        <v>Tervo</v>
      </c>
    </row>
    <row r="271" customFormat="false" ht="13.8" hidden="false" customHeight="false" outlineLevel="0" collapsed="false">
      <c r="A271" s="0" t="s">
        <v>746</v>
      </c>
      <c r="B271" s="0" t="s">
        <v>241</v>
      </c>
      <c r="C271" s="0" t="s">
        <v>470</v>
      </c>
      <c r="D271" s="0" t="s">
        <v>471</v>
      </c>
      <c r="E271" s="0" t="str">
        <f aca="false">VLOOKUP(D271,regions!$D$2:$F$21,3,0)</f>
        <v>FI_10</v>
      </c>
      <c r="G271" s="0" t="str">
        <f aca="false">MID(A271,2,3)</f>
        <v>845</v>
      </c>
      <c r="H271" s="0" t="str">
        <f aca="false">VLOOKUP(G271,base!$B$1:$C$310,2,0)</f>
        <v>Tervola</v>
      </c>
    </row>
    <row r="272" customFormat="false" ht="13.8" hidden="false" customHeight="false" outlineLevel="0" collapsed="false">
      <c r="A272" s="0" t="s">
        <v>747</v>
      </c>
      <c r="B272" s="0" t="s">
        <v>190</v>
      </c>
      <c r="C272" s="0" t="s">
        <v>450</v>
      </c>
      <c r="D272" s="0" t="s">
        <v>451</v>
      </c>
      <c r="E272" s="0" t="str">
        <f aca="false">VLOOKUP(D272,regions!$D$2:$F$21,3,0)</f>
        <v>FI_03</v>
      </c>
      <c r="G272" s="0" t="str">
        <f aca="false">MID(A272,2,3)</f>
        <v>846</v>
      </c>
      <c r="H272" s="0" t="str">
        <f aca="false">VLOOKUP(G272,base!$B$1:$C$310,2,0)</f>
        <v>Teuva</v>
      </c>
    </row>
    <row r="273" customFormat="false" ht="13.8" hidden="false" customHeight="false" outlineLevel="0" collapsed="false">
      <c r="A273" s="0" t="s">
        <v>748</v>
      </c>
      <c r="B273" s="0" t="s">
        <v>207</v>
      </c>
      <c r="C273" s="0" t="s">
        <v>501</v>
      </c>
      <c r="D273" s="0" t="s">
        <v>502</v>
      </c>
      <c r="E273" s="0" t="str">
        <f aca="false">VLOOKUP(D273,regions!$D$2:$F$21,3,0)</f>
        <v>FI_13</v>
      </c>
      <c r="G273" s="0" t="str">
        <f aca="false">MID(A273,2,3)</f>
        <v>848</v>
      </c>
      <c r="H273" s="0" t="str">
        <f aca="false">VLOOKUP(G273,base!$B$1:$C$310,2,0)</f>
        <v>Tohmajärvi</v>
      </c>
    </row>
    <row r="274" customFormat="false" ht="13.8" hidden="false" customHeight="false" outlineLevel="0" collapsed="false">
      <c r="A274" s="0" t="s">
        <v>749</v>
      </c>
      <c r="B274" s="0" t="s">
        <v>235</v>
      </c>
      <c r="C274" s="0" t="s">
        <v>486</v>
      </c>
      <c r="D274" s="0" t="s">
        <v>487</v>
      </c>
      <c r="E274" s="0" t="str">
        <f aca="false">VLOOKUP(D274,regions!$D$2:$F$21,3,0)</f>
        <v>FI_07</v>
      </c>
      <c r="G274" s="0" t="str">
        <f aca="false">MID(A274,2,3)</f>
        <v>849</v>
      </c>
      <c r="H274" s="0" t="str">
        <f aca="false">VLOOKUP(G274,base!$B$1:$C$310,2,0)</f>
        <v>Toholampi</v>
      </c>
    </row>
    <row r="275" customFormat="false" ht="13.8" hidden="false" customHeight="false" outlineLevel="0" collapsed="false">
      <c r="A275" s="0" t="s">
        <v>750</v>
      </c>
      <c r="B275" s="0" t="s">
        <v>263</v>
      </c>
      <c r="C275" s="0" t="s">
        <v>492</v>
      </c>
      <c r="D275" s="0" t="s">
        <v>493</v>
      </c>
      <c r="E275" s="0" t="str">
        <f aca="false">VLOOKUP(D275,regions!$D$2:$F$21,3,0)</f>
        <v>FI_08</v>
      </c>
      <c r="G275" s="0" t="str">
        <f aca="false">MID(A275,2,3)</f>
        <v>850</v>
      </c>
      <c r="H275" s="0" t="str">
        <f aca="false">VLOOKUP(G275,base!$B$1:$C$310,2,0)</f>
        <v>Toivakka</v>
      </c>
    </row>
    <row r="276" customFormat="false" ht="13.8" hidden="false" customHeight="false" outlineLevel="0" collapsed="false">
      <c r="A276" s="0" t="s">
        <v>751</v>
      </c>
      <c r="B276" s="0" t="s">
        <v>80</v>
      </c>
      <c r="C276" s="0" t="s">
        <v>470</v>
      </c>
      <c r="D276" s="0" t="s">
        <v>471</v>
      </c>
      <c r="E276" s="0" t="str">
        <f aca="false">VLOOKUP(D276,regions!$D$2:$F$21,3,0)</f>
        <v>FI_10</v>
      </c>
      <c r="G276" s="0" t="str">
        <f aca="false">MID(A276,2,3)</f>
        <v>851</v>
      </c>
      <c r="H276" s="0" t="str">
        <f aca="false">VLOOKUP(G276,base!$B$1:$C$310,2,0)</f>
        <v>Tornio</v>
      </c>
    </row>
    <row r="277" customFormat="false" ht="13.8" hidden="false" customHeight="false" outlineLevel="0" collapsed="false">
      <c r="A277" s="0" t="s">
        <v>752</v>
      </c>
      <c r="B277" s="0" t="s">
        <v>24</v>
      </c>
      <c r="C277" s="0" t="s">
        <v>461</v>
      </c>
      <c r="D277" s="0" t="s">
        <v>462</v>
      </c>
      <c r="E277" s="0" t="str">
        <f aca="false">VLOOKUP(D277,regions!$D$2:$F$21,3,0)</f>
        <v>FI_19</v>
      </c>
      <c r="G277" s="0" t="str">
        <f aca="false">MID(A277,2,3)</f>
        <v>853</v>
      </c>
      <c r="H277" s="0" t="str">
        <f aca="false">VLOOKUP(G277,base!$B$1:$C$310,2,0)</f>
        <v>Turku</v>
      </c>
    </row>
    <row r="278" customFormat="false" ht="13.8" hidden="false" customHeight="false" outlineLevel="0" collapsed="false">
      <c r="A278" s="0" t="s">
        <v>753</v>
      </c>
      <c r="B278" s="0" t="s">
        <v>260</v>
      </c>
      <c r="C278" s="0" t="s">
        <v>515</v>
      </c>
      <c r="D278" s="0" t="s">
        <v>516</v>
      </c>
      <c r="E278" s="0" t="str">
        <f aca="false">VLOOKUP(D278,regions!$D$2:$F$21,3,0)</f>
        <v>FI_15</v>
      </c>
      <c r="G278" s="0" t="str">
        <f aca="false">MID(A278,2,3)</f>
        <v>857</v>
      </c>
      <c r="H278" s="0" t="str">
        <f aca="false">VLOOKUP(G278,base!$B$1:$C$310,2,0)</f>
        <v>Tuusniemi</v>
      </c>
    </row>
    <row r="279" customFormat="false" ht="13.8" hidden="false" customHeight="false" outlineLevel="0" collapsed="false">
      <c r="A279" s="0" t="s">
        <v>754</v>
      </c>
      <c r="B279" s="0" t="s">
        <v>61</v>
      </c>
      <c r="C279" s="0" t="s">
        <v>459</v>
      </c>
      <c r="D279" s="0" t="s">
        <v>12</v>
      </c>
      <c r="E279" s="0" t="str">
        <f aca="false">VLOOKUP(D279,regions!$D$2:$F$21,3,0)</f>
        <v>FI_18</v>
      </c>
      <c r="G279" s="0" t="str">
        <f aca="false">MID(A279,2,3)</f>
        <v>858</v>
      </c>
      <c r="H279" s="0" t="str">
        <f aca="false">VLOOKUP(G279,base!$B$1:$C$310,2,0)</f>
        <v>Tuusula</v>
      </c>
    </row>
    <row r="280" customFormat="false" ht="13.8" hidden="false" customHeight="false" outlineLevel="0" collapsed="false">
      <c r="A280" s="0" t="s">
        <v>755</v>
      </c>
      <c r="B280" s="0" t="s">
        <v>170</v>
      </c>
      <c r="C280" s="0" t="s">
        <v>453</v>
      </c>
      <c r="D280" s="0" t="s">
        <v>454</v>
      </c>
      <c r="E280" s="0" t="str">
        <f aca="false">VLOOKUP(D280,regions!$D$2:$F$21,3,0)</f>
        <v>FI_14</v>
      </c>
      <c r="G280" s="0" t="str">
        <f aca="false">MID(A280,2,3)</f>
        <v>859</v>
      </c>
      <c r="H280" s="0" t="str">
        <f aca="false">VLOOKUP(G280,base!$B$1:$C$310,2,0)</f>
        <v>Tyrnävä</v>
      </c>
    </row>
    <row r="281" customFormat="false" ht="13.8" hidden="false" customHeight="false" outlineLevel="0" collapsed="false">
      <c r="A281" s="0" t="s">
        <v>756</v>
      </c>
      <c r="B281" s="0" t="s">
        <v>113</v>
      </c>
      <c r="C281" s="0" t="s">
        <v>474</v>
      </c>
      <c r="D281" s="0" t="s">
        <v>35</v>
      </c>
      <c r="E281" s="0" t="str">
        <f aca="false">VLOOKUP(D281,regions!$D$2:$F$21,3,0)</f>
        <v>FI_17</v>
      </c>
      <c r="G281" s="0" t="str">
        <f aca="false">MID(A281,2,3)</f>
        <v>886</v>
      </c>
      <c r="H281" s="0" t="str">
        <f aca="false">VLOOKUP(G281,base!$B$1:$C$310,2,0)</f>
        <v>Ulvila</v>
      </c>
    </row>
    <row r="282" customFormat="false" ht="13.8" hidden="false" customHeight="false" outlineLevel="0" collapsed="false">
      <c r="A282" s="0" t="s">
        <v>757</v>
      </c>
      <c r="B282" s="0" t="s">
        <v>203</v>
      </c>
      <c r="C282" s="0" t="s">
        <v>448</v>
      </c>
      <c r="D282" s="0" t="s">
        <v>19</v>
      </c>
      <c r="E282" s="0" t="str">
        <f aca="false">VLOOKUP(D282,regions!$D$2:$F$21,3,0)</f>
        <v>FI_11</v>
      </c>
      <c r="G282" s="0" t="str">
        <f aca="false">MID(A282,2,3)</f>
        <v>887</v>
      </c>
      <c r="H282" s="0" t="str">
        <f aca="false">VLOOKUP(G282,base!$B$1:$C$310,2,0)</f>
        <v>Urjala</v>
      </c>
    </row>
    <row r="283" customFormat="false" ht="13.8" hidden="false" customHeight="false" outlineLevel="0" collapsed="false">
      <c r="A283" s="0" t="s">
        <v>758</v>
      </c>
      <c r="B283" s="0" t="s">
        <v>252</v>
      </c>
      <c r="C283" s="0" t="s">
        <v>453</v>
      </c>
      <c r="D283" s="0" t="s">
        <v>454</v>
      </c>
      <c r="E283" s="0" t="str">
        <f aca="false">VLOOKUP(D283,regions!$D$2:$F$21,3,0)</f>
        <v>FI_14</v>
      </c>
      <c r="G283" s="0" t="str">
        <f aca="false">MID(A283,2,3)</f>
        <v>889</v>
      </c>
      <c r="H283" s="0" t="str">
        <f aca="false">VLOOKUP(G283,base!$B$1:$C$310,2,0)</f>
        <v>Utajärvi</v>
      </c>
    </row>
    <row r="284" customFormat="false" ht="13.8" hidden="false" customHeight="false" outlineLevel="0" collapsed="false">
      <c r="A284" s="0" t="s">
        <v>759</v>
      </c>
      <c r="B284" s="0" t="s">
        <v>308</v>
      </c>
      <c r="C284" s="0" t="s">
        <v>470</v>
      </c>
      <c r="D284" s="0" t="s">
        <v>471</v>
      </c>
      <c r="E284" s="0" t="str">
        <f aca="false">VLOOKUP(D284,regions!$D$2:$F$21,3,0)</f>
        <v>FI_10</v>
      </c>
      <c r="G284" s="0" t="str">
        <f aca="false">MID(A284,2,3)</f>
        <v>890</v>
      </c>
      <c r="H284" s="0" t="str">
        <f aca="false">VLOOKUP(G284,base!$B$1:$C$310,2,0)</f>
        <v>Utsjoki</v>
      </c>
    </row>
    <row r="285" customFormat="false" ht="13.8" hidden="false" customHeight="false" outlineLevel="0" collapsed="false">
      <c r="A285" s="0" t="s">
        <v>760</v>
      </c>
      <c r="B285" s="0" t="s">
        <v>227</v>
      </c>
      <c r="C285" s="0" t="s">
        <v>492</v>
      </c>
      <c r="D285" s="0" t="s">
        <v>493</v>
      </c>
      <c r="E285" s="0" t="str">
        <f aca="false">VLOOKUP(D285,regions!$D$2:$F$21,3,0)</f>
        <v>FI_08</v>
      </c>
      <c r="G285" s="0" t="str">
        <f aca="false">MID(A285,2,3)</f>
        <v>892</v>
      </c>
      <c r="H285" s="0" t="str">
        <f aca="false">VLOOKUP(G285,base!$B$1:$C$310,2,0)</f>
        <v>Uurainen</v>
      </c>
    </row>
    <row r="286" customFormat="false" ht="13.8" hidden="false" customHeight="false" outlineLevel="0" collapsed="false">
      <c r="A286" s="0" t="s">
        <v>761</v>
      </c>
      <c r="B286" s="0" t="s">
        <v>159</v>
      </c>
      <c r="C286" s="0" t="s">
        <v>555</v>
      </c>
      <c r="D286" s="0" t="s">
        <v>556</v>
      </c>
      <c r="E286" s="0" t="str">
        <f aca="false">VLOOKUP(D286,regions!$D$2:$F$21,3,0)</f>
        <v>FI_12</v>
      </c>
      <c r="G286" s="0" t="str">
        <f aca="false">MID(A286,2,3)</f>
        <v>893</v>
      </c>
      <c r="H286" s="0" t="str">
        <f aca="false">VLOOKUP(G286,base!$B$1:$C$310,2,0)</f>
        <v>Nykarleby</v>
      </c>
    </row>
    <row r="287" customFormat="false" ht="13.8" hidden="false" customHeight="false" outlineLevel="0" collapsed="false">
      <c r="A287" s="0" t="s">
        <v>762</v>
      </c>
      <c r="B287" s="0" t="s">
        <v>106</v>
      </c>
      <c r="C287" s="0" t="s">
        <v>461</v>
      </c>
      <c r="D287" s="0" t="s">
        <v>462</v>
      </c>
      <c r="E287" s="0" t="str">
        <f aca="false">VLOOKUP(D287,regions!$D$2:$F$21,3,0)</f>
        <v>FI_19</v>
      </c>
      <c r="G287" s="0" t="str">
        <f aca="false">MID(A287,2,3)</f>
        <v>895</v>
      </c>
      <c r="H287" s="0" t="str">
        <f aca="false">VLOOKUP(G287,base!$B$1:$C$310,2,0)</f>
        <v>Uusikaupunki</v>
      </c>
    </row>
    <row r="288" customFormat="false" ht="13.8" hidden="false" customHeight="false" outlineLevel="0" collapsed="false">
      <c r="A288" s="0" t="s">
        <v>763</v>
      </c>
      <c r="B288" s="0" t="s">
        <v>245</v>
      </c>
      <c r="C288" s="0" t="s">
        <v>453</v>
      </c>
      <c r="D288" s="0" t="s">
        <v>454</v>
      </c>
      <c r="E288" s="0" t="str">
        <f aca="false">VLOOKUP(D288,regions!$D$2:$F$21,3,0)</f>
        <v>FI_14</v>
      </c>
      <c r="G288" s="0" t="str">
        <f aca="false">MID(A288,2,3)</f>
        <v>785</v>
      </c>
      <c r="H288" s="0" t="str">
        <f aca="false">VLOOKUP(G288,base!$B$1:$C$310,2,0)</f>
        <v>Vaala</v>
      </c>
    </row>
    <row r="289" customFormat="false" ht="13.8" hidden="false" customHeight="false" outlineLevel="0" collapsed="false">
      <c r="A289" s="0" t="s">
        <v>764</v>
      </c>
      <c r="B289" s="0" t="s">
        <v>42</v>
      </c>
      <c r="C289" s="0" t="s">
        <v>555</v>
      </c>
      <c r="D289" s="0" t="s">
        <v>556</v>
      </c>
      <c r="E289" s="0" t="str">
        <f aca="false">VLOOKUP(D289,regions!$D$2:$F$21,3,0)</f>
        <v>FI_12</v>
      </c>
      <c r="G289" s="0" t="str">
        <f aca="false">MID(A289,2,3)</f>
        <v>905</v>
      </c>
      <c r="H289" s="0" t="str">
        <f aca="false">VLOOKUP(G289,base!$B$1:$C$310,2,0)</f>
        <v>Vaasa</v>
      </c>
    </row>
    <row r="290" customFormat="false" ht="13.8" hidden="false" customHeight="false" outlineLevel="0" collapsed="false">
      <c r="A290" s="0" t="s">
        <v>765</v>
      </c>
      <c r="B290" s="0" t="s">
        <v>86</v>
      </c>
      <c r="C290" s="0" t="s">
        <v>448</v>
      </c>
      <c r="D290" s="0" t="s">
        <v>19</v>
      </c>
      <c r="E290" s="0" t="str">
        <f aca="false">VLOOKUP(D290,regions!$D$2:$F$21,3,0)</f>
        <v>FI_11</v>
      </c>
      <c r="G290" s="0" t="str">
        <f aca="false">MID(A290,2,3)</f>
        <v>908</v>
      </c>
      <c r="H290" s="0" t="str">
        <f aca="false">VLOOKUP(G290,base!$B$1:$C$310,2,0)</f>
        <v>Valkeakoski</v>
      </c>
    </row>
    <row r="291" customFormat="false" ht="13.8" hidden="false" customHeight="false" outlineLevel="0" collapsed="false">
      <c r="A291" s="0" t="s">
        <v>766</v>
      </c>
      <c r="B291" s="0" t="s">
        <v>21</v>
      </c>
      <c r="C291" s="0" t="s">
        <v>459</v>
      </c>
      <c r="D291" s="0" t="s">
        <v>12</v>
      </c>
      <c r="E291" s="0" t="str">
        <f aca="false">VLOOKUP(D291,regions!$D$2:$F$21,3,0)</f>
        <v>FI_18</v>
      </c>
      <c r="G291" s="0" t="str">
        <f aca="false">MID(A291,2,3)</f>
        <v>092</v>
      </c>
      <c r="H291" s="0" t="str">
        <f aca="false">VLOOKUP(G291,base!$B$1:$C$310,2,0)</f>
        <v>Vantaa</v>
      </c>
    </row>
    <row r="292" customFormat="false" ht="13.8" hidden="false" customHeight="false" outlineLevel="0" collapsed="false">
      <c r="A292" s="0" t="s">
        <v>767</v>
      </c>
      <c r="B292" s="0" t="s">
        <v>85</v>
      </c>
      <c r="C292" s="0" t="s">
        <v>515</v>
      </c>
      <c r="D292" s="0" t="s">
        <v>516</v>
      </c>
      <c r="E292" s="0" t="str">
        <f aca="false">VLOOKUP(D292,regions!$D$2:$F$21,3,0)</f>
        <v>FI_15</v>
      </c>
      <c r="G292" s="0" t="str">
        <f aca="false">MID(A292,2,3)</f>
        <v>915</v>
      </c>
      <c r="H292" s="0" t="str">
        <f aca="false">VLOOKUP(G292,base!$B$1:$C$310,2,0)</f>
        <v>Varkaus</v>
      </c>
    </row>
    <row r="293" customFormat="false" ht="13.8" hidden="false" customHeight="false" outlineLevel="0" collapsed="false">
      <c r="A293" s="0" t="s">
        <v>768</v>
      </c>
      <c r="B293" s="0" t="s">
        <v>335</v>
      </c>
      <c r="C293" s="0" t="s">
        <v>461</v>
      </c>
      <c r="D293" s="0" t="s">
        <v>462</v>
      </c>
      <c r="E293" s="0" t="str">
        <f aca="false">VLOOKUP(D293,regions!$D$2:$F$21,3,0)</f>
        <v>FI_19</v>
      </c>
      <c r="G293" s="0" t="str">
        <f aca="false">MID(A293,2,3)</f>
        <v>918</v>
      </c>
      <c r="H293" s="0" t="str">
        <f aca="false">VLOOKUP(G293,base!$B$1:$C$310,2,0)</f>
        <v>Vehmaa</v>
      </c>
    </row>
    <row r="294" customFormat="false" ht="13.8" hidden="false" customHeight="false" outlineLevel="0" collapsed="false">
      <c r="A294" s="0" t="s">
        <v>769</v>
      </c>
      <c r="B294" s="0" t="s">
        <v>277</v>
      </c>
      <c r="C294" s="0" t="s">
        <v>515</v>
      </c>
      <c r="D294" s="0" t="s">
        <v>516</v>
      </c>
      <c r="E294" s="0" t="str">
        <f aca="false">VLOOKUP(D294,regions!$D$2:$F$21,3,0)</f>
        <v>FI_15</v>
      </c>
      <c r="G294" s="0" t="str">
        <f aca="false">MID(A294,2,3)</f>
        <v>921</v>
      </c>
      <c r="H294" s="0" t="str">
        <f aca="false">VLOOKUP(G294,base!$B$1:$C$310,2,0)</f>
        <v>Vesanto</v>
      </c>
    </row>
    <row r="295" customFormat="false" ht="13.8" hidden="false" customHeight="false" outlineLevel="0" collapsed="false">
      <c r="A295" s="0" t="s">
        <v>770</v>
      </c>
      <c r="B295" s="0" t="s">
        <v>213</v>
      </c>
      <c r="C295" s="0" t="s">
        <v>448</v>
      </c>
      <c r="D295" s="0" t="s">
        <v>19</v>
      </c>
      <c r="E295" s="0" t="str">
        <f aca="false">VLOOKUP(D295,regions!$D$2:$F$21,3,0)</f>
        <v>FI_11</v>
      </c>
      <c r="G295" s="0" t="str">
        <f aca="false">MID(A295,2,3)</f>
        <v>922</v>
      </c>
      <c r="H295" s="0" t="str">
        <f aca="false">VLOOKUP(G295,base!$B$1:$C$310,2,0)</f>
        <v>Vesilahti</v>
      </c>
    </row>
    <row r="296" customFormat="false" ht="13.8" hidden="false" customHeight="false" outlineLevel="0" collapsed="false">
      <c r="A296" s="0" t="s">
        <v>771</v>
      </c>
      <c r="B296" s="0" t="s">
        <v>237</v>
      </c>
      <c r="C296" s="0" t="s">
        <v>486</v>
      </c>
      <c r="D296" s="0" t="s">
        <v>487</v>
      </c>
      <c r="E296" s="0" t="str">
        <f aca="false">VLOOKUP(D296,regions!$D$2:$F$21,3,0)</f>
        <v>FI_07</v>
      </c>
      <c r="G296" s="0" t="str">
        <f aca="false">MID(A296,2,3)</f>
        <v>924</v>
      </c>
      <c r="H296" s="0" t="str">
        <f aca="false">VLOOKUP(G296,base!$B$1:$C$310,2,0)</f>
        <v>Veteli</v>
      </c>
    </row>
    <row r="297" customFormat="false" ht="13.8" hidden="false" customHeight="false" outlineLevel="0" collapsed="false">
      <c r="A297" s="0" t="s">
        <v>772</v>
      </c>
      <c r="B297" s="0" t="s">
        <v>223</v>
      </c>
      <c r="C297" s="0" t="s">
        <v>515</v>
      </c>
      <c r="D297" s="0" t="s">
        <v>516</v>
      </c>
      <c r="E297" s="0" t="str">
        <f aca="false">VLOOKUP(D297,regions!$D$2:$F$21,3,0)</f>
        <v>FI_15</v>
      </c>
      <c r="G297" s="0" t="str">
        <f aca="false">MID(A297,2,3)</f>
        <v>925</v>
      </c>
      <c r="H297" s="0" t="str">
        <f aca="false">VLOOKUP(G297,base!$B$1:$C$310,2,0)</f>
        <v>Vieremä</v>
      </c>
    </row>
    <row r="298" customFormat="false" ht="13.8" hidden="false" customHeight="false" outlineLevel="0" collapsed="false">
      <c r="A298" s="0" t="s">
        <v>773</v>
      </c>
      <c r="B298" s="0" t="s">
        <v>71</v>
      </c>
      <c r="C298" s="0" t="s">
        <v>459</v>
      </c>
      <c r="D298" s="0" t="s">
        <v>12</v>
      </c>
      <c r="E298" s="0" t="str">
        <f aca="false">VLOOKUP(D298,regions!$D$2:$F$21,3,0)</f>
        <v>FI_18</v>
      </c>
      <c r="G298" s="0" t="str">
        <f aca="false">MID(A298,2,3)</f>
        <v>927</v>
      </c>
      <c r="H298" s="0" t="str">
        <f aca="false">VLOOKUP(G298,base!$B$1:$C$310,2,0)</f>
        <v>Vihti</v>
      </c>
    </row>
    <row r="299" customFormat="false" ht="13.8" hidden="false" customHeight="false" outlineLevel="0" collapsed="false">
      <c r="A299" s="0" t="s">
        <v>774</v>
      </c>
      <c r="B299" s="0" t="s">
        <v>176</v>
      </c>
      <c r="C299" s="0" t="s">
        <v>492</v>
      </c>
      <c r="D299" s="0" t="s">
        <v>493</v>
      </c>
      <c r="E299" s="0" t="str">
        <f aca="false">VLOOKUP(D299,regions!$D$2:$F$21,3,0)</f>
        <v>FI_08</v>
      </c>
      <c r="G299" s="0" t="str">
        <f aca="false">MID(A299,2,3)</f>
        <v>931</v>
      </c>
      <c r="H299" s="0" t="str">
        <f aca="false">VLOOKUP(G299,base!$B$1:$C$310,2,0)</f>
        <v>Viitasaari</v>
      </c>
    </row>
    <row r="300" customFormat="false" ht="13.8" hidden="false" customHeight="false" outlineLevel="0" collapsed="false">
      <c r="A300" s="0" t="s">
        <v>775</v>
      </c>
      <c r="B300" s="0" t="s">
        <v>247</v>
      </c>
      <c r="C300" s="0" t="s">
        <v>450</v>
      </c>
      <c r="D300" s="0" t="s">
        <v>451</v>
      </c>
      <c r="E300" s="0" t="str">
        <f aca="false">VLOOKUP(D300,regions!$D$2:$F$21,3,0)</f>
        <v>FI_03</v>
      </c>
      <c r="G300" s="0" t="str">
        <f aca="false">MID(A300,2,3)</f>
        <v>934</v>
      </c>
      <c r="H300" s="0" t="str">
        <f aca="false">VLOOKUP(G300,base!$B$1:$C$310,2,0)</f>
        <v>Vimpeli</v>
      </c>
    </row>
    <row r="301" customFormat="false" ht="13.8" hidden="false" customHeight="false" outlineLevel="0" collapsed="false">
      <c r="A301" s="0" t="s">
        <v>776</v>
      </c>
      <c r="B301" s="0" t="s">
        <v>233</v>
      </c>
      <c r="C301" s="0" t="s">
        <v>489</v>
      </c>
      <c r="D301" s="0" t="s">
        <v>33</v>
      </c>
      <c r="E301" s="0" t="str">
        <f aca="false">VLOOKUP(D301,regions!$D$2:$F$21,3,0)</f>
        <v>FI_09</v>
      </c>
      <c r="G301" s="0" t="str">
        <f aca="false">MID(A301,2,3)</f>
        <v>935</v>
      </c>
      <c r="H301" s="0" t="str">
        <f aca="false">VLOOKUP(G301,base!$B$1:$C$310,2,0)</f>
        <v>Virolahti</v>
      </c>
    </row>
    <row r="302" customFormat="false" ht="13.8" hidden="false" customHeight="false" outlineLevel="0" collapsed="false">
      <c r="A302" s="0" t="s">
        <v>777</v>
      </c>
      <c r="B302" s="0" t="s">
        <v>168</v>
      </c>
      <c r="C302" s="0" t="s">
        <v>448</v>
      </c>
      <c r="D302" s="0" t="s">
        <v>19</v>
      </c>
      <c r="E302" s="0" t="str">
        <f aca="false">VLOOKUP(D302,regions!$D$2:$F$21,3,0)</f>
        <v>FI_11</v>
      </c>
      <c r="G302" s="0" t="str">
        <f aca="false">MID(A302,2,3)</f>
        <v>936</v>
      </c>
      <c r="H302" s="0" t="str">
        <f aca="false">VLOOKUP(G302,base!$B$1:$C$310,2,0)</f>
        <v>Virrat</v>
      </c>
    </row>
    <row r="303" customFormat="false" ht="13.8" hidden="false" customHeight="false" outlineLevel="0" collapsed="false">
      <c r="A303" s="0" t="s">
        <v>778</v>
      </c>
      <c r="B303" s="0" t="s">
        <v>321</v>
      </c>
      <c r="C303" s="0" t="s">
        <v>464</v>
      </c>
      <c r="D303" s="0" t="s">
        <v>122</v>
      </c>
      <c r="E303" s="0" t="str">
        <f aca="false">VLOOKUP(D303,regions!$D$2:$F$21,3,0)</f>
        <v>FI_01</v>
      </c>
      <c r="G303" s="0" t="str">
        <f aca="false">MID(A303,2,3)</f>
        <v>941</v>
      </c>
      <c r="H303" s="0" t="str">
        <f aca="false">VLOOKUP(G303,base!$B$1:$C$310,2,0)</f>
        <v>Vårdö</v>
      </c>
    </row>
    <row r="304" customFormat="false" ht="13.8" hidden="false" customHeight="false" outlineLevel="0" collapsed="false">
      <c r="A304" s="0" t="s">
        <v>779</v>
      </c>
      <c r="B304" s="0" t="s">
        <v>173</v>
      </c>
      <c r="C304" s="0" t="s">
        <v>555</v>
      </c>
      <c r="D304" s="0" t="s">
        <v>556</v>
      </c>
      <c r="E304" s="0" t="str">
        <f aca="false">VLOOKUP(D304,regions!$D$2:$F$21,3,0)</f>
        <v>FI_12</v>
      </c>
      <c r="G304" s="0" t="str">
        <f aca="false">MID(A304,2,3)</f>
        <v>946</v>
      </c>
      <c r="H304" s="0" t="str">
        <f aca="false">VLOOKUP(G304,base!$B$1:$C$310,2,0)</f>
        <v>Vöyri</v>
      </c>
    </row>
    <row r="305" customFormat="false" ht="13.8" hidden="false" customHeight="false" outlineLevel="0" collapsed="false">
      <c r="A305" s="0" t="s">
        <v>780</v>
      </c>
      <c r="B305" s="0" t="s">
        <v>214</v>
      </c>
      <c r="C305" s="0" t="s">
        <v>470</v>
      </c>
      <c r="D305" s="0" t="s">
        <v>471</v>
      </c>
      <c r="E305" s="0" t="str">
        <f aca="false">VLOOKUP(D305,regions!$D$2:$F$21,3,0)</f>
        <v>FI_10</v>
      </c>
      <c r="G305" s="0" t="str">
        <f aca="false">MID(A305,2,3)</f>
        <v>976</v>
      </c>
      <c r="H305" s="0" t="str">
        <f aca="false">VLOOKUP(G305,base!$B$1:$C$310,2,0)</f>
        <v>Ylitornio</v>
      </c>
    </row>
    <row r="306" customFormat="false" ht="13.8" hidden="false" customHeight="false" outlineLevel="0" collapsed="false">
      <c r="A306" s="0" t="s">
        <v>781</v>
      </c>
      <c r="B306" s="0" t="s">
        <v>109</v>
      </c>
      <c r="C306" s="0" t="s">
        <v>453</v>
      </c>
      <c r="D306" s="0" t="s">
        <v>454</v>
      </c>
      <c r="E306" s="0" t="str">
        <f aca="false">VLOOKUP(D306,regions!$D$2:$F$21,3,0)</f>
        <v>FI_14</v>
      </c>
      <c r="G306" s="0" t="str">
        <f aca="false">MID(A306,2,3)</f>
        <v>977</v>
      </c>
      <c r="H306" s="0" t="str">
        <f aca="false">VLOOKUP(G306,base!$B$1:$C$310,2,0)</f>
        <v>Ylivieska</v>
      </c>
    </row>
    <row r="307" customFormat="false" ht="13.8" hidden="false" customHeight="false" outlineLevel="0" collapsed="false">
      <c r="A307" s="0" t="s">
        <v>782</v>
      </c>
      <c r="B307" s="0" t="s">
        <v>67</v>
      </c>
      <c r="C307" s="0" t="s">
        <v>448</v>
      </c>
      <c r="D307" s="0" t="s">
        <v>19</v>
      </c>
      <c r="E307" s="0" t="str">
        <f aca="false">VLOOKUP(D307,regions!$D$2:$F$21,3,0)</f>
        <v>FI_11</v>
      </c>
      <c r="G307" s="0" t="str">
        <f aca="false">MID(A307,2,3)</f>
        <v>980</v>
      </c>
      <c r="H307" s="0" t="str">
        <f aca="false">VLOOKUP(G307,base!$B$1:$C$310,2,0)</f>
        <v>Ylöjärvi</v>
      </c>
    </row>
    <row r="308" customFormat="false" ht="13.8" hidden="false" customHeight="false" outlineLevel="0" collapsed="false">
      <c r="A308" s="0" t="s">
        <v>783</v>
      </c>
      <c r="B308" s="0" t="s">
        <v>265</v>
      </c>
      <c r="C308" s="0" t="s">
        <v>479</v>
      </c>
      <c r="D308" s="0" t="s">
        <v>41</v>
      </c>
      <c r="E308" s="0" t="str">
        <f aca="false">VLOOKUP(D308,regions!$D$2:$F$21,3,0)</f>
        <v>FI_06</v>
      </c>
      <c r="G308" s="0" t="str">
        <f aca="false">MID(A308,2,3)</f>
        <v>981</v>
      </c>
      <c r="H308" s="0" t="str">
        <f aca="false">VLOOKUP(G308,base!$B$1:$C$310,2,0)</f>
        <v>Ypäjä</v>
      </c>
    </row>
    <row r="309" customFormat="false" ht="13.8" hidden="false" customHeight="false" outlineLevel="0" collapsed="false">
      <c r="A309" s="0" t="s">
        <v>784</v>
      </c>
      <c r="B309" s="0" t="s">
        <v>183</v>
      </c>
      <c r="C309" s="0" t="s">
        <v>450</v>
      </c>
      <c r="D309" s="0" t="s">
        <v>451</v>
      </c>
      <c r="E309" s="0" t="str">
        <f aca="false">VLOOKUP(D309,regions!$D$2:$F$21,3,0)</f>
        <v>FI_03</v>
      </c>
      <c r="G309" s="0" t="str">
        <f aca="false">MID(A309,2,3)</f>
        <v>989</v>
      </c>
      <c r="H309" s="0" t="str">
        <f aca="false">VLOOKUP(G309,base!$B$1:$C$310,2,0)</f>
        <v>Ähtäri</v>
      </c>
    </row>
    <row r="310" customFormat="false" ht="13.8" hidden="false" customHeight="false" outlineLevel="0" collapsed="false">
      <c r="A310" s="0" t="s">
        <v>785</v>
      </c>
      <c r="B310" s="0" t="s">
        <v>88</v>
      </c>
      <c r="C310" s="0" t="s">
        <v>492</v>
      </c>
      <c r="D310" s="0" t="s">
        <v>493</v>
      </c>
      <c r="E310" s="0" t="str">
        <f aca="false">VLOOKUP(D310,regions!$D$2:$F$21,3,0)</f>
        <v>FI_08</v>
      </c>
      <c r="G310" s="0" t="str">
        <f aca="false">MID(A310,2,3)</f>
        <v>992</v>
      </c>
      <c r="H310" s="0" t="str">
        <f aca="false">VLOOKUP(G310,base!$B$1:$C$310,2,0)</f>
        <v>Äänekoski</v>
      </c>
    </row>
    <row r="312" customFormat="false" ht="12.8" hidden="false" customHeight="false" outlineLevel="0" collapsed="false">
      <c r="A312" s="0" t="s">
        <v>360</v>
      </c>
      <c r="B312" s="0" t="s">
        <v>786</v>
      </c>
    </row>
  </sheetData>
  <autoFilter ref="A1:H31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I4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60546875" defaultRowHeight="13.8" zeroHeight="false" outlineLevelRow="0" outlineLevelCol="0"/>
  <cols>
    <col collapsed="false" customWidth="true" hidden="false" outlineLevel="0" max="2" min="2" style="0" width="24.31"/>
    <col collapsed="false" customWidth="true" hidden="false" outlineLevel="0" max="4" min="4" style="0" width="22.31"/>
    <col collapsed="false" customWidth="true" hidden="false" outlineLevel="0" max="8" min="7" style="0" width="21.17"/>
    <col collapsed="false" customWidth="true" hidden="false" outlineLevel="0" max="9" min="9" style="0" width="28.38"/>
  </cols>
  <sheetData>
    <row r="2" customFormat="false" ht="13.8" hidden="false" customHeight="false" outlineLevel="0" collapsed="false">
      <c r="B2" s="7" t="s">
        <v>787</v>
      </c>
      <c r="C2" s="7" t="s">
        <v>373</v>
      </c>
      <c r="D2" s="0" t="s">
        <v>788</v>
      </c>
      <c r="F2" s="0" t="s">
        <v>789</v>
      </c>
      <c r="G2" s="0" t="s">
        <v>790</v>
      </c>
      <c r="H2" s="0" t="s">
        <v>791</v>
      </c>
      <c r="I2" s="0" t="s">
        <v>792</v>
      </c>
    </row>
    <row r="3" customFormat="false" ht="13.8" hidden="false" customHeight="false" outlineLevel="0" collapsed="false">
      <c r="B3" s="0" t="s">
        <v>122</v>
      </c>
      <c r="C3" s="0" t="s">
        <v>793</v>
      </c>
      <c r="D3" s="0" t="s">
        <v>122</v>
      </c>
      <c r="F3" s="0" t="s">
        <v>793</v>
      </c>
      <c r="G3" s="0" t="s">
        <v>794</v>
      </c>
      <c r="H3" s="0" t="s">
        <v>795</v>
      </c>
      <c r="I3" s="0" t="s">
        <v>796</v>
      </c>
    </row>
    <row r="4" customFormat="false" ht="13.8" hidden="false" customHeight="false" outlineLevel="0" collapsed="false">
      <c r="B4" s="0" t="s">
        <v>39</v>
      </c>
      <c r="C4" s="0" t="s">
        <v>797</v>
      </c>
      <c r="D4" s="0" t="s">
        <v>523</v>
      </c>
      <c r="F4" s="0" t="s">
        <v>797</v>
      </c>
      <c r="G4" s="0" t="s">
        <v>798</v>
      </c>
      <c r="H4" s="0" t="s">
        <v>799</v>
      </c>
      <c r="I4" s="0" t="s">
        <v>800</v>
      </c>
    </row>
    <row r="5" customFormat="false" ht="13.8" hidden="false" customHeight="false" outlineLevel="0" collapsed="false">
      <c r="B5" s="0" t="s">
        <v>47</v>
      </c>
      <c r="C5" s="0" t="s">
        <v>801</v>
      </c>
      <c r="D5" s="0" t="s">
        <v>451</v>
      </c>
      <c r="F5" s="0" t="s">
        <v>801</v>
      </c>
      <c r="G5" s="0" t="s">
        <v>802</v>
      </c>
      <c r="H5" s="0" t="s">
        <v>803</v>
      </c>
      <c r="I5" s="0" t="s">
        <v>804</v>
      </c>
    </row>
    <row r="6" customFormat="false" ht="13.8" hidden="false" customHeight="false" outlineLevel="0" collapsed="false">
      <c r="B6" s="0" t="s">
        <v>49</v>
      </c>
      <c r="C6" s="0" t="s">
        <v>805</v>
      </c>
      <c r="D6" s="0" t="s">
        <v>468</v>
      </c>
      <c r="F6" s="0" t="s">
        <v>805</v>
      </c>
      <c r="G6" s="0" t="s">
        <v>806</v>
      </c>
      <c r="H6" s="0" t="s">
        <v>807</v>
      </c>
      <c r="I6" s="0" t="s">
        <v>808</v>
      </c>
    </row>
    <row r="7" customFormat="false" ht="13.8" hidden="false" customHeight="false" outlineLevel="0" collapsed="false">
      <c r="B7" s="0" t="s">
        <v>63</v>
      </c>
      <c r="C7" s="0" t="s">
        <v>809</v>
      </c>
      <c r="D7" s="0" t="s">
        <v>63</v>
      </c>
      <c r="F7" s="0" t="s">
        <v>809</v>
      </c>
      <c r="G7" s="0" t="s">
        <v>810</v>
      </c>
      <c r="H7" s="0" t="s">
        <v>811</v>
      </c>
      <c r="I7" s="0" t="s">
        <v>810</v>
      </c>
    </row>
    <row r="8" customFormat="false" ht="13.8" hidden="false" customHeight="false" outlineLevel="0" collapsed="false">
      <c r="B8" s="0" t="s">
        <v>41</v>
      </c>
      <c r="C8" s="0" t="s">
        <v>812</v>
      </c>
      <c r="D8" s="0" t="s">
        <v>41</v>
      </c>
      <c r="F8" s="0" t="s">
        <v>812</v>
      </c>
      <c r="G8" s="0" t="s">
        <v>813</v>
      </c>
      <c r="H8" s="0" t="s">
        <v>814</v>
      </c>
      <c r="I8" s="0" t="s">
        <v>815</v>
      </c>
    </row>
    <row r="9" customFormat="false" ht="13.8" hidden="false" customHeight="false" outlineLevel="0" collapsed="false">
      <c r="B9" s="0" t="s">
        <v>54</v>
      </c>
      <c r="C9" s="0" t="s">
        <v>816</v>
      </c>
      <c r="D9" s="0" t="s">
        <v>487</v>
      </c>
      <c r="F9" s="0" t="s">
        <v>816</v>
      </c>
      <c r="G9" s="0" t="s">
        <v>817</v>
      </c>
      <c r="H9" s="0" t="s">
        <v>818</v>
      </c>
      <c r="I9" s="0" t="s">
        <v>819</v>
      </c>
    </row>
    <row r="10" customFormat="false" ht="13.8" hidden="false" customHeight="false" outlineLevel="0" collapsed="false">
      <c r="B10" s="0" t="s">
        <v>27</v>
      </c>
      <c r="C10" s="0" t="s">
        <v>820</v>
      </c>
      <c r="D10" s="0" t="s">
        <v>493</v>
      </c>
      <c r="F10" s="0" t="s">
        <v>820</v>
      </c>
      <c r="G10" s="0" t="s">
        <v>821</v>
      </c>
      <c r="H10" s="0" t="s">
        <v>822</v>
      </c>
      <c r="I10" s="0" t="s">
        <v>823</v>
      </c>
    </row>
    <row r="11" customFormat="false" ht="13.8" hidden="false" customHeight="false" outlineLevel="0" collapsed="false">
      <c r="B11" s="0" t="s">
        <v>33</v>
      </c>
      <c r="C11" s="0" t="s">
        <v>824</v>
      </c>
      <c r="D11" s="0" t="s">
        <v>33</v>
      </c>
      <c r="F11" s="0" t="s">
        <v>824</v>
      </c>
      <c r="G11" s="0" t="s">
        <v>825</v>
      </c>
      <c r="H11" s="0" t="s">
        <v>826</v>
      </c>
      <c r="I11" s="0" t="s">
        <v>825</v>
      </c>
    </row>
    <row r="12" customFormat="false" ht="13.8" hidden="false" customHeight="false" outlineLevel="0" collapsed="false">
      <c r="B12" s="0" t="s">
        <v>45</v>
      </c>
      <c r="C12" s="0" t="s">
        <v>827</v>
      </c>
      <c r="D12" s="0" t="s">
        <v>471</v>
      </c>
      <c r="F12" s="0" t="s">
        <v>827</v>
      </c>
      <c r="G12" s="0" t="s">
        <v>828</v>
      </c>
      <c r="H12" s="0" t="s">
        <v>829</v>
      </c>
      <c r="I12" s="0" t="s">
        <v>830</v>
      </c>
    </row>
    <row r="13" customFormat="false" ht="13.8" hidden="false" customHeight="false" outlineLevel="0" collapsed="false">
      <c r="B13" s="0" t="s">
        <v>19</v>
      </c>
      <c r="C13" s="0" t="s">
        <v>831</v>
      </c>
      <c r="D13" s="0" t="s">
        <v>19</v>
      </c>
      <c r="F13" s="0" t="s">
        <v>831</v>
      </c>
      <c r="G13" s="0" t="s">
        <v>832</v>
      </c>
      <c r="H13" s="0" t="s">
        <v>833</v>
      </c>
      <c r="I13" s="0" t="s">
        <v>832</v>
      </c>
    </row>
    <row r="14" customFormat="false" ht="13.8" hidden="false" customHeight="false" outlineLevel="0" collapsed="false">
      <c r="B14" s="0" t="s">
        <v>43</v>
      </c>
      <c r="C14" s="0" t="s">
        <v>834</v>
      </c>
      <c r="D14" s="0" t="s">
        <v>556</v>
      </c>
      <c r="F14" s="0" t="s">
        <v>834</v>
      </c>
      <c r="G14" s="0" t="s">
        <v>835</v>
      </c>
      <c r="H14" s="0" t="s">
        <v>836</v>
      </c>
      <c r="I14" s="0" t="s">
        <v>837</v>
      </c>
    </row>
    <row r="15" customFormat="false" ht="13.8" hidden="false" customHeight="false" outlineLevel="0" collapsed="false">
      <c r="B15" s="0" t="s">
        <v>37</v>
      </c>
      <c r="C15" s="0" t="s">
        <v>838</v>
      </c>
      <c r="D15" s="0" t="s">
        <v>502</v>
      </c>
      <c r="F15" s="0" t="s">
        <v>838</v>
      </c>
      <c r="G15" s="0" t="s">
        <v>839</v>
      </c>
      <c r="H15" s="0" t="s">
        <v>840</v>
      </c>
      <c r="I15" s="0" t="s">
        <v>841</v>
      </c>
    </row>
    <row r="16" customFormat="false" ht="13.8" hidden="false" customHeight="false" outlineLevel="0" collapsed="false">
      <c r="B16" s="0" t="s">
        <v>23</v>
      </c>
      <c r="C16" s="0" t="s">
        <v>842</v>
      </c>
      <c r="D16" s="0" t="s">
        <v>454</v>
      </c>
      <c r="F16" s="0" t="s">
        <v>842</v>
      </c>
      <c r="G16" s="0" t="s">
        <v>843</v>
      </c>
      <c r="H16" s="0" t="s">
        <v>844</v>
      </c>
      <c r="I16" s="0" t="s">
        <v>845</v>
      </c>
    </row>
    <row r="17" customFormat="false" ht="13.8" hidden="false" customHeight="false" outlineLevel="0" collapsed="false">
      <c r="B17" s="0" t="s">
        <v>29</v>
      </c>
      <c r="C17" s="0" t="s">
        <v>846</v>
      </c>
      <c r="D17" s="0" t="s">
        <v>516</v>
      </c>
      <c r="F17" s="0" t="s">
        <v>846</v>
      </c>
      <c r="G17" s="0" t="s">
        <v>847</v>
      </c>
      <c r="H17" s="0" t="s">
        <v>848</v>
      </c>
      <c r="I17" s="0" t="s">
        <v>849</v>
      </c>
    </row>
    <row r="18" customFormat="false" ht="13.8" hidden="false" customHeight="false" outlineLevel="0" collapsed="false">
      <c r="B18" s="0" t="s">
        <v>31</v>
      </c>
      <c r="C18" s="0" t="s">
        <v>850</v>
      </c>
      <c r="D18" s="0" t="s">
        <v>31</v>
      </c>
      <c r="F18" s="0" t="s">
        <v>850</v>
      </c>
      <c r="G18" s="0" t="s">
        <v>851</v>
      </c>
      <c r="H18" s="0" t="s">
        <v>852</v>
      </c>
      <c r="I18" s="0" t="s">
        <v>853</v>
      </c>
    </row>
    <row r="19" customFormat="false" ht="13.8" hidden="false" customHeight="false" outlineLevel="0" collapsed="false">
      <c r="B19" s="0" t="s">
        <v>35</v>
      </c>
      <c r="C19" s="0" t="s">
        <v>854</v>
      </c>
      <c r="D19" s="0" t="s">
        <v>35</v>
      </c>
      <c r="F19" s="0" t="s">
        <v>854</v>
      </c>
      <c r="G19" s="0" t="s">
        <v>855</v>
      </c>
      <c r="H19" s="0" t="s">
        <v>855</v>
      </c>
      <c r="I19" s="0" t="s">
        <v>855</v>
      </c>
    </row>
    <row r="20" customFormat="false" ht="13.8" hidden="false" customHeight="false" outlineLevel="0" collapsed="false">
      <c r="B20" s="0" t="s">
        <v>12</v>
      </c>
      <c r="C20" s="0" t="s">
        <v>856</v>
      </c>
      <c r="D20" s="0" t="s">
        <v>12</v>
      </c>
      <c r="F20" s="0" t="s">
        <v>856</v>
      </c>
      <c r="G20" s="0" t="s">
        <v>857</v>
      </c>
      <c r="H20" s="0" t="s">
        <v>858</v>
      </c>
      <c r="I20" s="0" t="s">
        <v>857</v>
      </c>
    </row>
    <row r="21" customFormat="false" ht="13.8" hidden="false" customHeight="false" outlineLevel="0" collapsed="false">
      <c r="B21" s="0" t="s">
        <v>25</v>
      </c>
      <c r="C21" s="0" t="s">
        <v>859</v>
      </c>
      <c r="D21" s="0" t="s">
        <v>462</v>
      </c>
      <c r="F21" s="0" t="s">
        <v>859</v>
      </c>
      <c r="G21" s="0" t="s">
        <v>860</v>
      </c>
      <c r="H21" s="0" t="s">
        <v>861</v>
      </c>
      <c r="I21" s="0" t="s">
        <v>862</v>
      </c>
    </row>
    <row r="23" customFormat="false" ht="13.8" hidden="false" customHeight="false" outlineLevel="0" collapsed="false">
      <c r="B23" s="12" t="s">
        <v>12</v>
      </c>
      <c r="C23" s="12" t="str">
        <f aca="false">VLOOKUP(B23,$B$2:$C$21,2,0)</f>
        <v>FI_18</v>
      </c>
      <c r="D23" s="0" t="str">
        <f aca="false">CONCATENATE(D3," (",MID(C3,4,2),")")</f>
        <v>Åland (01)</v>
      </c>
      <c r="F23" s="0" t="s">
        <v>360</v>
      </c>
      <c r="G23" s="0" t="s">
        <v>863</v>
      </c>
    </row>
    <row r="24" customFormat="false" ht="13.8" hidden="false" customHeight="false" outlineLevel="0" collapsed="false">
      <c r="B24" s="12" t="s">
        <v>19</v>
      </c>
      <c r="C24" s="12" t="str">
        <f aca="false">VLOOKUP(B24,$B$2:$C$21,2,0)</f>
        <v>FI_11</v>
      </c>
      <c r="D24" s="0" t="str">
        <f aca="false">CONCATENATE(D4," (",MID(C4,4,2),")")</f>
        <v>South Karelia (02)</v>
      </c>
    </row>
    <row r="25" customFormat="false" ht="13.8" hidden="false" customHeight="false" outlineLevel="0" collapsed="false">
      <c r="B25" s="12" t="s">
        <v>23</v>
      </c>
      <c r="C25" s="12" t="str">
        <f aca="false">VLOOKUP(B25,$B$2:$C$21,2,0)</f>
        <v>FI_14</v>
      </c>
      <c r="D25" s="0" t="str">
        <f aca="false">CONCATENATE(D5," (",MID(C5,4,2),")")</f>
        <v>South Ostrobothnia (03)</v>
      </c>
    </row>
    <row r="26" customFormat="false" ht="13.8" hidden="false" customHeight="false" outlineLevel="0" collapsed="false">
      <c r="B26" s="12" t="s">
        <v>25</v>
      </c>
      <c r="C26" s="12" t="str">
        <f aca="false">VLOOKUP(B26,$B$2:$C$21,2,0)</f>
        <v>FI_19</v>
      </c>
      <c r="D26" s="0" t="str">
        <f aca="false">CONCATENATE(D6," (",MID(C6,4,2),")")</f>
        <v>South Savo (04)</v>
      </c>
    </row>
    <row r="27" customFormat="false" ht="13.8" hidden="false" customHeight="false" outlineLevel="0" collapsed="false">
      <c r="B27" s="12" t="s">
        <v>27</v>
      </c>
      <c r="C27" s="12" t="str">
        <f aca="false">VLOOKUP(B27,$B$2:$C$21,2,0)</f>
        <v>FI_08</v>
      </c>
      <c r="D27" s="0" t="str">
        <f aca="false">CONCATENATE(D7," (",MID(C7,4,2),")")</f>
        <v>Kainuu (05)</v>
      </c>
    </row>
    <row r="28" customFormat="false" ht="13.8" hidden="false" customHeight="false" outlineLevel="0" collapsed="false">
      <c r="B28" s="12" t="s">
        <v>29</v>
      </c>
      <c r="C28" s="12" t="str">
        <f aca="false">VLOOKUP(B28,$B$2:$C$21,2,0)</f>
        <v>FI_15</v>
      </c>
      <c r="D28" s="0" t="str">
        <f aca="false">CONCATENATE(D8," (",MID(C8,4,2),")")</f>
        <v>Kanta-Häme (06)</v>
      </c>
    </row>
    <row r="29" customFormat="false" ht="13.8" hidden="false" customHeight="false" outlineLevel="0" collapsed="false">
      <c r="B29" s="12" t="s">
        <v>31</v>
      </c>
      <c r="C29" s="12" t="str">
        <f aca="false">VLOOKUP(B29,$B$2:$C$21,2,0)</f>
        <v>FI_16</v>
      </c>
      <c r="D29" s="0" t="str">
        <f aca="false">CONCATENATE(D9," (",MID(C9,4,2),")")</f>
        <v>Central Ostrobothnia (07)</v>
      </c>
    </row>
    <row r="30" customFormat="false" ht="13.8" hidden="false" customHeight="false" outlineLevel="0" collapsed="false">
      <c r="B30" s="12" t="s">
        <v>33</v>
      </c>
      <c r="C30" s="12" t="str">
        <f aca="false">VLOOKUP(B30,$B$2:$C$21,2,0)</f>
        <v>FI_09</v>
      </c>
      <c r="D30" s="0" t="str">
        <f aca="false">CONCATENATE(D10," (",MID(C10,4,2),")")</f>
        <v>Central Finland (08)</v>
      </c>
    </row>
    <row r="31" customFormat="false" ht="13.8" hidden="false" customHeight="false" outlineLevel="0" collapsed="false">
      <c r="B31" s="12" t="s">
        <v>35</v>
      </c>
      <c r="C31" s="12" t="str">
        <f aca="false">VLOOKUP(B31,$B$2:$C$21,2,0)</f>
        <v>FI_17</v>
      </c>
      <c r="D31" s="0" t="str">
        <f aca="false">CONCATENATE(D11," (",MID(C11,4,2),")")</f>
        <v>Kymenlaakso (09)</v>
      </c>
    </row>
    <row r="32" customFormat="false" ht="13.8" hidden="false" customHeight="false" outlineLevel="0" collapsed="false">
      <c r="B32" s="12" t="s">
        <v>37</v>
      </c>
      <c r="C32" s="12" t="str">
        <f aca="false">VLOOKUP(B32,$B$2:$C$21,2,0)</f>
        <v>FI_13</v>
      </c>
      <c r="D32" s="0" t="str">
        <f aca="false">CONCATENATE(D12," (",MID(C12,4,2),")")</f>
        <v>Lapland (10)</v>
      </c>
    </row>
    <row r="33" customFormat="false" ht="13.8" hidden="false" customHeight="false" outlineLevel="0" collapsed="false">
      <c r="B33" s="12" t="s">
        <v>39</v>
      </c>
      <c r="C33" s="12" t="str">
        <f aca="false">VLOOKUP(B33,$B$2:$C$21,2,0)</f>
        <v>FI_02</v>
      </c>
      <c r="D33" s="0" t="str">
        <f aca="false">CONCATENATE(D13," (",MID(C13,4,2),")")</f>
        <v>Pirkanmaa (11)</v>
      </c>
    </row>
    <row r="34" customFormat="false" ht="13.8" hidden="false" customHeight="false" outlineLevel="0" collapsed="false">
      <c r="B34" s="12" t="s">
        <v>41</v>
      </c>
      <c r="C34" s="12" t="str">
        <f aca="false">VLOOKUP(B34,$B$2:$C$21,2,0)</f>
        <v>FI_06</v>
      </c>
      <c r="D34" s="0" t="str">
        <f aca="false">CONCATENATE(D14," (",MID(C14,4,2),")")</f>
        <v>Ostrobothnia (12)</v>
      </c>
    </row>
    <row r="35" customFormat="false" ht="13.8" hidden="false" customHeight="false" outlineLevel="0" collapsed="false">
      <c r="B35" s="12" t="s">
        <v>43</v>
      </c>
      <c r="C35" s="12" t="str">
        <f aca="false">VLOOKUP(B35,$B$2:$C$21,2,0)</f>
        <v>FI_12</v>
      </c>
      <c r="D35" s="0" t="str">
        <f aca="false">CONCATENATE(D15," (",MID(C15,4,2),")")</f>
        <v>North Karelia (13)</v>
      </c>
    </row>
    <row r="36" customFormat="false" ht="13.8" hidden="false" customHeight="false" outlineLevel="0" collapsed="false">
      <c r="B36" s="12" t="s">
        <v>45</v>
      </c>
      <c r="C36" s="12" t="str">
        <f aca="false">VLOOKUP(B36,$B$2:$C$21,2,0)</f>
        <v>FI_10</v>
      </c>
      <c r="D36" s="0" t="str">
        <f aca="false">CONCATENATE(D16," (",MID(C16,4,2),")")</f>
        <v>North Ostrobothnia (14)</v>
      </c>
    </row>
    <row r="37" customFormat="false" ht="13.8" hidden="false" customHeight="false" outlineLevel="0" collapsed="false">
      <c r="B37" s="12" t="s">
        <v>47</v>
      </c>
      <c r="C37" s="12" t="str">
        <f aca="false">VLOOKUP(B37,$B$2:$C$21,2,0)</f>
        <v>FI_03</v>
      </c>
      <c r="D37" s="0" t="str">
        <f aca="false">CONCATENATE(D17," (",MID(C17,4,2),")")</f>
        <v>North Savo (15)</v>
      </c>
    </row>
    <row r="38" customFormat="false" ht="13.8" hidden="false" customHeight="false" outlineLevel="0" collapsed="false">
      <c r="B38" s="12" t="s">
        <v>49</v>
      </c>
      <c r="C38" s="12" t="str">
        <f aca="false">VLOOKUP(B38,$B$2:$C$21,2,0)</f>
        <v>FI_04</v>
      </c>
      <c r="D38" s="0" t="str">
        <f aca="false">CONCATENATE(D18," (",MID(C18,4,2),")")</f>
        <v>Päijät-Häme (16)</v>
      </c>
    </row>
    <row r="39" customFormat="false" ht="13.8" hidden="false" customHeight="false" outlineLevel="0" collapsed="false">
      <c r="B39" s="12" t="s">
        <v>54</v>
      </c>
      <c r="C39" s="12" t="str">
        <f aca="false">VLOOKUP(B39,$B$2:$C$21,2,0)</f>
        <v>FI_07</v>
      </c>
      <c r="D39" s="0" t="str">
        <f aca="false">CONCATENATE(D19," (",MID(C19,4,2),")")</f>
        <v>Satakunta (17)</v>
      </c>
    </row>
    <row r="40" customFormat="false" ht="13.8" hidden="false" customHeight="false" outlineLevel="0" collapsed="false">
      <c r="B40" s="12" t="s">
        <v>63</v>
      </c>
      <c r="C40" s="12" t="str">
        <f aca="false">VLOOKUP(B40,$B$2:$C$21,2,0)</f>
        <v>FI_05</v>
      </c>
      <c r="D40" s="0" t="str">
        <f aca="false">CONCATENATE(D20," (",MID(C20,4,2),")")</f>
        <v>Uusimaa (18)</v>
      </c>
    </row>
    <row r="41" customFormat="false" ht="13.8" hidden="false" customHeight="false" outlineLevel="0" collapsed="false">
      <c r="B41" s="12" t="s">
        <v>122</v>
      </c>
      <c r="C41" s="12" t="str">
        <f aca="false">VLOOKUP(B41,$B$2:$C$21,2,0)</f>
        <v>FI_01</v>
      </c>
      <c r="D41" s="0" t="str">
        <f aca="false">CONCATENATE(D21," (",MID(C21,4,2),")")</f>
        <v>Southwest Finland (19)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2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" activeCellId="0" sqref="B1"/>
    </sheetView>
  </sheetViews>
  <sheetFormatPr defaultColWidth="11.60546875" defaultRowHeight="13.8" zeroHeight="false" outlineLevelRow="0" outlineLevelCol="0"/>
  <cols>
    <col collapsed="false" customWidth="true" hidden="false" outlineLevel="0" max="1" min="1" style="0" width="8.21"/>
    <col collapsed="false" customWidth="true" hidden="false" outlineLevel="0" max="2" min="2" style="0" width="21.97"/>
    <col collapsed="false" customWidth="true" hidden="false" outlineLevel="0" max="3" min="3" style="0" width="12.27"/>
    <col collapsed="false" customWidth="true" hidden="false" outlineLevel="0" max="4" min="4" style="0" width="11.85"/>
    <col collapsed="false" customWidth="true" hidden="false" outlineLevel="0" max="5" min="5" style="0" width="16.71"/>
    <col collapsed="false" customWidth="true" hidden="false" outlineLevel="0" max="6" min="6" style="0" width="34.13"/>
    <col collapsed="false" customWidth="true" hidden="false" outlineLevel="0" max="7" min="7" style="0" width="18.92"/>
    <col collapsed="false" customWidth="true" hidden="false" outlineLevel="0" max="8" min="8" style="0" width="19.19"/>
    <col collapsed="false" customWidth="true" hidden="false" outlineLevel="0" max="9" min="9" style="0" width="15.18"/>
    <col collapsed="false" customWidth="true" hidden="false" outlineLevel="0" max="10" min="10" style="0" width="7.54"/>
    <col collapsed="false" customWidth="true" hidden="false" outlineLevel="0" max="11" min="11" style="0" width="12.41"/>
    <col collapsed="false" customWidth="true" hidden="false" outlineLevel="0" max="12" min="12" style="0" width="10.32"/>
    <col collapsed="false" customWidth="true" hidden="false" outlineLevel="0" max="13" min="13" style="0" width="18.92"/>
    <col collapsed="false" customWidth="true" hidden="false" outlineLevel="0" max="14" min="14" style="0" width="26.16"/>
    <col collapsed="false" customWidth="true" hidden="false" outlineLevel="0" max="15" min="15" style="0" width="20.88"/>
    <col collapsed="false" customWidth="true" hidden="false" outlineLevel="0" max="16" min="16" style="0" width="36.04"/>
  </cols>
  <sheetData>
    <row r="1" customFormat="false" ht="13.8" hidden="false" customHeight="false" outlineLevel="0" collapsed="false">
      <c r="A1" s="7"/>
      <c r="B1" s="7" t="s">
        <v>864</v>
      </c>
      <c r="C1" s="7" t="s">
        <v>865</v>
      </c>
      <c r="D1" s="7" t="s">
        <v>866</v>
      </c>
      <c r="E1" s="7" t="s">
        <v>867</v>
      </c>
      <c r="F1" s="7" t="s">
        <v>868</v>
      </c>
      <c r="G1" s="7" t="s">
        <v>869</v>
      </c>
      <c r="H1" s="7" t="s">
        <v>870</v>
      </c>
      <c r="I1" s="7" t="s">
        <v>871</v>
      </c>
      <c r="J1" s="7" t="s">
        <v>8</v>
      </c>
      <c r="K1" s="7" t="s">
        <v>872</v>
      </c>
      <c r="L1" s="7" t="s">
        <v>873</v>
      </c>
      <c r="M1" s="7" t="s">
        <v>874</v>
      </c>
      <c r="N1" s="7" t="s">
        <v>875</v>
      </c>
      <c r="O1" s="7" t="s">
        <v>876</v>
      </c>
      <c r="P1" s="7" t="s">
        <v>877</v>
      </c>
    </row>
    <row r="2" customFormat="false" ht="13.8" hidden="false" customHeight="false" outlineLevel="0" collapsed="false">
      <c r="A2" s="0" t="str">
        <f aca="false">VLOOKUP(G2,mun_id!$B$1:$G$310,6,0)</f>
        <v>091</v>
      </c>
      <c r="B2" s="0" t="s">
        <v>11</v>
      </c>
      <c r="C2" s="0" t="s">
        <v>14</v>
      </c>
      <c r="D2" s="0" t="n">
        <v>60.1674881</v>
      </c>
      <c r="E2" s="0" t="n">
        <v>24.9427473</v>
      </c>
      <c r="F2" s="0" t="s">
        <v>878</v>
      </c>
      <c r="G2" s="0" t="s">
        <v>11</v>
      </c>
      <c r="H2" s="0" t="s">
        <v>12</v>
      </c>
      <c r="I2" s="0" t="s">
        <v>879</v>
      </c>
      <c r="J2" s="0" t="s">
        <v>14</v>
      </c>
      <c r="K2" s="0" t="s">
        <v>880</v>
      </c>
      <c r="L2" s="0" t="n">
        <v>1</v>
      </c>
      <c r="M2" s="0" t="n">
        <v>0.9</v>
      </c>
      <c r="N2" s="0" t="s">
        <v>881</v>
      </c>
      <c r="O2" s="0" t="s">
        <v>882</v>
      </c>
      <c r="P2" s="0" t="s">
        <v>883</v>
      </c>
    </row>
    <row r="3" customFormat="false" ht="13.8" hidden="false" customHeight="false" outlineLevel="0" collapsed="false">
      <c r="A3" s="0" t="str">
        <f aca="false">VLOOKUP(G3,mun_id!$B$1:$G$310,6,0)</f>
        <v>049</v>
      </c>
      <c r="B3" s="0" t="s">
        <v>16</v>
      </c>
      <c r="C3" s="0" t="s">
        <v>14</v>
      </c>
      <c r="D3" s="0" t="n">
        <v>60.2047672</v>
      </c>
      <c r="E3" s="0" t="n">
        <v>24.6568435</v>
      </c>
      <c r="F3" s="0" t="s">
        <v>884</v>
      </c>
      <c r="G3" s="0" t="s">
        <v>16</v>
      </c>
      <c r="H3" s="0" t="s">
        <v>12</v>
      </c>
      <c r="I3" s="0" t="s">
        <v>879</v>
      </c>
      <c r="J3" s="0" t="s">
        <v>14</v>
      </c>
      <c r="K3" s="0" t="s">
        <v>880</v>
      </c>
      <c r="L3" s="0" t="n">
        <v>1</v>
      </c>
      <c r="M3" s="0" t="n">
        <v>0.9</v>
      </c>
      <c r="N3" s="0" t="s">
        <v>881</v>
      </c>
      <c r="O3" s="0" t="s">
        <v>882</v>
      </c>
      <c r="P3" s="0" t="s">
        <v>883</v>
      </c>
    </row>
    <row r="4" customFormat="false" ht="13.8" hidden="false" customHeight="false" outlineLevel="0" collapsed="false">
      <c r="A4" s="0" t="str">
        <f aca="false">VLOOKUP(G4,mun_id!$B$1:$G$310,6,0)</f>
        <v>837</v>
      </c>
      <c r="B4" s="0" t="s">
        <v>18</v>
      </c>
      <c r="C4" s="0" t="s">
        <v>14</v>
      </c>
      <c r="D4" s="0" t="n">
        <v>61.4980214</v>
      </c>
      <c r="E4" s="0" t="n">
        <v>23.7603118</v>
      </c>
      <c r="F4" s="0" t="s">
        <v>885</v>
      </c>
      <c r="G4" s="0" t="s">
        <v>18</v>
      </c>
      <c r="H4" s="0" t="s">
        <v>19</v>
      </c>
      <c r="I4" s="0" t="s">
        <v>879</v>
      </c>
      <c r="J4" s="0" t="s">
        <v>14</v>
      </c>
      <c r="K4" s="0" t="s">
        <v>880</v>
      </c>
      <c r="L4" s="0" t="n">
        <v>1</v>
      </c>
      <c r="M4" s="0" t="n">
        <v>0.9</v>
      </c>
      <c r="N4" s="0" t="s">
        <v>881</v>
      </c>
      <c r="O4" s="0" t="s">
        <v>882</v>
      </c>
      <c r="P4" s="0" t="s">
        <v>883</v>
      </c>
    </row>
    <row r="5" customFormat="false" ht="13.8" hidden="false" customHeight="false" outlineLevel="0" collapsed="false">
      <c r="A5" s="0" t="str">
        <f aca="false">VLOOKUP(G5,mun_id!$B$1:$G$310,6,0)</f>
        <v>092</v>
      </c>
      <c r="B5" s="0" t="s">
        <v>21</v>
      </c>
      <c r="C5" s="0" t="s">
        <v>14</v>
      </c>
      <c r="D5" s="0" t="n">
        <v>60.3091871</v>
      </c>
      <c r="E5" s="0" t="n">
        <v>25.0364526</v>
      </c>
      <c r="F5" s="0" t="s">
        <v>886</v>
      </c>
      <c r="G5" s="0" t="s">
        <v>21</v>
      </c>
      <c r="H5" s="0" t="s">
        <v>12</v>
      </c>
      <c r="I5" s="0" t="s">
        <v>879</v>
      </c>
      <c r="J5" s="0" t="s">
        <v>14</v>
      </c>
      <c r="K5" s="0" t="s">
        <v>880</v>
      </c>
      <c r="L5" s="0" t="n">
        <v>1</v>
      </c>
      <c r="M5" s="0" t="n">
        <v>0.9</v>
      </c>
      <c r="N5" s="0" t="s">
        <v>881</v>
      </c>
      <c r="O5" s="0" t="s">
        <v>882</v>
      </c>
      <c r="P5" s="0" t="s">
        <v>883</v>
      </c>
    </row>
    <row r="6" customFormat="false" ht="13.8" hidden="false" customHeight="false" outlineLevel="0" collapsed="false">
      <c r="A6" s="0" t="str">
        <f aca="false">VLOOKUP(G6,mun_id!$B$1:$G$310,6,0)</f>
        <v>564</v>
      </c>
      <c r="B6" s="0" t="s">
        <v>22</v>
      </c>
      <c r="C6" s="0" t="s">
        <v>14</v>
      </c>
      <c r="D6" s="0" t="n">
        <v>65.0118734</v>
      </c>
      <c r="E6" s="0" t="n">
        <v>25.4716809</v>
      </c>
      <c r="F6" s="0" t="s">
        <v>887</v>
      </c>
      <c r="G6" s="0" t="s">
        <v>22</v>
      </c>
      <c r="H6" s="0" t="s">
        <v>454</v>
      </c>
      <c r="I6" s="0" t="s">
        <v>879</v>
      </c>
      <c r="J6" s="0" t="s">
        <v>14</v>
      </c>
      <c r="K6" s="0" t="s">
        <v>880</v>
      </c>
      <c r="L6" s="0" t="n">
        <v>1</v>
      </c>
      <c r="M6" s="0" t="n">
        <v>0.9</v>
      </c>
      <c r="N6" s="0" t="s">
        <v>881</v>
      </c>
      <c r="O6" s="0" t="s">
        <v>882</v>
      </c>
      <c r="P6" s="0" t="s">
        <v>883</v>
      </c>
    </row>
    <row r="7" customFormat="false" ht="13.8" hidden="false" customHeight="false" outlineLevel="0" collapsed="false">
      <c r="A7" s="0" t="str">
        <f aca="false">VLOOKUP(G7,mun_id!$B$1:$G$310,6,0)</f>
        <v>853</v>
      </c>
      <c r="B7" s="0" t="s">
        <v>24</v>
      </c>
      <c r="C7" s="0" t="s">
        <v>14</v>
      </c>
      <c r="D7" s="0" t="n">
        <v>60.4517531</v>
      </c>
      <c r="E7" s="0" t="n">
        <v>22.2670522</v>
      </c>
      <c r="F7" s="0" t="s">
        <v>888</v>
      </c>
      <c r="G7" s="0" t="s">
        <v>24</v>
      </c>
      <c r="H7" s="0" t="s">
        <v>462</v>
      </c>
      <c r="I7" s="0" t="s">
        <v>879</v>
      </c>
      <c r="J7" s="0" t="s">
        <v>14</v>
      </c>
      <c r="K7" s="0" t="s">
        <v>880</v>
      </c>
      <c r="L7" s="0" t="n">
        <v>1</v>
      </c>
      <c r="M7" s="0" t="n">
        <v>0.9</v>
      </c>
      <c r="N7" s="0" t="s">
        <v>881</v>
      </c>
      <c r="O7" s="0" t="s">
        <v>882</v>
      </c>
      <c r="P7" s="0" t="s">
        <v>883</v>
      </c>
    </row>
    <row r="8" customFormat="false" ht="13.8" hidden="false" customHeight="false" outlineLevel="0" collapsed="false">
      <c r="A8" s="0" t="str">
        <f aca="false">VLOOKUP(G8,mun_id!$B$1:$G$310,6,0)</f>
        <v>179</v>
      </c>
      <c r="B8" s="0" t="s">
        <v>26</v>
      </c>
      <c r="C8" s="0" t="s">
        <v>14</v>
      </c>
      <c r="D8" s="0" t="n">
        <v>62.2393431</v>
      </c>
      <c r="E8" s="0" t="n">
        <v>25.7458236</v>
      </c>
      <c r="F8" s="0" t="s">
        <v>889</v>
      </c>
      <c r="G8" s="0" t="s">
        <v>26</v>
      </c>
      <c r="H8" s="0" t="s">
        <v>493</v>
      </c>
      <c r="I8" s="0" t="s">
        <v>879</v>
      </c>
      <c r="J8" s="0" t="s">
        <v>14</v>
      </c>
      <c r="K8" s="0" t="s">
        <v>880</v>
      </c>
      <c r="L8" s="0" t="n">
        <v>1</v>
      </c>
      <c r="M8" s="0" t="n">
        <v>0.9</v>
      </c>
      <c r="N8" s="0" t="s">
        <v>881</v>
      </c>
      <c r="O8" s="0" t="s">
        <v>882</v>
      </c>
      <c r="P8" s="0" t="s">
        <v>883</v>
      </c>
    </row>
    <row r="9" customFormat="false" ht="13.8" hidden="false" customHeight="false" outlineLevel="0" collapsed="false">
      <c r="A9" s="0" t="str">
        <f aca="false">VLOOKUP(G9,mun_id!$B$1:$G$310,6,0)</f>
        <v>297</v>
      </c>
      <c r="B9" s="0" t="s">
        <v>28</v>
      </c>
      <c r="C9" s="0" t="s">
        <v>14</v>
      </c>
      <c r="D9" s="0" t="n">
        <v>62.8924601</v>
      </c>
      <c r="E9" s="0" t="n">
        <v>27.6781839</v>
      </c>
      <c r="F9" s="0" t="s">
        <v>890</v>
      </c>
      <c r="G9" s="0" t="s">
        <v>28</v>
      </c>
      <c r="H9" s="0" t="s">
        <v>516</v>
      </c>
      <c r="I9" s="0" t="s">
        <v>879</v>
      </c>
      <c r="J9" s="0" t="s">
        <v>14</v>
      </c>
      <c r="K9" s="0" t="s">
        <v>880</v>
      </c>
      <c r="L9" s="0" t="n">
        <v>1</v>
      </c>
      <c r="M9" s="0" t="n">
        <v>0.9</v>
      </c>
      <c r="N9" s="0" t="s">
        <v>881</v>
      </c>
      <c r="O9" s="0" t="s">
        <v>882</v>
      </c>
      <c r="P9" s="0" t="s">
        <v>883</v>
      </c>
    </row>
    <row r="10" customFormat="false" ht="13.8" hidden="false" customHeight="false" outlineLevel="0" collapsed="false">
      <c r="A10" s="0" t="str">
        <f aca="false">VLOOKUP(G10,mun_id!$B$1:$G$310,6,0)</f>
        <v>398</v>
      </c>
      <c r="B10" s="0" t="s">
        <v>30</v>
      </c>
      <c r="C10" s="0" t="s">
        <v>14</v>
      </c>
      <c r="D10" s="0" t="n">
        <v>60.9826014</v>
      </c>
      <c r="E10" s="0" t="n">
        <v>25.6613764</v>
      </c>
      <c r="F10" s="0" t="s">
        <v>891</v>
      </c>
      <c r="G10" s="0" t="s">
        <v>30</v>
      </c>
      <c r="H10" s="0" t="s">
        <v>31</v>
      </c>
      <c r="I10" s="0" t="s">
        <v>879</v>
      </c>
      <c r="J10" s="0" t="s">
        <v>14</v>
      </c>
      <c r="K10" s="0" t="s">
        <v>880</v>
      </c>
      <c r="L10" s="0" t="n">
        <v>1</v>
      </c>
      <c r="M10" s="0" t="n">
        <v>0.9</v>
      </c>
      <c r="N10" s="0" t="s">
        <v>881</v>
      </c>
      <c r="O10" s="0" t="s">
        <v>882</v>
      </c>
      <c r="P10" s="0" t="s">
        <v>883</v>
      </c>
    </row>
    <row r="11" customFormat="false" ht="13.8" hidden="false" customHeight="false" outlineLevel="0" collapsed="false">
      <c r="A11" s="0" t="str">
        <f aca="false">VLOOKUP(G11,mun_id!$B$1:$G$310,6,0)</f>
        <v>286</v>
      </c>
      <c r="B11" s="0" t="s">
        <v>32</v>
      </c>
      <c r="C11" s="0" t="s">
        <v>14</v>
      </c>
      <c r="D11" s="0" t="n">
        <v>60.8701996</v>
      </c>
      <c r="E11" s="0" t="n">
        <v>26.7018042</v>
      </c>
      <c r="F11" s="0" t="s">
        <v>892</v>
      </c>
      <c r="G11" s="0" t="s">
        <v>32</v>
      </c>
      <c r="H11" s="0" t="s">
        <v>33</v>
      </c>
      <c r="I11" s="0" t="s">
        <v>879</v>
      </c>
      <c r="J11" s="0" t="s">
        <v>14</v>
      </c>
      <c r="K11" s="0" t="s">
        <v>880</v>
      </c>
      <c r="L11" s="0" t="n">
        <v>1</v>
      </c>
      <c r="M11" s="0" t="n">
        <v>0.9</v>
      </c>
      <c r="N11" s="0" t="s">
        <v>881</v>
      </c>
      <c r="O11" s="0" t="s">
        <v>882</v>
      </c>
      <c r="P11" s="0" t="s">
        <v>883</v>
      </c>
    </row>
    <row r="12" customFormat="false" ht="13.8" hidden="false" customHeight="false" outlineLevel="0" collapsed="false">
      <c r="A12" s="0" t="str">
        <f aca="false">VLOOKUP(G12,mun_id!$B$1:$G$310,6,0)</f>
        <v>609</v>
      </c>
      <c r="B12" s="0" t="s">
        <v>34</v>
      </c>
      <c r="C12" s="0" t="s">
        <v>14</v>
      </c>
      <c r="D12" s="0" t="n">
        <v>61.4865542</v>
      </c>
      <c r="E12" s="0" t="n">
        <v>21.7968951</v>
      </c>
      <c r="F12" s="0" t="s">
        <v>893</v>
      </c>
      <c r="G12" s="0" t="s">
        <v>34</v>
      </c>
      <c r="H12" s="0" t="s">
        <v>35</v>
      </c>
      <c r="I12" s="0" t="s">
        <v>879</v>
      </c>
      <c r="J12" s="0" t="s">
        <v>14</v>
      </c>
      <c r="K12" s="0" t="s">
        <v>880</v>
      </c>
      <c r="L12" s="0" t="n">
        <v>1</v>
      </c>
      <c r="M12" s="0" t="n">
        <v>0.9</v>
      </c>
      <c r="N12" s="0" t="s">
        <v>881</v>
      </c>
      <c r="O12" s="0" t="s">
        <v>882</v>
      </c>
      <c r="P12" s="0" t="s">
        <v>883</v>
      </c>
    </row>
    <row r="13" customFormat="false" ht="13.8" hidden="false" customHeight="false" outlineLevel="0" collapsed="false">
      <c r="A13" s="0" t="str">
        <f aca="false">VLOOKUP(G13,mun_id!$B$1:$G$310,6,0)</f>
        <v>167</v>
      </c>
      <c r="B13" s="0" t="s">
        <v>36</v>
      </c>
      <c r="C13" s="0" t="s">
        <v>14</v>
      </c>
      <c r="D13" s="0" t="n">
        <v>62.6006257</v>
      </c>
      <c r="E13" s="0" t="n">
        <v>29.7584591</v>
      </c>
      <c r="F13" s="0" t="s">
        <v>894</v>
      </c>
      <c r="G13" s="0" t="s">
        <v>36</v>
      </c>
      <c r="H13" s="0" t="s">
        <v>502</v>
      </c>
      <c r="I13" s="0" t="s">
        <v>879</v>
      </c>
      <c r="J13" s="0" t="s">
        <v>14</v>
      </c>
      <c r="K13" s="0" t="s">
        <v>880</v>
      </c>
      <c r="L13" s="0" t="n">
        <v>1</v>
      </c>
      <c r="M13" s="0" t="n">
        <v>0.9</v>
      </c>
      <c r="N13" s="0" t="s">
        <v>881</v>
      </c>
      <c r="O13" s="0" t="s">
        <v>882</v>
      </c>
      <c r="P13" s="0" t="s">
        <v>883</v>
      </c>
    </row>
    <row r="14" customFormat="false" ht="13.8" hidden="false" customHeight="false" outlineLevel="0" collapsed="false">
      <c r="A14" s="0" t="str">
        <f aca="false">VLOOKUP(G14,mun_id!$B$1:$G$310,6,0)</f>
        <v>405</v>
      </c>
      <c r="B14" s="0" t="s">
        <v>38</v>
      </c>
      <c r="C14" s="0" t="s">
        <v>14</v>
      </c>
      <c r="D14" s="0" t="n">
        <v>61.0583713</v>
      </c>
      <c r="E14" s="0" t="n">
        <v>28.1862742</v>
      </c>
      <c r="F14" s="0" t="s">
        <v>895</v>
      </c>
      <c r="G14" s="0" t="s">
        <v>38</v>
      </c>
      <c r="H14" s="0" t="s">
        <v>523</v>
      </c>
      <c r="I14" s="0" t="s">
        <v>879</v>
      </c>
      <c r="J14" s="0" t="s">
        <v>14</v>
      </c>
      <c r="K14" s="0" t="s">
        <v>880</v>
      </c>
      <c r="L14" s="0" t="n">
        <v>1</v>
      </c>
      <c r="M14" s="0" t="n">
        <v>0.9</v>
      </c>
      <c r="N14" s="0" t="s">
        <v>881</v>
      </c>
      <c r="O14" s="0" t="s">
        <v>882</v>
      </c>
      <c r="P14" s="0" t="s">
        <v>883</v>
      </c>
    </row>
    <row r="15" customFormat="false" ht="13.8" hidden="false" customHeight="false" outlineLevel="0" collapsed="false">
      <c r="A15" s="0" t="str">
        <f aca="false">VLOOKUP(G15,mun_id!$B$1:$G$310,6,0)</f>
        <v>109</v>
      </c>
      <c r="B15" s="0" t="s">
        <v>40</v>
      </c>
      <c r="C15" s="0" t="s">
        <v>14</v>
      </c>
      <c r="D15" s="0" t="n">
        <v>60.9948584</v>
      </c>
      <c r="E15" s="0" t="n">
        <v>24.46654</v>
      </c>
      <c r="F15" s="0" t="s">
        <v>896</v>
      </c>
      <c r="G15" s="0" t="s">
        <v>40</v>
      </c>
      <c r="H15" s="0" t="s">
        <v>41</v>
      </c>
      <c r="I15" s="0" t="s">
        <v>879</v>
      </c>
      <c r="J15" s="0" t="s">
        <v>14</v>
      </c>
      <c r="K15" s="0" t="s">
        <v>880</v>
      </c>
      <c r="L15" s="0" t="n">
        <v>1</v>
      </c>
      <c r="M15" s="0" t="n">
        <v>0.9</v>
      </c>
      <c r="N15" s="0" t="s">
        <v>881</v>
      </c>
      <c r="O15" s="0" t="s">
        <v>882</v>
      </c>
      <c r="P15" s="0" t="s">
        <v>883</v>
      </c>
    </row>
    <row r="16" customFormat="false" ht="13.8" hidden="false" customHeight="false" outlineLevel="0" collapsed="false">
      <c r="A16" s="0" t="str">
        <f aca="false">VLOOKUP(G16,mun_id!$B$1:$G$310,6,0)</f>
        <v>905</v>
      </c>
      <c r="B16" s="0" t="s">
        <v>42</v>
      </c>
      <c r="C16" s="0" t="s">
        <v>14</v>
      </c>
      <c r="D16" s="0" t="n">
        <v>63.08182095</v>
      </c>
      <c r="E16" s="0" t="n">
        <v>21.4798125222968</v>
      </c>
      <c r="F16" s="0" t="s">
        <v>897</v>
      </c>
      <c r="G16" s="0" t="s">
        <v>42</v>
      </c>
      <c r="H16" s="0" t="s">
        <v>556</v>
      </c>
      <c r="I16" s="0" t="s">
        <v>879</v>
      </c>
      <c r="J16" s="0" t="s">
        <v>14</v>
      </c>
      <c r="K16" s="0" t="s">
        <v>880</v>
      </c>
      <c r="L16" s="0" t="n">
        <v>1</v>
      </c>
      <c r="M16" s="0" t="n">
        <v>0.9</v>
      </c>
      <c r="N16" s="0" t="s">
        <v>881</v>
      </c>
      <c r="O16" s="0" t="s">
        <v>882</v>
      </c>
      <c r="P16" s="0" t="s">
        <v>883</v>
      </c>
    </row>
    <row r="17" customFormat="false" ht="13.8" hidden="false" customHeight="false" outlineLevel="0" collapsed="false">
      <c r="A17" s="0" t="str">
        <f aca="false">VLOOKUP(G17,mun_id!$B$1:$G$310,6,0)</f>
        <v>698</v>
      </c>
      <c r="B17" s="0" t="s">
        <v>44</v>
      </c>
      <c r="C17" s="0" t="s">
        <v>14</v>
      </c>
      <c r="D17" s="0" t="n">
        <v>66.4976214</v>
      </c>
      <c r="E17" s="0" t="n">
        <v>25.7192101</v>
      </c>
      <c r="F17" s="0" t="s">
        <v>898</v>
      </c>
      <c r="G17" s="0" t="s">
        <v>44</v>
      </c>
      <c r="H17" s="0" t="s">
        <v>471</v>
      </c>
      <c r="I17" s="0" t="s">
        <v>879</v>
      </c>
      <c r="J17" s="0" t="s">
        <v>14</v>
      </c>
      <c r="K17" s="0" t="s">
        <v>880</v>
      </c>
      <c r="L17" s="0" t="n">
        <v>1</v>
      </c>
      <c r="M17" s="0" t="n">
        <v>0.9</v>
      </c>
      <c r="N17" s="0" t="s">
        <v>881</v>
      </c>
      <c r="O17" s="0" t="s">
        <v>882</v>
      </c>
      <c r="P17" s="0" t="s">
        <v>883</v>
      </c>
    </row>
    <row r="18" customFormat="false" ht="13.8" hidden="false" customHeight="false" outlineLevel="0" collapsed="false">
      <c r="A18" s="0" t="str">
        <f aca="false">VLOOKUP(G18,mun_id!$B$1:$G$310,6,0)</f>
        <v>743</v>
      </c>
      <c r="B18" s="0" t="s">
        <v>46</v>
      </c>
      <c r="C18" s="0" t="s">
        <v>14</v>
      </c>
      <c r="D18" s="0" t="n">
        <v>62.7954104</v>
      </c>
      <c r="E18" s="0" t="n">
        <v>22.8442015</v>
      </c>
      <c r="F18" s="0" t="s">
        <v>899</v>
      </c>
      <c r="G18" s="0" t="s">
        <v>46</v>
      </c>
      <c r="H18" s="0" t="s">
        <v>451</v>
      </c>
      <c r="I18" s="0" t="s">
        <v>879</v>
      </c>
      <c r="J18" s="0" t="s">
        <v>14</v>
      </c>
      <c r="K18" s="0" t="s">
        <v>880</v>
      </c>
      <c r="L18" s="0" t="n">
        <v>1</v>
      </c>
      <c r="M18" s="0" t="n">
        <v>0.9</v>
      </c>
      <c r="N18" s="0" t="s">
        <v>881</v>
      </c>
      <c r="O18" s="0" t="s">
        <v>882</v>
      </c>
      <c r="P18" s="0" t="s">
        <v>883</v>
      </c>
    </row>
    <row r="19" customFormat="false" ht="13.8" hidden="false" customHeight="false" outlineLevel="0" collapsed="false">
      <c r="A19" s="0" t="str">
        <f aca="false">VLOOKUP(G19,mun_id!$B$1:$G$310,6,0)</f>
        <v>491</v>
      </c>
      <c r="B19" s="0" t="s">
        <v>48</v>
      </c>
      <c r="C19" s="0" t="s">
        <v>14</v>
      </c>
      <c r="D19" s="0" t="n">
        <v>61.6877956</v>
      </c>
      <c r="E19" s="0" t="n">
        <v>27.2726569</v>
      </c>
      <c r="F19" s="0" t="s">
        <v>900</v>
      </c>
      <c r="G19" s="0" t="s">
        <v>48</v>
      </c>
      <c r="H19" s="0" t="s">
        <v>468</v>
      </c>
      <c r="I19" s="0" t="s">
        <v>879</v>
      </c>
      <c r="J19" s="0" t="s">
        <v>14</v>
      </c>
      <c r="K19" s="0" t="s">
        <v>880</v>
      </c>
      <c r="L19" s="0" t="n">
        <v>1</v>
      </c>
      <c r="M19" s="0" t="n">
        <v>0.9</v>
      </c>
      <c r="N19" s="0" t="s">
        <v>881</v>
      </c>
      <c r="O19" s="0" t="s">
        <v>882</v>
      </c>
      <c r="P19" s="0" t="s">
        <v>883</v>
      </c>
    </row>
    <row r="20" customFormat="false" ht="13.8" hidden="false" customHeight="false" outlineLevel="0" collapsed="false">
      <c r="A20" s="0" t="str">
        <f aca="false">VLOOKUP(G20,mun_id!$B$1:$G$310,6,0)</f>
        <v>285</v>
      </c>
      <c r="B20" s="0" t="s">
        <v>50</v>
      </c>
      <c r="C20" s="0" t="s">
        <v>14</v>
      </c>
      <c r="D20" s="0" t="n">
        <v>60.4674228</v>
      </c>
      <c r="E20" s="0" t="n">
        <v>26.9450844</v>
      </c>
      <c r="F20" s="0" t="s">
        <v>901</v>
      </c>
      <c r="G20" s="0" t="s">
        <v>50</v>
      </c>
      <c r="H20" s="0" t="s">
        <v>33</v>
      </c>
      <c r="I20" s="0" t="s">
        <v>879</v>
      </c>
      <c r="J20" s="0" t="s">
        <v>14</v>
      </c>
      <c r="K20" s="0" t="s">
        <v>880</v>
      </c>
      <c r="L20" s="0" t="n">
        <v>1</v>
      </c>
      <c r="M20" s="0" t="n">
        <v>0.9</v>
      </c>
      <c r="N20" s="0" t="s">
        <v>881</v>
      </c>
      <c r="O20" s="0" t="s">
        <v>882</v>
      </c>
      <c r="P20" s="0" t="s">
        <v>883</v>
      </c>
    </row>
    <row r="21" customFormat="false" ht="13.8" hidden="false" customHeight="false" outlineLevel="0" collapsed="false">
      <c r="A21" s="0" t="str">
        <f aca="false">VLOOKUP(G21,mun_id!$B$1:$G$310,6,0)</f>
        <v>734</v>
      </c>
      <c r="B21" s="0" t="s">
        <v>51</v>
      </c>
      <c r="C21" s="0" t="s">
        <v>14</v>
      </c>
      <c r="D21" s="0" t="n">
        <v>60.3846716</v>
      </c>
      <c r="E21" s="0" t="n">
        <v>23.1286377</v>
      </c>
      <c r="F21" s="0" t="s">
        <v>902</v>
      </c>
      <c r="G21" s="0" t="s">
        <v>51</v>
      </c>
      <c r="H21" s="0" t="s">
        <v>462</v>
      </c>
      <c r="I21" s="0" t="s">
        <v>879</v>
      </c>
      <c r="J21" s="0" t="s">
        <v>14</v>
      </c>
      <c r="K21" s="0" t="s">
        <v>880</v>
      </c>
      <c r="L21" s="0" t="n">
        <v>1</v>
      </c>
      <c r="M21" s="0" t="n">
        <v>0.9</v>
      </c>
      <c r="N21" s="0" t="s">
        <v>881</v>
      </c>
      <c r="O21" s="0" t="s">
        <v>882</v>
      </c>
      <c r="P21" s="0" t="s">
        <v>883</v>
      </c>
    </row>
    <row r="22" customFormat="false" ht="13.8" hidden="false" customHeight="false" outlineLevel="0" collapsed="false">
      <c r="A22" s="0" t="str">
        <f aca="false">VLOOKUP(G22,mun_id!$B$1:$G$310,6,0)</f>
        <v>638</v>
      </c>
      <c r="B22" s="0" t="s">
        <v>52</v>
      </c>
      <c r="C22" s="0" t="s">
        <v>14</v>
      </c>
      <c r="D22" s="0" t="n">
        <v>60.3953913</v>
      </c>
      <c r="E22" s="0" t="n">
        <v>25.6604862</v>
      </c>
      <c r="F22" s="0" t="s">
        <v>903</v>
      </c>
      <c r="G22" s="0" t="s">
        <v>52</v>
      </c>
      <c r="H22" s="0" t="s">
        <v>12</v>
      </c>
      <c r="I22" s="0" t="s">
        <v>879</v>
      </c>
      <c r="J22" s="0" t="s">
        <v>14</v>
      </c>
      <c r="K22" s="0" t="s">
        <v>880</v>
      </c>
      <c r="L22" s="0" t="n">
        <v>1</v>
      </c>
      <c r="M22" s="0" t="n">
        <v>0.9</v>
      </c>
      <c r="N22" s="0" t="s">
        <v>881</v>
      </c>
      <c r="O22" s="0" t="s">
        <v>882</v>
      </c>
      <c r="P22" s="0" t="s">
        <v>883</v>
      </c>
    </row>
    <row r="23" customFormat="false" ht="13.8" hidden="false" customHeight="false" outlineLevel="0" collapsed="false">
      <c r="A23" s="0" t="str">
        <f aca="false">VLOOKUP(G23,mun_id!$B$1:$G$310,6,0)</f>
        <v>272</v>
      </c>
      <c r="B23" s="0" t="s">
        <v>53</v>
      </c>
      <c r="C23" s="0" t="s">
        <v>14</v>
      </c>
      <c r="D23" s="0" t="n">
        <v>63.8391421</v>
      </c>
      <c r="E23" s="0" t="n">
        <v>23.1336845</v>
      </c>
      <c r="F23" s="0" t="s">
        <v>904</v>
      </c>
      <c r="G23" s="0" t="s">
        <v>53</v>
      </c>
      <c r="H23" s="0" t="s">
        <v>487</v>
      </c>
      <c r="I23" s="0" t="s">
        <v>879</v>
      </c>
      <c r="J23" s="0" t="s">
        <v>14</v>
      </c>
      <c r="K23" s="0" t="s">
        <v>880</v>
      </c>
      <c r="L23" s="0" t="n">
        <v>1</v>
      </c>
      <c r="M23" s="0" t="n">
        <v>0.9</v>
      </c>
      <c r="N23" s="0" t="s">
        <v>881</v>
      </c>
      <c r="O23" s="0" t="s">
        <v>882</v>
      </c>
      <c r="P23" s="0" t="s">
        <v>883</v>
      </c>
    </row>
    <row r="24" customFormat="false" ht="13.8" hidden="false" customHeight="false" outlineLevel="0" collapsed="false">
      <c r="A24" s="0" t="str">
        <f aca="false">VLOOKUP(G24,mun_id!$B$1:$G$310,6,0)</f>
        <v>444</v>
      </c>
      <c r="B24" s="0" t="s">
        <v>55</v>
      </c>
      <c r="C24" s="0" t="s">
        <v>14</v>
      </c>
      <c r="D24" s="0" t="n">
        <v>60.2526036</v>
      </c>
      <c r="E24" s="0" t="n">
        <v>24.0684575</v>
      </c>
      <c r="F24" s="0" t="s">
        <v>905</v>
      </c>
      <c r="G24" s="0" t="s">
        <v>55</v>
      </c>
      <c r="H24" s="0" t="s">
        <v>12</v>
      </c>
      <c r="I24" s="0" t="s">
        <v>879</v>
      </c>
      <c r="J24" s="0" t="s">
        <v>14</v>
      </c>
      <c r="K24" s="0" t="s">
        <v>880</v>
      </c>
      <c r="L24" s="0" t="n">
        <v>1</v>
      </c>
      <c r="M24" s="0" t="n">
        <v>0.9</v>
      </c>
      <c r="N24" s="0" t="s">
        <v>881</v>
      </c>
      <c r="O24" s="0" t="s">
        <v>882</v>
      </c>
      <c r="P24" s="0" t="s">
        <v>883</v>
      </c>
    </row>
    <row r="25" customFormat="false" ht="13.8" hidden="false" customHeight="false" outlineLevel="0" collapsed="false">
      <c r="A25" s="0" t="str">
        <f aca="false">VLOOKUP(G25,mun_id!$B$1:$G$310,6,0)</f>
        <v>106</v>
      </c>
      <c r="B25" s="0" t="s">
        <v>56</v>
      </c>
      <c r="C25" s="0" t="s">
        <v>14</v>
      </c>
      <c r="D25" s="0" t="n">
        <v>60.6335719</v>
      </c>
      <c r="E25" s="0" t="n">
        <v>24.8695328</v>
      </c>
      <c r="F25" s="0" t="s">
        <v>906</v>
      </c>
      <c r="G25" s="0" t="s">
        <v>56</v>
      </c>
      <c r="H25" s="0" t="s">
        <v>12</v>
      </c>
      <c r="I25" s="0" t="s">
        <v>879</v>
      </c>
      <c r="J25" s="0" t="s">
        <v>14</v>
      </c>
      <c r="K25" s="0" t="s">
        <v>880</v>
      </c>
      <c r="L25" s="0" t="n">
        <v>1</v>
      </c>
      <c r="M25" s="0" t="n">
        <v>0.9</v>
      </c>
      <c r="N25" s="0" t="s">
        <v>881</v>
      </c>
      <c r="O25" s="0" t="s">
        <v>882</v>
      </c>
      <c r="P25" s="0" t="s">
        <v>883</v>
      </c>
    </row>
    <row r="26" customFormat="false" ht="13.8" hidden="false" customHeight="false" outlineLevel="0" collapsed="false">
      <c r="A26" s="0" t="str">
        <f aca="false">VLOOKUP(G26,mun_id!$B$1:$G$310,6,0)</f>
        <v>543</v>
      </c>
      <c r="B26" s="0" t="s">
        <v>57</v>
      </c>
      <c r="C26" s="0" t="s">
        <v>14</v>
      </c>
      <c r="D26" s="0" t="n">
        <v>60.4628627</v>
      </c>
      <c r="E26" s="0" t="n">
        <v>24.8051725</v>
      </c>
      <c r="F26" s="0" t="s">
        <v>907</v>
      </c>
      <c r="G26" s="0" t="s">
        <v>57</v>
      </c>
      <c r="H26" s="0" t="s">
        <v>12</v>
      </c>
      <c r="I26" s="0" t="s">
        <v>879</v>
      </c>
      <c r="J26" s="0" t="s">
        <v>14</v>
      </c>
      <c r="K26" s="0" t="s">
        <v>880</v>
      </c>
      <c r="L26" s="0" t="n">
        <v>1</v>
      </c>
      <c r="M26" s="0" t="n">
        <v>0.9</v>
      </c>
      <c r="N26" s="0" t="s">
        <v>881</v>
      </c>
      <c r="O26" s="0" t="s">
        <v>882</v>
      </c>
      <c r="P26" s="0" t="s">
        <v>883</v>
      </c>
    </row>
    <row r="27" customFormat="false" ht="13.8" hidden="false" customHeight="false" outlineLevel="0" collapsed="false">
      <c r="A27" s="0" t="str">
        <f aca="false">VLOOKUP(G27,mun_id!$B$1:$G$310,6,0)</f>
        <v>186</v>
      </c>
      <c r="B27" s="0" t="s">
        <v>58</v>
      </c>
      <c r="C27" s="0" t="s">
        <v>14</v>
      </c>
      <c r="D27" s="0" t="n">
        <v>60.4743601</v>
      </c>
      <c r="E27" s="0" t="n">
        <v>25.0925118</v>
      </c>
      <c r="F27" s="0" t="s">
        <v>908</v>
      </c>
      <c r="G27" s="0" t="s">
        <v>58</v>
      </c>
      <c r="H27" s="0" t="s">
        <v>12</v>
      </c>
      <c r="I27" s="0" t="s">
        <v>879</v>
      </c>
      <c r="J27" s="0" t="s">
        <v>14</v>
      </c>
      <c r="K27" s="0" t="s">
        <v>880</v>
      </c>
      <c r="L27" s="0" t="n">
        <v>1</v>
      </c>
      <c r="M27" s="0" t="n">
        <v>0.9</v>
      </c>
      <c r="N27" s="0" t="s">
        <v>881</v>
      </c>
      <c r="O27" s="0" t="s">
        <v>882</v>
      </c>
      <c r="P27" s="0" t="s">
        <v>883</v>
      </c>
    </row>
    <row r="28" customFormat="false" ht="13.8" hidden="false" customHeight="false" outlineLevel="0" collapsed="false">
      <c r="A28" s="0" t="str">
        <f aca="false">VLOOKUP(G28,mun_id!$B$1:$G$310,6,0)</f>
        <v>684</v>
      </c>
      <c r="B28" s="0" t="s">
        <v>59</v>
      </c>
      <c r="C28" s="0" t="s">
        <v>14</v>
      </c>
      <c r="D28" s="0" t="n">
        <v>61.1289148</v>
      </c>
      <c r="E28" s="0" t="n">
        <v>21.5039401</v>
      </c>
      <c r="F28" s="0" t="s">
        <v>909</v>
      </c>
      <c r="G28" s="0" t="s">
        <v>59</v>
      </c>
      <c r="H28" s="0" t="s">
        <v>35</v>
      </c>
      <c r="I28" s="0" t="s">
        <v>879</v>
      </c>
      <c r="J28" s="0" t="s">
        <v>14</v>
      </c>
      <c r="K28" s="0" t="s">
        <v>880</v>
      </c>
      <c r="L28" s="0" t="n">
        <v>1</v>
      </c>
      <c r="M28" s="0" t="n">
        <v>0.9</v>
      </c>
      <c r="N28" s="0" t="s">
        <v>881</v>
      </c>
      <c r="O28" s="0" t="s">
        <v>882</v>
      </c>
      <c r="P28" s="0" t="s">
        <v>883</v>
      </c>
    </row>
    <row r="29" customFormat="false" ht="13.8" hidden="false" customHeight="false" outlineLevel="0" collapsed="false">
      <c r="A29" s="0" t="str">
        <f aca="false">VLOOKUP(G29,mun_id!$B$1:$G$310,6,0)</f>
        <v>257</v>
      </c>
      <c r="B29" s="0" t="s">
        <v>60</v>
      </c>
      <c r="C29" s="0" t="s">
        <v>14</v>
      </c>
      <c r="D29" s="0" t="n">
        <v>60.1227857</v>
      </c>
      <c r="E29" s="0" t="n">
        <v>24.4406694</v>
      </c>
      <c r="F29" s="0" t="s">
        <v>910</v>
      </c>
      <c r="G29" s="0" t="s">
        <v>60</v>
      </c>
      <c r="H29" s="0" t="s">
        <v>12</v>
      </c>
      <c r="I29" s="0" t="s">
        <v>879</v>
      </c>
      <c r="J29" s="0" t="s">
        <v>14</v>
      </c>
      <c r="K29" s="0" t="s">
        <v>880</v>
      </c>
      <c r="L29" s="0" t="n">
        <v>1</v>
      </c>
      <c r="M29" s="0" t="n">
        <v>0.9</v>
      </c>
      <c r="N29" s="0" t="s">
        <v>881</v>
      </c>
      <c r="O29" s="0" t="s">
        <v>882</v>
      </c>
      <c r="P29" s="0" t="s">
        <v>883</v>
      </c>
    </row>
    <row r="30" customFormat="false" ht="13.8" hidden="false" customHeight="false" outlineLevel="0" collapsed="false">
      <c r="A30" s="0" t="str">
        <f aca="false">VLOOKUP(G30,mun_id!$B$1:$G$310,6,0)</f>
        <v>858</v>
      </c>
      <c r="B30" s="0" t="s">
        <v>61</v>
      </c>
      <c r="C30" s="0" t="s">
        <v>14</v>
      </c>
      <c r="D30" s="0" t="n">
        <v>60.4017496</v>
      </c>
      <c r="E30" s="0" t="n">
        <v>25.0280695</v>
      </c>
      <c r="F30" s="0" t="s">
        <v>911</v>
      </c>
      <c r="G30" s="0" t="s">
        <v>61</v>
      </c>
      <c r="H30" s="0" t="s">
        <v>12</v>
      </c>
      <c r="I30" s="0" t="s">
        <v>879</v>
      </c>
      <c r="J30" s="0" t="s">
        <v>14</v>
      </c>
      <c r="K30" s="0" t="s">
        <v>880</v>
      </c>
      <c r="L30" s="0" t="n">
        <v>1</v>
      </c>
      <c r="M30" s="0" t="n">
        <v>0.9</v>
      </c>
      <c r="N30" s="0" t="s">
        <v>881</v>
      </c>
      <c r="O30" s="0" t="s">
        <v>882</v>
      </c>
      <c r="P30" s="0" t="s">
        <v>883</v>
      </c>
    </row>
    <row r="31" customFormat="false" ht="13.8" hidden="false" customHeight="false" outlineLevel="0" collapsed="false">
      <c r="A31" s="0" t="str">
        <f aca="false">VLOOKUP(G31,mun_id!$B$1:$G$310,6,0)</f>
        <v>205</v>
      </c>
      <c r="B31" s="0" t="s">
        <v>62</v>
      </c>
      <c r="C31" s="0" t="s">
        <v>14</v>
      </c>
      <c r="D31" s="0" t="n">
        <v>64.2240872</v>
      </c>
      <c r="E31" s="0" t="n">
        <v>27.7334227</v>
      </c>
      <c r="F31" s="0" t="s">
        <v>912</v>
      </c>
      <c r="G31" s="0" t="s">
        <v>62</v>
      </c>
      <c r="H31" s="0" t="s">
        <v>63</v>
      </c>
      <c r="I31" s="0" t="s">
        <v>879</v>
      </c>
      <c r="J31" s="0" t="s">
        <v>14</v>
      </c>
      <c r="K31" s="0" t="s">
        <v>880</v>
      </c>
      <c r="L31" s="0" t="n">
        <v>1</v>
      </c>
      <c r="M31" s="0" t="n">
        <v>0.9</v>
      </c>
      <c r="N31" s="0" t="s">
        <v>881</v>
      </c>
      <c r="O31" s="0" t="s">
        <v>882</v>
      </c>
      <c r="P31" s="0" t="s">
        <v>883</v>
      </c>
    </row>
    <row r="32" customFormat="false" ht="13.8" hidden="false" customHeight="false" outlineLevel="0" collapsed="false">
      <c r="A32" s="0" t="str">
        <f aca="false">VLOOKUP(G32,mun_id!$B$1:$G$310,6,0)</f>
        <v>179</v>
      </c>
      <c r="B32" s="0" t="s">
        <v>913</v>
      </c>
      <c r="C32" s="0" t="s">
        <v>14</v>
      </c>
      <c r="D32" s="0" t="n">
        <v>62.240337</v>
      </c>
      <c r="E32" s="0" t="n">
        <v>25.74483</v>
      </c>
      <c r="F32" s="0" t="s">
        <v>914</v>
      </c>
      <c r="G32" s="0" t="s">
        <v>26</v>
      </c>
      <c r="H32" s="0" t="s">
        <v>493</v>
      </c>
      <c r="I32" s="0" t="s">
        <v>915</v>
      </c>
      <c r="J32" s="0" t="s">
        <v>14</v>
      </c>
      <c r="K32" s="0" t="s">
        <v>880</v>
      </c>
      <c r="L32" s="0" t="n">
        <v>0.5103</v>
      </c>
      <c r="M32" s="0" t="n">
        <v>0.45927</v>
      </c>
      <c r="N32" s="0" t="s">
        <v>881</v>
      </c>
      <c r="O32" s="0" t="s">
        <v>882</v>
      </c>
      <c r="P32" s="0" t="s">
        <v>883</v>
      </c>
    </row>
    <row r="33" customFormat="false" ht="13.8" hidden="false" customHeight="false" outlineLevel="0" collapsed="false">
      <c r="A33" s="0" t="str">
        <f aca="false">VLOOKUP(G33,mun_id!$B$1:$G$310,6,0)</f>
        <v>740</v>
      </c>
      <c r="B33" s="0" t="s">
        <v>64</v>
      </c>
      <c r="C33" s="0" t="s">
        <v>14</v>
      </c>
      <c r="D33" s="0" t="n">
        <v>61.8689933</v>
      </c>
      <c r="E33" s="0" t="n">
        <v>28.8797178</v>
      </c>
      <c r="F33" s="0" t="s">
        <v>916</v>
      </c>
      <c r="G33" s="0" t="s">
        <v>64</v>
      </c>
      <c r="H33" s="0" t="s">
        <v>468</v>
      </c>
      <c r="I33" s="0" t="s">
        <v>879</v>
      </c>
      <c r="J33" s="0" t="s">
        <v>14</v>
      </c>
      <c r="K33" s="0" t="s">
        <v>880</v>
      </c>
      <c r="L33" s="0" t="n">
        <v>1</v>
      </c>
      <c r="M33" s="0" t="n">
        <v>0.9</v>
      </c>
      <c r="N33" s="0" t="s">
        <v>881</v>
      </c>
      <c r="O33" s="0" t="s">
        <v>882</v>
      </c>
      <c r="P33" s="0" t="s">
        <v>883</v>
      </c>
    </row>
    <row r="34" customFormat="false" ht="13.8" hidden="false" customHeight="false" outlineLevel="0" collapsed="false">
      <c r="A34" s="0" t="str">
        <f aca="false">VLOOKUP(G34,mun_id!$B$1:$G$310,6,0)</f>
        <v>245</v>
      </c>
      <c r="B34" s="0" t="s">
        <v>65</v>
      </c>
      <c r="C34" s="0" t="s">
        <v>14</v>
      </c>
      <c r="D34" s="0" t="n">
        <v>60.4034398</v>
      </c>
      <c r="E34" s="0" t="n">
        <v>25.1041013</v>
      </c>
      <c r="F34" s="0" t="s">
        <v>917</v>
      </c>
      <c r="G34" s="0" t="s">
        <v>65</v>
      </c>
      <c r="H34" s="0" t="s">
        <v>12</v>
      </c>
      <c r="I34" s="0" t="s">
        <v>879</v>
      </c>
      <c r="J34" s="0" t="s">
        <v>14</v>
      </c>
      <c r="K34" s="0" t="s">
        <v>880</v>
      </c>
      <c r="L34" s="0" t="n">
        <v>1</v>
      </c>
      <c r="M34" s="0" t="n">
        <v>0.9</v>
      </c>
      <c r="N34" s="0" t="s">
        <v>881</v>
      </c>
      <c r="O34" s="0" t="s">
        <v>882</v>
      </c>
      <c r="P34" s="0" t="s">
        <v>883</v>
      </c>
    </row>
    <row r="35" customFormat="false" ht="13.8" hidden="false" customHeight="false" outlineLevel="0" collapsed="false">
      <c r="A35" s="0" t="str">
        <f aca="false">VLOOKUP(G35,mun_id!$B$1:$G$310,6,0)</f>
        <v>536</v>
      </c>
      <c r="B35" s="0" t="s">
        <v>66</v>
      </c>
      <c r="C35" s="0" t="s">
        <v>14</v>
      </c>
      <c r="D35" s="0" t="n">
        <v>61.4781666</v>
      </c>
      <c r="E35" s="0" t="n">
        <v>23.5096158</v>
      </c>
      <c r="F35" s="0" t="s">
        <v>918</v>
      </c>
      <c r="G35" s="0" t="s">
        <v>66</v>
      </c>
      <c r="H35" s="0" t="s">
        <v>19</v>
      </c>
      <c r="I35" s="0" t="s">
        <v>879</v>
      </c>
      <c r="J35" s="0" t="s">
        <v>14</v>
      </c>
      <c r="K35" s="0" t="s">
        <v>880</v>
      </c>
      <c r="L35" s="0" t="n">
        <v>1</v>
      </c>
      <c r="M35" s="0" t="n">
        <v>0.9</v>
      </c>
      <c r="N35" s="0" t="s">
        <v>881</v>
      </c>
      <c r="O35" s="0" t="s">
        <v>882</v>
      </c>
      <c r="P35" s="0" t="s">
        <v>883</v>
      </c>
    </row>
    <row r="36" customFormat="false" ht="13.8" hidden="false" customHeight="false" outlineLevel="0" collapsed="false">
      <c r="A36" s="0" t="str">
        <f aca="false">VLOOKUP(G36,mun_id!$B$1:$G$310,6,0)</f>
        <v>980</v>
      </c>
      <c r="B36" s="0" t="s">
        <v>67</v>
      </c>
      <c r="C36" s="0" t="s">
        <v>14</v>
      </c>
      <c r="D36" s="0" t="n">
        <v>61.5499614</v>
      </c>
      <c r="E36" s="0" t="n">
        <v>23.5969495</v>
      </c>
      <c r="F36" s="0" t="s">
        <v>919</v>
      </c>
      <c r="G36" s="0" t="s">
        <v>67</v>
      </c>
      <c r="H36" s="0" t="s">
        <v>19</v>
      </c>
      <c r="I36" s="0" t="s">
        <v>879</v>
      </c>
      <c r="J36" s="0" t="s">
        <v>14</v>
      </c>
      <c r="K36" s="0" t="s">
        <v>880</v>
      </c>
      <c r="L36" s="0" t="n">
        <v>1</v>
      </c>
      <c r="M36" s="0" t="n">
        <v>0.9</v>
      </c>
      <c r="N36" s="0" t="s">
        <v>881</v>
      </c>
      <c r="O36" s="0" t="s">
        <v>882</v>
      </c>
      <c r="P36" s="0" t="s">
        <v>883</v>
      </c>
    </row>
    <row r="37" customFormat="false" ht="13.8" hidden="false" customHeight="false" outlineLevel="0" collapsed="false">
      <c r="A37" s="0" t="str">
        <f aca="false">VLOOKUP(G37,mun_id!$B$1:$G$310,6,0)</f>
        <v>202</v>
      </c>
      <c r="B37" s="0" t="s">
        <v>68</v>
      </c>
      <c r="C37" s="0" t="s">
        <v>14</v>
      </c>
      <c r="D37" s="0" t="n">
        <v>60.407169</v>
      </c>
      <c r="E37" s="0" t="n">
        <v>22.3678223</v>
      </c>
      <c r="F37" s="0" t="s">
        <v>920</v>
      </c>
      <c r="G37" s="0" t="s">
        <v>68</v>
      </c>
      <c r="H37" s="0" t="s">
        <v>462</v>
      </c>
      <c r="I37" s="0" t="s">
        <v>879</v>
      </c>
      <c r="J37" s="0" t="s">
        <v>14</v>
      </c>
      <c r="K37" s="0" t="s">
        <v>880</v>
      </c>
      <c r="L37" s="0" t="n">
        <v>1</v>
      </c>
      <c r="M37" s="0" t="n">
        <v>0.9</v>
      </c>
      <c r="N37" s="0" t="s">
        <v>881</v>
      </c>
      <c r="O37" s="0" t="s">
        <v>882</v>
      </c>
      <c r="P37" s="0" t="s">
        <v>883</v>
      </c>
    </row>
    <row r="38" customFormat="false" ht="13.8" hidden="false" customHeight="false" outlineLevel="0" collapsed="false">
      <c r="A38" s="0" t="str">
        <f aca="false">VLOOKUP(G38,mun_id!$B$1:$G$310,6,0)</f>
        <v>211</v>
      </c>
      <c r="B38" s="0" t="s">
        <v>69</v>
      </c>
      <c r="C38" s="0" t="s">
        <v>14</v>
      </c>
      <c r="D38" s="0" t="n">
        <v>61.4649006</v>
      </c>
      <c r="E38" s="0" t="n">
        <v>24.0659379</v>
      </c>
      <c r="F38" s="0" t="s">
        <v>921</v>
      </c>
      <c r="G38" s="0" t="s">
        <v>69</v>
      </c>
      <c r="H38" s="0" t="s">
        <v>19</v>
      </c>
      <c r="I38" s="0" t="s">
        <v>879</v>
      </c>
      <c r="J38" s="0" t="s">
        <v>14</v>
      </c>
      <c r="K38" s="0" t="s">
        <v>880</v>
      </c>
      <c r="L38" s="0" t="n">
        <v>1</v>
      </c>
      <c r="M38" s="0" t="n">
        <v>0.9</v>
      </c>
      <c r="N38" s="0" t="s">
        <v>881</v>
      </c>
      <c r="O38" s="0" t="s">
        <v>882</v>
      </c>
      <c r="P38" s="0" t="s">
        <v>883</v>
      </c>
    </row>
    <row r="39" customFormat="false" ht="13.8" hidden="false" customHeight="false" outlineLevel="0" collapsed="false">
      <c r="A39" s="0" t="str">
        <f aca="false">VLOOKUP(G39,mun_id!$B$1:$G$310,6,0)</f>
        <v>694</v>
      </c>
      <c r="B39" s="0" t="s">
        <v>70</v>
      </c>
      <c r="C39" s="0" t="s">
        <v>14</v>
      </c>
      <c r="D39" s="0" t="n">
        <v>60.7390089</v>
      </c>
      <c r="E39" s="0" t="n">
        <v>24.7728148</v>
      </c>
      <c r="F39" s="0" t="s">
        <v>922</v>
      </c>
      <c r="G39" s="0" t="s">
        <v>70</v>
      </c>
      <c r="H39" s="0" t="s">
        <v>41</v>
      </c>
      <c r="I39" s="0" t="s">
        <v>879</v>
      </c>
      <c r="J39" s="0" t="s">
        <v>14</v>
      </c>
      <c r="K39" s="0" t="s">
        <v>880</v>
      </c>
      <c r="L39" s="0" t="n">
        <v>1</v>
      </c>
      <c r="M39" s="0" t="n">
        <v>0.9</v>
      </c>
      <c r="N39" s="0" t="s">
        <v>881</v>
      </c>
      <c r="O39" s="0" t="s">
        <v>882</v>
      </c>
      <c r="P39" s="0" t="s">
        <v>883</v>
      </c>
    </row>
    <row r="40" customFormat="false" ht="13.8" hidden="false" customHeight="false" outlineLevel="0" collapsed="false">
      <c r="A40" s="0" t="str">
        <f aca="false">VLOOKUP(G40,mun_id!$B$1:$G$310,6,0)</f>
        <v>927</v>
      </c>
      <c r="B40" s="0" t="s">
        <v>71</v>
      </c>
      <c r="C40" s="0" t="s">
        <v>14</v>
      </c>
      <c r="D40" s="0" t="n">
        <v>60.4168803</v>
      </c>
      <c r="E40" s="0" t="n">
        <v>24.320558</v>
      </c>
      <c r="F40" s="0" t="s">
        <v>923</v>
      </c>
      <c r="G40" s="0" t="s">
        <v>71</v>
      </c>
      <c r="H40" s="0" t="s">
        <v>12</v>
      </c>
      <c r="I40" s="0" t="s">
        <v>879</v>
      </c>
      <c r="J40" s="0" t="s">
        <v>14</v>
      </c>
      <c r="K40" s="0" t="s">
        <v>880</v>
      </c>
      <c r="L40" s="0" t="n">
        <v>1</v>
      </c>
      <c r="M40" s="0" t="n">
        <v>0.9</v>
      </c>
      <c r="N40" s="0" t="s">
        <v>881</v>
      </c>
      <c r="O40" s="0" t="s">
        <v>882</v>
      </c>
      <c r="P40" s="0" t="s">
        <v>883</v>
      </c>
    </row>
    <row r="41" customFormat="false" ht="13.8" hidden="false" customHeight="false" outlineLevel="0" collapsed="false">
      <c r="B41" s="0" t="s">
        <v>924</v>
      </c>
      <c r="C41" s="0" t="s">
        <v>14</v>
      </c>
      <c r="D41" s="0" t="n">
        <v>59.9285263</v>
      </c>
      <c r="E41" s="0" t="n">
        <v>23.5219234496345</v>
      </c>
      <c r="F41" s="0" t="s">
        <v>925</v>
      </c>
      <c r="G41" s="0" t="s">
        <v>924</v>
      </c>
      <c r="H41" s="0" t="s">
        <v>12</v>
      </c>
      <c r="I41" s="0" t="s">
        <v>879</v>
      </c>
      <c r="J41" s="0" t="s">
        <v>14</v>
      </c>
      <c r="K41" s="0" t="s">
        <v>880</v>
      </c>
      <c r="L41" s="0" t="n">
        <v>1</v>
      </c>
      <c r="M41" s="0" t="n">
        <v>0.9</v>
      </c>
      <c r="N41" s="0" t="s">
        <v>881</v>
      </c>
      <c r="O41" s="0" t="s">
        <v>882</v>
      </c>
      <c r="P41" s="0" t="s">
        <v>883</v>
      </c>
    </row>
    <row r="42" customFormat="false" ht="13.8" hidden="false" customHeight="false" outlineLevel="0" collapsed="false">
      <c r="A42" s="0" t="str">
        <f aca="false">VLOOKUP(G42,mun_id!$B$1:$G$310,6,0)</f>
        <v>153</v>
      </c>
      <c r="B42" s="0" t="s">
        <v>73</v>
      </c>
      <c r="C42" s="0" t="s">
        <v>14</v>
      </c>
      <c r="D42" s="0" t="n">
        <v>61.1923342</v>
      </c>
      <c r="E42" s="0" t="n">
        <v>28.7716996</v>
      </c>
      <c r="F42" s="0" t="s">
        <v>926</v>
      </c>
      <c r="G42" s="0" t="s">
        <v>73</v>
      </c>
      <c r="H42" s="0" t="s">
        <v>523</v>
      </c>
      <c r="I42" s="0" t="s">
        <v>879</v>
      </c>
      <c r="J42" s="0" t="s">
        <v>14</v>
      </c>
      <c r="K42" s="0" t="s">
        <v>880</v>
      </c>
      <c r="L42" s="0" t="n">
        <v>1</v>
      </c>
      <c r="M42" s="0" t="n">
        <v>0.9</v>
      </c>
      <c r="N42" s="0" t="s">
        <v>881</v>
      </c>
      <c r="O42" s="0" t="s">
        <v>882</v>
      </c>
      <c r="P42" s="0" t="s">
        <v>883</v>
      </c>
    </row>
    <row r="43" customFormat="false" ht="13.8" hidden="false" customHeight="false" outlineLevel="0" collapsed="false">
      <c r="A43" s="0" t="str">
        <f aca="false">VLOOKUP(G43,mun_id!$B$1:$G$310,6,0)</f>
        <v>790</v>
      </c>
      <c r="B43" s="0" t="s">
        <v>74</v>
      </c>
      <c r="C43" s="0" t="s">
        <v>14</v>
      </c>
      <c r="D43" s="0" t="n">
        <v>61.45004805</v>
      </c>
      <c r="E43" s="0" t="n">
        <v>22.8416608679019</v>
      </c>
      <c r="F43" s="0" t="s">
        <v>927</v>
      </c>
      <c r="G43" s="0" t="s">
        <v>74</v>
      </c>
      <c r="H43" s="0" t="s">
        <v>19</v>
      </c>
      <c r="I43" s="0" t="s">
        <v>879</v>
      </c>
      <c r="J43" s="0" t="s">
        <v>14</v>
      </c>
      <c r="K43" s="0" t="s">
        <v>880</v>
      </c>
      <c r="L43" s="0" t="n">
        <v>1</v>
      </c>
      <c r="M43" s="0" t="n">
        <v>0.9</v>
      </c>
      <c r="N43" s="0" t="s">
        <v>881</v>
      </c>
      <c r="O43" s="0" t="s">
        <v>882</v>
      </c>
      <c r="P43" s="0" t="s">
        <v>883</v>
      </c>
    </row>
    <row r="44" customFormat="false" ht="13.8" hidden="false" customHeight="false" outlineLevel="0" collapsed="false">
      <c r="A44" s="0" t="str">
        <f aca="false">VLOOKUP(G44,mun_id!$B$1:$G$310,6,0)</f>
        <v>678</v>
      </c>
      <c r="B44" s="0" t="s">
        <v>75</v>
      </c>
      <c r="C44" s="0" t="s">
        <v>14</v>
      </c>
      <c r="D44" s="0" t="n">
        <v>64.6795905</v>
      </c>
      <c r="E44" s="0" t="n">
        <v>24.4709593</v>
      </c>
      <c r="F44" s="0" t="s">
        <v>928</v>
      </c>
      <c r="G44" s="0" t="s">
        <v>75</v>
      </c>
      <c r="H44" s="0" t="s">
        <v>454</v>
      </c>
      <c r="I44" s="0" t="s">
        <v>879</v>
      </c>
      <c r="J44" s="0" t="s">
        <v>14</v>
      </c>
      <c r="K44" s="0" t="s">
        <v>880</v>
      </c>
      <c r="L44" s="0" t="n">
        <v>1</v>
      </c>
      <c r="M44" s="0" t="n">
        <v>0.9</v>
      </c>
      <c r="N44" s="0" t="s">
        <v>881</v>
      </c>
      <c r="O44" s="0" t="s">
        <v>882</v>
      </c>
      <c r="P44" s="0" t="s">
        <v>883</v>
      </c>
    </row>
    <row r="45" customFormat="false" ht="13.8" hidden="false" customHeight="false" outlineLevel="0" collapsed="false">
      <c r="A45" s="0" t="str">
        <f aca="false">VLOOKUP(G45,mun_id!$B$1:$G$310,6,0)</f>
        <v>680</v>
      </c>
      <c r="B45" s="0" t="s">
        <v>76</v>
      </c>
      <c r="C45" s="0" t="s">
        <v>14</v>
      </c>
      <c r="D45" s="0" t="n">
        <v>60.488138</v>
      </c>
      <c r="E45" s="0" t="n">
        <v>22.1635993</v>
      </c>
      <c r="F45" s="0" t="s">
        <v>929</v>
      </c>
      <c r="G45" s="0" t="s">
        <v>76</v>
      </c>
      <c r="H45" s="0" t="s">
        <v>462</v>
      </c>
      <c r="I45" s="0" t="s">
        <v>879</v>
      </c>
      <c r="J45" s="0" t="s">
        <v>14</v>
      </c>
      <c r="K45" s="0" t="s">
        <v>880</v>
      </c>
      <c r="L45" s="0" t="n">
        <v>1</v>
      </c>
      <c r="M45" s="0" t="n">
        <v>0.9</v>
      </c>
      <c r="N45" s="0" t="s">
        <v>881</v>
      </c>
      <c r="O45" s="0" t="s">
        <v>882</v>
      </c>
      <c r="P45" s="0" t="s">
        <v>883</v>
      </c>
    </row>
    <row r="46" customFormat="false" ht="13.8" hidden="false" customHeight="false" outlineLevel="0" collapsed="false">
      <c r="A46" s="0" t="str">
        <f aca="false">VLOOKUP(G46,mun_id!$B$1:$G$310,6,0)</f>
        <v>098</v>
      </c>
      <c r="B46" s="0" t="s">
        <v>77</v>
      </c>
      <c r="C46" s="0" t="s">
        <v>14</v>
      </c>
      <c r="D46" s="0" t="n">
        <v>60.9882542</v>
      </c>
      <c r="E46" s="0" t="n">
        <v>25.5152983</v>
      </c>
      <c r="F46" s="0" t="s">
        <v>930</v>
      </c>
      <c r="G46" s="0" t="s">
        <v>77</v>
      </c>
      <c r="H46" s="0" t="s">
        <v>31</v>
      </c>
      <c r="I46" s="0" t="s">
        <v>879</v>
      </c>
      <c r="J46" s="0" t="s">
        <v>14</v>
      </c>
      <c r="K46" s="0" t="s">
        <v>880</v>
      </c>
      <c r="L46" s="0" t="n">
        <v>1</v>
      </c>
      <c r="M46" s="0" t="n">
        <v>0.9</v>
      </c>
      <c r="N46" s="0" t="s">
        <v>881</v>
      </c>
      <c r="O46" s="0" t="s">
        <v>882</v>
      </c>
      <c r="P46" s="0" t="s">
        <v>883</v>
      </c>
    </row>
    <row r="47" customFormat="false" ht="13.8" hidden="false" customHeight="false" outlineLevel="0" collapsed="false">
      <c r="A47" s="0" t="str">
        <f aca="false">VLOOKUP(G47,mun_id!$B$1:$G$310,6,0)</f>
        <v>418</v>
      </c>
      <c r="B47" s="0" t="s">
        <v>78</v>
      </c>
      <c r="C47" s="0" t="s">
        <v>14</v>
      </c>
      <c r="D47" s="0" t="n">
        <v>61.316667</v>
      </c>
      <c r="E47" s="0" t="n">
        <v>23.7499999</v>
      </c>
      <c r="F47" s="0" t="s">
        <v>931</v>
      </c>
      <c r="G47" s="0" t="s">
        <v>78</v>
      </c>
      <c r="H47" s="0" t="s">
        <v>19</v>
      </c>
      <c r="I47" s="0" t="s">
        <v>879</v>
      </c>
      <c r="J47" s="0" t="s">
        <v>14</v>
      </c>
      <c r="K47" s="0" t="s">
        <v>880</v>
      </c>
      <c r="L47" s="0" t="n">
        <v>1</v>
      </c>
      <c r="M47" s="0" t="n">
        <v>0.9</v>
      </c>
      <c r="N47" s="0" t="s">
        <v>881</v>
      </c>
      <c r="O47" s="0" t="s">
        <v>882</v>
      </c>
      <c r="P47" s="0" t="s">
        <v>883</v>
      </c>
    </row>
    <row r="48" customFormat="false" ht="13.8" hidden="false" customHeight="false" outlineLevel="0" collapsed="false">
      <c r="A48" s="0" t="str">
        <f aca="false">VLOOKUP(G48,mun_id!$B$1:$G$310,6,0)</f>
        <v>140</v>
      </c>
      <c r="B48" s="0" t="s">
        <v>79</v>
      </c>
      <c r="C48" s="0" t="s">
        <v>14</v>
      </c>
      <c r="D48" s="0" t="n">
        <v>63.5567679</v>
      </c>
      <c r="E48" s="0" t="n">
        <v>27.1892281</v>
      </c>
      <c r="F48" s="0" t="s">
        <v>932</v>
      </c>
      <c r="G48" s="0" t="s">
        <v>79</v>
      </c>
      <c r="H48" s="0" t="s">
        <v>516</v>
      </c>
      <c r="I48" s="0" t="s">
        <v>879</v>
      </c>
      <c r="J48" s="0" t="s">
        <v>14</v>
      </c>
      <c r="K48" s="0" t="s">
        <v>880</v>
      </c>
      <c r="L48" s="0" t="n">
        <v>1</v>
      </c>
      <c r="M48" s="0" t="n">
        <v>0.9</v>
      </c>
      <c r="N48" s="0" t="s">
        <v>881</v>
      </c>
      <c r="O48" s="0" t="s">
        <v>882</v>
      </c>
      <c r="P48" s="0" t="s">
        <v>883</v>
      </c>
    </row>
    <row r="49" customFormat="false" ht="13.8" hidden="false" customHeight="false" outlineLevel="0" collapsed="false">
      <c r="A49" s="0" t="str">
        <f aca="false">VLOOKUP(G49,mun_id!$B$1:$G$310,6,0)</f>
        <v>851</v>
      </c>
      <c r="B49" s="0" t="s">
        <v>80</v>
      </c>
      <c r="C49" s="0" t="s">
        <v>14</v>
      </c>
      <c r="D49" s="0" t="n">
        <v>65.8457589</v>
      </c>
      <c r="E49" s="0" t="n">
        <v>24.1464</v>
      </c>
      <c r="F49" s="0" t="s">
        <v>933</v>
      </c>
      <c r="G49" s="0" t="s">
        <v>80</v>
      </c>
      <c r="H49" s="0" t="s">
        <v>471</v>
      </c>
      <c r="I49" s="0" t="s">
        <v>879</v>
      </c>
      <c r="J49" s="0" t="s">
        <v>14</v>
      </c>
      <c r="K49" s="0" t="s">
        <v>880</v>
      </c>
      <c r="L49" s="0" t="n">
        <v>1</v>
      </c>
      <c r="M49" s="0" t="n">
        <v>0.9</v>
      </c>
      <c r="N49" s="0" t="s">
        <v>881</v>
      </c>
      <c r="O49" s="0" t="s">
        <v>882</v>
      </c>
      <c r="P49" s="0" t="s">
        <v>883</v>
      </c>
    </row>
    <row r="50" customFormat="false" ht="13.8" hidden="false" customHeight="false" outlineLevel="0" collapsed="false">
      <c r="A50" s="0" t="str">
        <f aca="false">VLOOKUP(G50,mun_id!$B$1:$G$310,6,0)</f>
        <v>749</v>
      </c>
      <c r="B50" s="0" t="s">
        <v>81</v>
      </c>
      <c r="C50" s="0" t="s">
        <v>14</v>
      </c>
      <c r="D50" s="0" t="n">
        <v>63.0743109</v>
      </c>
      <c r="E50" s="0" t="n">
        <v>27.6623456</v>
      </c>
      <c r="F50" s="0" t="s">
        <v>934</v>
      </c>
      <c r="G50" s="0" t="s">
        <v>81</v>
      </c>
      <c r="H50" s="0" t="s">
        <v>516</v>
      </c>
      <c r="I50" s="0" t="s">
        <v>879</v>
      </c>
      <c r="J50" s="0" t="s">
        <v>14</v>
      </c>
      <c r="K50" s="0" t="s">
        <v>880</v>
      </c>
      <c r="L50" s="0" t="n">
        <v>1</v>
      </c>
      <c r="M50" s="0" t="n">
        <v>0.9</v>
      </c>
      <c r="N50" s="0" t="s">
        <v>881</v>
      </c>
      <c r="O50" s="0" t="s">
        <v>882</v>
      </c>
      <c r="P50" s="0" t="s">
        <v>883</v>
      </c>
    </row>
    <row r="51" customFormat="false" ht="13.8" hidden="false" customHeight="false" outlineLevel="0" collapsed="false">
      <c r="A51" s="0" t="str">
        <f aca="false">VLOOKUP(G51,mun_id!$B$1:$G$310,6,0)</f>
        <v>240</v>
      </c>
      <c r="B51" s="0" t="s">
        <v>82</v>
      </c>
      <c r="C51" s="0" t="s">
        <v>14</v>
      </c>
      <c r="D51" s="0" t="n">
        <v>65.7333404</v>
      </c>
      <c r="E51" s="0" t="n">
        <v>24.5666495</v>
      </c>
      <c r="F51" s="0" t="s">
        <v>935</v>
      </c>
      <c r="G51" s="0" t="s">
        <v>82</v>
      </c>
      <c r="H51" s="0" t="s">
        <v>471</v>
      </c>
      <c r="I51" s="0" t="s">
        <v>879</v>
      </c>
      <c r="J51" s="0" t="s">
        <v>14</v>
      </c>
      <c r="K51" s="0" t="s">
        <v>880</v>
      </c>
      <c r="L51" s="0" t="n">
        <v>1</v>
      </c>
      <c r="M51" s="0" t="n">
        <v>0.9</v>
      </c>
      <c r="N51" s="0" t="s">
        <v>881</v>
      </c>
      <c r="O51" s="0" t="s">
        <v>882</v>
      </c>
      <c r="P51" s="0" t="s">
        <v>883</v>
      </c>
    </row>
    <row r="52" customFormat="false" ht="13.8" hidden="false" customHeight="false" outlineLevel="0" collapsed="false">
      <c r="A52" s="0" t="str">
        <f aca="false">VLOOKUP(G52,mun_id!$B$1:$G$310,6,0)</f>
        <v>301</v>
      </c>
      <c r="B52" s="0" t="s">
        <v>83</v>
      </c>
      <c r="C52" s="0" t="s">
        <v>14</v>
      </c>
      <c r="D52" s="0" t="n">
        <v>62.6170727</v>
      </c>
      <c r="E52" s="0" t="n">
        <v>22.3992367</v>
      </c>
      <c r="F52" s="0" t="s">
        <v>936</v>
      </c>
      <c r="G52" s="0" t="s">
        <v>83</v>
      </c>
      <c r="H52" s="0" t="s">
        <v>451</v>
      </c>
      <c r="I52" s="0" t="s">
        <v>879</v>
      </c>
      <c r="J52" s="0" t="s">
        <v>14</v>
      </c>
      <c r="K52" s="0" t="s">
        <v>880</v>
      </c>
      <c r="L52" s="0" t="n">
        <v>1</v>
      </c>
      <c r="M52" s="0" t="n">
        <v>0.9</v>
      </c>
      <c r="N52" s="0" t="s">
        <v>881</v>
      </c>
      <c r="O52" s="0" t="s">
        <v>882</v>
      </c>
      <c r="P52" s="0" t="s">
        <v>883</v>
      </c>
    </row>
    <row r="53" customFormat="false" ht="13.8" hidden="false" customHeight="false" outlineLevel="0" collapsed="false">
      <c r="B53" s="0" t="s">
        <v>84</v>
      </c>
      <c r="C53" s="0" t="s">
        <v>14</v>
      </c>
      <c r="D53" s="0" t="n">
        <v>61.8639814</v>
      </c>
      <c r="E53" s="0" t="n">
        <v>25.1845044</v>
      </c>
      <c r="F53" s="0" t="s">
        <v>937</v>
      </c>
      <c r="G53" s="0" t="s">
        <v>938</v>
      </c>
      <c r="H53" s="0" t="s">
        <v>493</v>
      </c>
      <c r="I53" s="0" t="s">
        <v>879</v>
      </c>
      <c r="J53" s="0" t="s">
        <v>14</v>
      </c>
      <c r="K53" s="0" t="s">
        <v>880</v>
      </c>
      <c r="L53" s="0" t="n">
        <v>1</v>
      </c>
      <c r="M53" s="0" t="n">
        <v>0.9</v>
      </c>
      <c r="N53" s="0" t="s">
        <v>881</v>
      </c>
      <c r="O53" s="0" t="s">
        <v>882</v>
      </c>
      <c r="P53" s="0" t="s">
        <v>883</v>
      </c>
    </row>
    <row r="54" customFormat="false" ht="13.8" hidden="false" customHeight="false" outlineLevel="0" collapsed="false">
      <c r="A54" s="0" t="str">
        <f aca="false">VLOOKUP(G54,mun_id!$B$1:$G$310,6,0)</f>
        <v>915</v>
      </c>
      <c r="B54" s="0" t="s">
        <v>85</v>
      </c>
      <c r="C54" s="0" t="s">
        <v>14</v>
      </c>
      <c r="D54" s="0" t="n">
        <v>62.3176377</v>
      </c>
      <c r="E54" s="0" t="n">
        <v>27.8681227</v>
      </c>
      <c r="F54" s="0" t="s">
        <v>939</v>
      </c>
      <c r="G54" s="0" t="s">
        <v>85</v>
      </c>
      <c r="H54" s="0" t="s">
        <v>516</v>
      </c>
      <c r="I54" s="0" t="s">
        <v>879</v>
      </c>
      <c r="J54" s="0" t="s">
        <v>14</v>
      </c>
      <c r="K54" s="0" t="s">
        <v>880</v>
      </c>
      <c r="L54" s="0" t="n">
        <v>1</v>
      </c>
      <c r="M54" s="0" t="n">
        <v>0.9</v>
      </c>
      <c r="N54" s="0" t="s">
        <v>881</v>
      </c>
      <c r="O54" s="0" t="s">
        <v>882</v>
      </c>
      <c r="P54" s="0" t="s">
        <v>883</v>
      </c>
    </row>
    <row r="55" customFormat="false" ht="13.8" hidden="false" customHeight="false" outlineLevel="0" collapsed="false">
      <c r="A55" s="0" t="str">
        <f aca="false">VLOOKUP(G55,mun_id!$B$1:$G$310,6,0)</f>
        <v>908</v>
      </c>
      <c r="B55" s="0" t="s">
        <v>86</v>
      </c>
      <c r="C55" s="0" t="s">
        <v>14</v>
      </c>
      <c r="D55" s="0" t="n">
        <v>61.2637921</v>
      </c>
      <c r="E55" s="0" t="n">
        <v>24.0301278</v>
      </c>
      <c r="F55" s="0" t="s">
        <v>940</v>
      </c>
      <c r="G55" s="0" t="s">
        <v>86</v>
      </c>
      <c r="H55" s="0" t="s">
        <v>19</v>
      </c>
      <c r="I55" s="0" t="s">
        <v>879</v>
      </c>
      <c r="J55" s="0" t="s">
        <v>14</v>
      </c>
      <c r="K55" s="0" t="s">
        <v>880</v>
      </c>
      <c r="L55" s="0" t="n">
        <v>1</v>
      </c>
      <c r="M55" s="0" t="n">
        <v>0.9</v>
      </c>
      <c r="N55" s="0" t="s">
        <v>881</v>
      </c>
      <c r="O55" s="0" t="s">
        <v>882</v>
      </c>
      <c r="P55" s="0" t="s">
        <v>883</v>
      </c>
    </row>
    <row r="56" customFormat="false" ht="13.8" hidden="false" customHeight="false" outlineLevel="0" collapsed="false">
      <c r="A56" s="0" t="str">
        <f aca="false">VLOOKUP(G56,mun_id!$B$1:$G$310,6,0)</f>
        <v>505</v>
      </c>
      <c r="B56" s="0" t="s">
        <v>87</v>
      </c>
      <c r="C56" s="0" t="s">
        <v>14</v>
      </c>
      <c r="D56" s="0" t="n">
        <v>60.6339269</v>
      </c>
      <c r="E56" s="0" t="n">
        <v>25.3188193</v>
      </c>
      <c r="F56" s="0" t="s">
        <v>941</v>
      </c>
      <c r="G56" s="0" t="s">
        <v>87</v>
      </c>
      <c r="H56" s="0" t="s">
        <v>12</v>
      </c>
      <c r="I56" s="0" t="s">
        <v>879</v>
      </c>
      <c r="J56" s="0" t="s">
        <v>14</v>
      </c>
      <c r="K56" s="0" t="s">
        <v>880</v>
      </c>
      <c r="L56" s="0" t="n">
        <v>1</v>
      </c>
      <c r="M56" s="0" t="n">
        <v>0.9</v>
      </c>
      <c r="N56" s="0" t="s">
        <v>881</v>
      </c>
      <c r="O56" s="0" t="s">
        <v>882</v>
      </c>
      <c r="P56" s="0" t="s">
        <v>883</v>
      </c>
    </row>
    <row r="57" customFormat="false" ht="13.8" hidden="false" customHeight="false" outlineLevel="0" collapsed="false">
      <c r="B57" s="0" t="s">
        <v>88</v>
      </c>
      <c r="C57" s="0" t="s">
        <v>14</v>
      </c>
      <c r="D57" s="0" t="n">
        <v>62.6032186</v>
      </c>
      <c r="E57" s="0" t="n">
        <v>25.7301361</v>
      </c>
      <c r="F57" s="0" t="s">
        <v>942</v>
      </c>
      <c r="G57" s="0" t="s">
        <v>943</v>
      </c>
      <c r="H57" s="0" t="s">
        <v>493</v>
      </c>
      <c r="I57" s="0" t="s">
        <v>879</v>
      </c>
      <c r="J57" s="0" t="s">
        <v>14</v>
      </c>
      <c r="K57" s="0" t="s">
        <v>880</v>
      </c>
      <c r="L57" s="0" t="n">
        <v>1</v>
      </c>
      <c r="M57" s="0" t="n">
        <v>0.9</v>
      </c>
      <c r="N57" s="0" t="s">
        <v>881</v>
      </c>
      <c r="O57" s="0" t="s">
        <v>882</v>
      </c>
      <c r="P57" s="0" t="s">
        <v>883</v>
      </c>
    </row>
    <row r="58" customFormat="false" ht="13.8" hidden="false" customHeight="false" outlineLevel="0" collapsed="false">
      <c r="A58" s="0" t="str">
        <f aca="false">VLOOKUP(G58,mun_id!$B$1:$G$310,6,0)</f>
        <v>075</v>
      </c>
      <c r="B58" s="0" t="s">
        <v>89</v>
      </c>
      <c r="C58" s="0" t="s">
        <v>14</v>
      </c>
      <c r="D58" s="0" t="n">
        <v>60.5688901</v>
      </c>
      <c r="E58" s="0" t="n">
        <v>27.1881877</v>
      </c>
      <c r="F58" s="0" t="s">
        <v>944</v>
      </c>
      <c r="G58" s="0" t="s">
        <v>89</v>
      </c>
      <c r="H58" s="0" t="s">
        <v>33</v>
      </c>
      <c r="I58" s="0" t="s">
        <v>879</v>
      </c>
      <c r="J58" s="0" t="s">
        <v>14</v>
      </c>
      <c r="K58" s="0" t="s">
        <v>880</v>
      </c>
      <c r="L58" s="0" t="n">
        <v>1</v>
      </c>
      <c r="M58" s="0" t="n">
        <v>0.9</v>
      </c>
      <c r="N58" s="0" t="s">
        <v>881</v>
      </c>
      <c r="O58" s="0" t="s">
        <v>882</v>
      </c>
      <c r="P58" s="0" t="s">
        <v>883</v>
      </c>
    </row>
    <row r="59" customFormat="false" ht="13.8" hidden="false" customHeight="false" outlineLevel="0" collapsed="false">
      <c r="A59" s="0" t="str">
        <f aca="false">VLOOKUP(G59,mun_id!$B$1:$G$310,6,0)</f>
        <v>111</v>
      </c>
      <c r="B59" s="0" t="s">
        <v>90</v>
      </c>
      <c r="C59" s="0" t="s">
        <v>14</v>
      </c>
      <c r="D59" s="0" t="n">
        <v>61.2027188</v>
      </c>
      <c r="E59" s="0" t="n">
        <v>26.031371</v>
      </c>
      <c r="F59" s="0" t="s">
        <v>945</v>
      </c>
      <c r="G59" s="0" t="s">
        <v>90</v>
      </c>
      <c r="H59" s="0" t="s">
        <v>31</v>
      </c>
      <c r="I59" s="0" t="s">
        <v>879</v>
      </c>
      <c r="J59" s="0" t="s">
        <v>14</v>
      </c>
      <c r="K59" s="0" t="s">
        <v>880</v>
      </c>
      <c r="L59" s="0" t="n">
        <v>1</v>
      </c>
      <c r="M59" s="0" t="n">
        <v>0.9</v>
      </c>
      <c r="N59" s="0" t="s">
        <v>881</v>
      </c>
      <c r="O59" s="0" t="s">
        <v>882</v>
      </c>
      <c r="P59" s="0" t="s">
        <v>883</v>
      </c>
    </row>
    <row r="60" customFormat="false" ht="13.8" hidden="false" customHeight="false" outlineLevel="0" collapsed="false">
      <c r="A60" s="0" t="str">
        <f aca="false">VLOOKUP(G60,mun_id!$B$1:$G$310,6,0)</f>
        <v>598</v>
      </c>
      <c r="B60" s="0" t="s">
        <v>91</v>
      </c>
      <c r="C60" s="0" t="s">
        <v>14</v>
      </c>
      <c r="D60" s="0" t="n">
        <v>63.6666709</v>
      </c>
      <c r="E60" s="0" t="n">
        <v>22.7000229</v>
      </c>
      <c r="F60" s="0" t="s">
        <v>946</v>
      </c>
      <c r="G60" s="0" t="s">
        <v>91</v>
      </c>
      <c r="H60" s="0" t="s">
        <v>556</v>
      </c>
      <c r="I60" s="0" t="s">
        <v>879</v>
      </c>
      <c r="J60" s="0" t="s">
        <v>14</v>
      </c>
      <c r="K60" s="0" t="s">
        <v>880</v>
      </c>
      <c r="L60" s="0" t="n">
        <v>1</v>
      </c>
      <c r="M60" s="0" t="n">
        <v>0.9</v>
      </c>
      <c r="N60" s="0" t="s">
        <v>881</v>
      </c>
      <c r="O60" s="0" t="s">
        <v>882</v>
      </c>
      <c r="P60" s="0" t="s">
        <v>883</v>
      </c>
    </row>
    <row r="61" customFormat="false" ht="13.8" hidden="false" customHeight="false" outlineLevel="0" collapsed="false">
      <c r="A61" s="0" t="str">
        <f aca="false">VLOOKUP(G61,mun_id!$B$1:$G$310,6,0)</f>
        <v>753</v>
      </c>
      <c r="B61" s="0" t="s">
        <v>92</v>
      </c>
      <c r="C61" s="0" t="s">
        <v>14</v>
      </c>
      <c r="D61" s="0" t="n">
        <v>60.376199</v>
      </c>
      <c r="E61" s="0" t="n">
        <v>25.2651428</v>
      </c>
      <c r="F61" s="0" t="s">
        <v>947</v>
      </c>
      <c r="G61" s="0" t="s">
        <v>92</v>
      </c>
      <c r="H61" s="0" t="s">
        <v>12</v>
      </c>
      <c r="I61" s="0" t="s">
        <v>879</v>
      </c>
      <c r="J61" s="0" t="s">
        <v>14</v>
      </c>
      <c r="K61" s="0" t="s">
        <v>880</v>
      </c>
      <c r="L61" s="0" t="n">
        <v>1</v>
      </c>
      <c r="M61" s="0" t="n">
        <v>0.9</v>
      </c>
      <c r="N61" s="0" t="s">
        <v>881</v>
      </c>
      <c r="O61" s="0" t="s">
        <v>882</v>
      </c>
      <c r="P61" s="0" t="s">
        <v>883</v>
      </c>
    </row>
    <row r="62" customFormat="false" ht="13.8" hidden="false" customHeight="false" outlineLevel="0" collapsed="false">
      <c r="A62" s="0" t="str">
        <f aca="false">VLOOKUP(G62,mun_id!$B$1:$G$310,6,0)</f>
        <v>499</v>
      </c>
      <c r="B62" s="0" t="s">
        <v>93</v>
      </c>
      <c r="C62" s="0" t="s">
        <v>14</v>
      </c>
      <c r="D62" s="0" t="n">
        <v>63.1247621</v>
      </c>
      <c r="E62" s="0" t="n">
        <v>21.6941345</v>
      </c>
      <c r="F62" s="0" t="s">
        <v>948</v>
      </c>
      <c r="G62" s="0" t="s">
        <v>93</v>
      </c>
      <c r="H62" s="0" t="s">
        <v>556</v>
      </c>
      <c r="I62" s="0" t="s">
        <v>879</v>
      </c>
      <c r="J62" s="0" t="s">
        <v>14</v>
      </c>
      <c r="K62" s="0" t="s">
        <v>880</v>
      </c>
      <c r="L62" s="0" t="n">
        <v>1</v>
      </c>
      <c r="M62" s="0" t="n">
        <v>0.9</v>
      </c>
      <c r="N62" s="0" t="s">
        <v>881</v>
      </c>
      <c r="O62" s="0" t="s">
        <v>882</v>
      </c>
      <c r="P62" s="0" t="s">
        <v>883</v>
      </c>
    </row>
    <row r="63" customFormat="false" ht="13.8" hidden="false" customHeight="false" outlineLevel="0" collapsed="false">
      <c r="A63" s="0" t="str">
        <f aca="false">VLOOKUP(G63,mun_id!$B$1:$G$310,6,0)</f>
        <v>423</v>
      </c>
      <c r="B63" s="0" t="s">
        <v>94</v>
      </c>
      <c r="C63" s="0" t="s">
        <v>14</v>
      </c>
      <c r="D63" s="0" t="n">
        <v>60.5022019</v>
      </c>
      <c r="E63" s="0" t="n">
        <v>22.4554559</v>
      </c>
      <c r="F63" s="0" t="s">
        <v>949</v>
      </c>
      <c r="G63" s="0" t="s">
        <v>94</v>
      </c>
      <c r="H63" s="0" t="s">
        <v>462</v>
      </c>
      <c r="I63" s="0" t="s">
        <v>879</v>
      </c>
      <c r="J63" s="0" t="s">
        <v>14</v>
      </c>
      <c r="K63" s="0" t="s">
        <v>880</v>
      </c>
      <c r="L63" s="0" t="n">
        <v>1</v>
      </c>
      <c r="M63" s="0" t="n">
        <v>0.9</v>
      </c>
      <c r="N63" s="0" t="s">
        <v>881</v>
      </c>
      <c r="O63" s="0" t="s">
        <v>882</v>
      </c>
      <c r="P63" s="0" t="s">
        <v>883</v>
      </c>
    </row>
    <row r="64" customFormat="false" ht="13.8" hidden="false" customHeight="false" outlineLevel="0" collapsed="false">
      <c r="A64" s="0" t="str">
        <f aca="false">VLOOKUP(G64,mun_id!$B$1:$G$310,6,0)</f>
        <v>529</v>
      </c>
      <c r="B64" s="0" t="s">
        <v>95</v>
      </c>
      <c r="C64" s="0" t="s">
        <v>14</v>
      </c>
      <c r="D64" s="0" t="n">
        <v>60.4688687</v>
      </c>
      <c r="E64" s="0" t="n">
        <v>22.0291149</v>
      </c>
      <c r="F64" s="0" t="s">
        <v>950</v>
      </c>
      <c r="G64" s="0" t="s">
        <v>95</v>
      </c>
      <c r="H64" s="0" t="s">
        <v>462</v>
      </c>
      <c r="I64" s="0" t="s">
        <v>879</v>
      </c>
      <c r="J64" s="0" t="s">
        <v>14</v>
      </c>
      <c r="K64" s="0" t="s">
        <v>880</v>
      </c>
      <c r="L64" s="0" t="n">
        <v>1</v>
      </c>
      <c r="M64" s="0" t="n">
        <v>0.9</v>
      </c>
      <c r="N64" s="0" t="s">
        <v>881</v>
      </c>
      <c r="O64" s="0" t="s">
        <v>882</v>
      </c>
      <c r="P64" s="0" t="s">
        <v>883</v>
      </c>
    </row>
    <row r="65" customFormat="false" ht="13.8" hidden="false" customHeight="false" outlineLevel="0" collapsed="false">
      <c r="A65" s="0" t="str">
        <f aca="false">VLOOKUP(G65,mun_id!$B$1:$G$310,6,0)</f>
        <v>604</v>
      </c>
      <c r="B65" s="0" t="s">
        <v>96</v>
      </c>
      <c r="C65" s="0" t="s">
        <v>14</v>
      </c>
      <c r="D65" s="0" t="n">
        <v>61.4654497</v>
      </c>
      <c r="E65" s="0" t="n">
        <v>23.6456252</v>
      </c>
      <c r="F65" s="0" t="s">
        <v>951</v>
      </c>
      <c r="G65" s="0" t="s">
        <v>96</v>
      </c>
      <c r="H65" s="0" t="s">
        <v>19</v>
      </c>
      <c r="I65" s="0" t="s">
        <v>879</v>
      </c>
      <c r="J65" s="0" t="s">
        <v>14</v>
      </c>
      <c r="K65" s="0" t="s">
        <v>880</v>
      </c>
      <c r="L65" s="0" t="n">
        <v>1</v>
      </c>
      <c r="M65" s="0" t="n">
        <v>0.9</v>
      </c>
      <c r="N65" s="0" t="s">
        <v>881</v>
      </c>
      <c r="O65" s="0" t="s">
        <v>882</v>
      </c>
      <c r="P65" s="0" t="s">
        <v>883</v>
      </c>
    </row>
    <row r="66" customFormat="false" ht="13.8" hidden="false" customHeight="false" outlineLevel="0" collapsed="false">
      <c r="A66" s="0" t="str">
        <f aca="false">VLOOKUP(G66,mun_id!$B$1:$G$310,6,0)</f>
        <v>410</v>
      </c>
      <c r="B66" s="0" t="s">
        <v>97</v>
      </c>
      <c r="C66" s="0" t="s">
        <v>14</v>
      </c>
      <c r="D66" s="0" t="n">
        <v>62.416667</v>
      </c>
      <c r="E66" s="0" t="n">
        <v>25.95</v>
      </c>
      <c r="F66" s="0" t="s">
        <v>952</v>
      </c>
      <c r="G66" s="0" t="s">
        <v>97</v>
      </c>
      <c r="H66" s="0" t="s">
        <v>493</v>
      </c>
      <c r="I66" s="0" t="s">
        <v>879</v>
      </c>
      <c r="J66" s="0" t="s">
        <v>14</v>
      </c>
      <c r="K66" s="0" t="s">
        <v>880</v>
      </c>
      <c r="L66" s="0" t="n">
        <v>1</v>
      </c>
      <c r="M66" s="0" t="n">
        <v>0.9</v>
      </c>
      <c r="N66" s="0" t="s">
        <v>881</v>
      </c>
      <c r="O66" s="0" t="s">
        <v>882</v>
      </c>
      <c r="P66" s="0" t="s">
        <v>883</v>
      </c>
    </row>
    <row r="67" customFormat="false" ht="13.8" hidden="false" customHeight="false" outlineLevel="0" collapsed="false">
      <c r="A67" s="0" t="str">
        <f aca="false">VLOOKUP(G67,mun_id!$B$1:$G$310,6,0)</f>
        <v>593</v>
      </c>
      <c r="B67" s="0" t="s">
        <v>98</v>
      </c>
      <c r="C67" s="0" t="s">
        <v>14</v>
      </c>
      <c r="D67" s="0" t="n">
        <v>62.300466</v>
      </c>
      <c r="E67" s="0" t="n">
        <v>27.1639512</v>
      </c>
      <c r="F67" s="0" t="s">
        <v>953</v>
      </c>
      <c r="G67" s="0" t="s">
        <v>98</v>
      </c>
      <c r="H67" s="0" t="s">
        <v>468</v>
      </c>
      <c r="I67" s="0" t="s">
        <v>879</v>
      </c>
      <c r="J67" s="0" t="s">
        <v>14</v>
      </c>
      <c r="K67" s="0" t="s">
        <v>880</v>
      </c>
      <c r="L67" s="0" t="n">
        <v>1</v>
      </c>
      <c r="M67" s="0" t="n">
        <v>0.9</v>
      </c>
      <c r="N67" s="0" t="s">
        <v>881</v>
      </c>
      <c r="O67" s="0" t="s">
        <v>882</v>
      </c>
      <c r="P67" s="0" t="s">
        <v>883</v>
      </c>
    </row>
    <row r="68" customFormat="false" ht="13.8" hidden="false" customHeight="false" outlineLevel="0" collapsed="false">
      <c r="A68" s="0" t="str">
        <f aca="false">VLOOKUP(G68,mun_id!$B$1:$G$310,6,0)</f>
        <v>061</v>
      </c>
      <c r="B68" s="0" t="s">
        <v>99</v>
      </c>
      <c r="C68" s="0" t="s">
        <v>14</v>
      </c>
      <c r="D68" s="0" t="n">
        <v>60.8155736</v>
      </c>
      <c r="E68" s="0" t="n">
        <v>23.629833</v>
      </c>
      <c r="F68" s="0" t="s">
        <v>954</v>
      </c>
      <c r="G68" s="0" t="s">
        <v>99</v>
      </c>
      <c r="H68" s="0" t="s">
        <v>41</v>
      </c>
      <c r="I68" s="0" t="s">
        <v>879</v>
      </c>
      <c r="J68" s="0" t="s">
        <v>14</v>
      </c>
      <c r="K68" s="0" t="s">
        <v>880</v>
      </c>
      <c r="L68" s="0" t="n">
        <v>1</v>
      </c>
      <c r="M68" s="0" t="n">
        <v>0.9</v>
      </c>
      <c r="N68" s="0" t="s">
        <v>881</v>
      </c>
      <c r="O68" s="0" t="s">
        <v>882</v>
      </c>
      <c r="P68" s="0" t="s">
        <v>883</v>
      </c>
    </row>
    <row r="69" customFormat="false" ht="13.8" hidden="false" customHeight="false" outlineLevel="0" collapsed="false">
      <c r="A69" s="0" t="str">
        <f aca="false">VLOOKUP(G69,mun_id!$B$1:$G$310,6,0)</f>
        <v>244</v>
      </c>
      <c r="B69" s="0" t="s">
        <v>100</v>
      </c>
      <c r="C69" s="0" t="s">
        <v>14</v>
      </c>
      <c r="D69" s="0" t="n">
        <v>64.91245</v>
      </c>
      <c r="E69" s="0" t="n">
        <v>25.5108223</v>
      </c>
      <c r="F69" s="0" t="s">
        <v>955</v>
      </c>
      <c r="G69" s="0" t="s">
        <v>100</v>
      </c>
      <c r="H69" s="0" t="s">
        <v>454</v>
      </c>
      <c r="I69" s="0" t="s">
        <v>879</v>
      </c>
      <c r="J69" s="0" t="s">
        <v>14</v>
      </c>
      <c r="K69" s="0" t="s">
        <v>880</v>
      </c>
      <c r="L69" s="0" t="n">
        <v>1</v>
      </c>
      <c r="M69" s="0" t="n">
        <v>0.9</v>
      </c>
      <c r="N69" s="0" t="s">
        <v>881</v>
      </c>
      <c r="O69" s="0" t="s">
        <v>882</v>
      </c>
      <c r="P69" s="0" t="s">
        <v>883</v>
      </c>
    </row>
    <row r="70" customFormat="false" ht="13.8" hidden="false" customHeight="false" outlineLevel="0" collapsed="false">
      <c r="A70" s="0" t="str">
        <f aca="false">VLOOKUP(G70,mun_id!$B$1:$G$310,6,0)</f>
        <v>020</v>
      </c>
      <c r="B70" s="0" t="s">
        <v>956</v>
      </c>
      <c r="C70" s="0" t="s">
        <v>14</v>
      </c>
      <c r="D70" s="0" t="n">
        <v>61.1668495</v>
      </c>
      <c r="E70" s="0" t="n">
        <v>23.8635191</v>
      </c>
      <c r="F70" s="0" t="s">
        <v>957</v>
      </c>
      <c r="G70" s="0" t="s">
        <v>101</v>
      </c>
      <c r="H70" s="0" t="s">
        <v>19</v>
      </c>
      <c r="I70" s="0" t="s">
        <v>879</v>
      </c>
      <c r="J70" s="0" t="s">
        <v>14</v>
      </c>
      <c r="K70" s="0" t="s">
        <v>880</v>
      </c>
      <c r="L70" s="0" t="n">
        <v>1</v>
      </c>
      <c r="M70" s="0" t="n">
        <v>0.9</v>
      </c>
      <c r="N70" s="0" t="s">
        <v>881</v>
      </c>
      <c r="O70" s="0" t="s">
        <v>882</v>
      </c>
      <c r="P70" s="0" t="s">
        <v>883</v>
      </c>
    </row>
    <row r="71" customFormat="false" ht="13.8" hidden="false" customHeight="false" outlineLevel="0" collapsed="false">
      <c r="A71" s="0" t="str">
        <f aca="false">VLOOKUP(G71,mun_id!$B$1:$G$310,6,0)</f>
        <v>233</v>
      </c>
      <c r="B71" s="0" t="s">
        <v>102</v>
      </c>
      <c r="C71" s="0" t="s">
        <v>14</v>
      </c>
      <c r="D71" s="0" t="n">
        <v>63.0993728</v>
      </c>
      <c r="E71" s="0" t="n">
        <v>23.0569547</v>
      </c>
      <c r="F71" s="0" t="s">
        <v>958</v>
      </c>
      <c r="G71" s="0" t="s">
        <v>102</v>
      </c>
      <c r="H71" s="0" t="s">
        <v>451</v>
      </c>
      <c r="I71" s="0" t="s">
        <v>879</v>
      </c>
      <c r="J71" s="0" t="s">
        <v>14</v>
      </c>
      <c r="K71" s="0" t="s">
        <v>880</v>
      </c>
      <c r="L71" s="0" t="n">
        <v>1</v>
      </c>
      <c r="M71" s="0" t="n">
        <v>0.9</v>
      </c>
      <c r="N71" s="0" t="s">
        <v>881</v>
      </c>
      <c r="O71" s="0" t="s">
        <v>882</v>
      </c>
      <c r="P71" s="0" t="s">
        <v>883</v>
      </c>
    </row>
    <row r="72" customFormat="false" ht="13.8" hidden="false" customHeight="false" outlineLevel="0" collapsed="false">
      <c r="A72" s="0" t="str">
        <f aca="false">VLOOKUP(G72,mun_id!$B$1:$G$310,6,0)</f>
        <v>430</v>
      </c>
      <c r="B72" s="0" t="s">
        <v>103</v>
      </c>
      <c r="C72" s="0" t="s">
        <v>14</v>
      </c>
      <c r="D72" s="0" t="n">
        <v>60.8472453</v>
      </c>
      <c r="E72" s="0" t="n">
        <v>23.0513931</v>
      </c>
      <c r="F72" s="0" t="s">
        <v>959</v>
      </c>
      <c r="G72" s="0" t="s">
        <v>103</v>
      </c>
      <c r="H72" s="0" t="s">
        <v>462</v>
      </c>
      <c r="I72" s="0" t="s">
        <v>879</v>
      </c>
      <c r="J72" s="0" t="s">
        <v>14</v>
      </c>
      <c r="K72" s="0" t="s">
        <v>880</v>
      </c>
      <c r="L72" s="0" t="n">
        <v>1</v>
      </c>
      <c r="M72" s="0" t="n">
        <v>0.9</v>
      </c>
      <c r="N72" s="0" t="s">
        <v>881</v>
      </c>
      <c r="O72" s="0" t="s">
        <v>882</v>
      </c>
      <c r="P72" s="0" t="s">
        <v>883</v>
      </c>
    </row>
    <row r="73" customFormat="false" ht="13.8" hidden="false" customHeight="false" outlineLevel="0" collapsed="false">
      <c r="A73" s="0" t="str">
        <f aca="false">VLOOKUP(G73,mun_id!$B$1:$G$310,6,0)</f>
        <v>560</v>
      </c>
      <c r="B73" s="0" t="s">
        <v>104</v>
      </c>
      <c r="C73" s="0" t="s">
        <v>14</v>
      </c>
      <c r="D73" s="0" t="n">
        <v>60.805137</v>
      </c>
      <c r="E73" s="0" t="n">
        <v>25.7333558</v>
      </c>
      <c r="F73" s="0" t="s">
        <v>960</v>
      </c>
      <c r="G73" s="0" t="s">
        <v>104</v>
      </c>
      <c r="H73" s="0" t="s">
        <v>31</v>
      </c>
      <c r="I73" s="0" t="s">
        <v>879</v>
      </c>
      <c r="J73" s="0" t="s">
        <v>14</v>
      </c>
      <c r="K73" s="0" t="s">
        <v>880</v>
      </c>
      <c r="L73" s="0" t="n">
        <v>1</v>
      </c>
      <c r="M73" s="0" t="n">
        <v>0.9</v>
      </c>
      <c r="N73" s="0" t="s">
        <v>881</v>
      </c>
      <c r="O73" s="0" t="s">
        <v>882</v>
      </c>
      <c r="P73" s="0" t="s">
        <v>883</v>
      </c>
    </row>
    <row r="74" customFormat="false" ht="13.8" hidden="false" customHeight="false" outlineLevel="0" collapsed="false">
      <c r="A74" s="0" t="str">
        <f aca="false">VLOOKUP(G74,mun_id!$B$1:$G$310,6,0)</f>
        <v>305</v>
      </c>
      <c r="B74" s="0" t="s">
        <v>105</v>
      </c>
      <c r="C74" s="0" t="s">
        <v>14</v>
      </c>
      <c r="D74" s="0" t="n">
        <v>65.9645637</v>
      </c>
      <c r="E74" s="0" t="n">
        <v>29.1883283</v>
      </c>
      <c r="F74" s="0" t="s">
        <v>961</v>
      </c>
      <c r="G74" s="0" t="s">
        <v>105</v>
      </c>
      <c r="H74" s="0" t="s">
        <v>454</v>
      </c>
      <c r="I74" s="0" t="s">
        <v>879</v>
      </c>
      <c r="J74" s="0" t="s">
        <v>14</v>
      </c>
      <c r="K74" s="0" t="s">
        <v>880</v>
      </c>
      <c r="L74" s="0" t="n">
        <v>1</v>
      </c>
      <c r="M74" s="0" t="n">
        <v>0.9</v>
      </c>
      <c r="N74" s="0" t="s">
        <v>881</v>
      </c>
      <c r="O74" s="0" t="s">
        <v>882</v>
      </c>
      <c r="P74" s="0" t="s">
        <v>883</v>
      </c>
    </row>
    <row r="75" customFormat="false" ht="13.8" hidden="false" customHeight="false" outlineLevel="0" collapsed="false">
      <c r="A75" s="0" t="str">
        <f aca="false">VLOOKUP(G75,mun_id!$B$1:$G$310,6,0)</f>
        <v>895</v>
      </c>
      <c r="B75" s="0" t="s">
        <v>106</v>
      </c>
      <c r="C75" s="0" t="s">
        <v>14</v>
      </c>
      <c r="D75" s="0" t="n">
        <v>60.8016507</v>
      </c>
      <c r="E75" s="0" t="n">
        <v>21.4086143</v>
      </c>
      <c r="F75" s="0" t="s">
        <v>962</v>
      </c>
      <c r="G75" s="0" t="s">
        <v>106</v>
      </c>
      <c r="H75" s="0" t="s">
        <v>462</v>
      </c>
      <c r="I75" s="0" t="s">
        <v>879</v>
      </c>
      <c r="J75" s="0" t="s">
        <v>14</v>
      </c>
      <c r="K75" s="0" t="s">
        <v>880</v>
      </c>
      <c r="L75" s="0" t="n">
        <v>1</v>
      </c>
      <c r="M75" s="0" t="n">
        <v>0.9</v>
      </c>
      <c r="N75" s="0" t="s">
        <v>881</v>
      </c>
      <c r="O75" s="0" t="s">
        <v>882</v>
      </c>
      <c r="P75" s="0" t="s">
        <v>883</v>
      </c>
    </row>
    <row r="76" customFormat="false" ht="13.8" hidden="false" customHeight="false" outlineLevel="0" collapsed="false">
      <c r="A76" s="0" t="str">
        <f aca="false">VLOOKUP(G76,mun_id!$B$1:$G$310,6,0)</f>
        <v>445</v>
      </c>
      <c r="B76" s="0" t="s">
        <v>107</v>
      </c>
      <c r="C76" s="0" t="s">
        <v>14</v>
      </c>
      <c r="D76" s="0" t="n">
        <v>60.3054487</v>
      </c>
      <c r="E76" s="0" t="n">
        <v>22.2996452</v>
      </c>
      <c r="F76" s="0" t="s">
        <v>963</v>
      </c>
      <c r="G76" s="0" t="s">
        <v>107</v>
      </c>
      <c r="H76" s="0" t="s">
        <v>462</v>
      </c>
      <c r="I76" s="0" t="s">
        <v>879</v>
      </c>
      <c r="J76" s="0" t="s">
        <v>14</v>
      </c>
      <c r="K76" s="0" t="s">
        <v>880</v>
      </c>
      <c r="L76" s="0" t="n">
        <v>1</v>
      </c>
      <c r="M76" s="0" t="n">
        <v>0.9</v>
      </c>
      <c r="N76" s="0" t="s">
        <v>881</v>
      </c>
      <c r="O76" s="0" t="s">
        <v>882</v>
      </c>
      <c r="P76" s="0" t="s">
        <v>883</v>
      </c>
    </row>
    <row r="77" customFormat="false" ht="13.8" hidden="false" customHeight="false" outlineLevel="0" collapsed="false">
      <c r="A77" s="0" t="str">
        <f aca="false">VLOOKUP(G77,mun_id!$B$1:$G$310,6,0)</f>
        <v>434</v>
      </c>
      <c r="B77" s="0" t="s">
        <v>108</v>
      </c>
      <c r="C77" s="0" t="s">
        <v>14</v>
      </c>
      <c r="D77" s="0" t="n">
        <v>60.4564226</v>
      </c>
      <c r="E77" s="0" t="n">
        <v>26.2271433</v>
      </c>
      <c r="F77" s="0" t="s">
        <v>964</v>
      </c>
      <c r="G77" s="0" t="s">
        <v>108</v>
      </c>
      <c r="H77" s="0" t="s">
        <v>12</v>
      </c>
      <c r="I77" s="0" t="s">
        <v>879</v>
      </c>
      <c r="J77" s="0" t="s">
        <v>14</v>
      </c>
      <c r="K77" s="0" t="s">
        <v>880</v>
      </c>
      <c r="L77" s="0" t="n">
        <v>1</v>
      </c>
      <c r="M77" s="0" t="n">
        <v>0.9</v>
      </c>
      <c r="N77" s="0" t="s">
        <v>881</v>
      </c>
      <c r="O77" s="0" t="s">
        <v>882</v>
      </c>
      <c r="P77" s="0" t="s">
        <v>883</v>
      </c>
    </row>
    <row r="78" customFormat="false" ht="13.8" hidden="false" customHeight="false" outlineLevel="0" collapsed="false">
      <c r="A78" s="0" t="str">
        <f aca="false">VLOOKUP(G78,mun_id!$B$1:$G$310,6,0)</f>
        <v>977</v>
      </c>
      <c r="B78" s="0" t="s">
        <v>109</v>
      </c>
      <c r="C78" s="0" t="s">
        <v>14</v>
      </c>
      <c r="D78" s="0" t="n">
        <v>64.0728903</v>
      </c>
      <c r="E78" s="0" t="n">
        <v>24.5327326</v>
      </c>
      <c r="F78" s="0" t="s">
        <v>965</v>
      </c>
      <c r="G78" s="0" t="s">
        <v>109</v>
      </c>
      <c r="H78" s="0" t="s">
        <v>454</v>
      </c>
      <c r="I78" s="0" t="s">
        <v>879</v>
      </c>
      <c r="J78" s="0" t="s">
        <v>14</v>
      </c>
      <c r="K78" s="0" t="s">
        <v>880</v>
      </c>
      <c r="L78" s="0" t="n">
        <v>1</v>
      </c>
      <c r="M78" s="0" t="n">
        <v>0.9</v>
      </c>
      <c r="N78" s="0" t="s">
        <v>881</v>
      </c>
      <c r="O78" s="0" t="s">
        <v>882</v>
      </c>
      <c r="P78" s="0" t="s">
        <v>883</v>
      </c>
    </row>
    <row r="79" customFormat="false" ht="13.8" hidden="false" customHeight="false" outlineLevel="0" collapsed="false">
      <c r="A79" s="0" t="str">
        <f aca="false">VLOOKUP(G79,mun_id!$B$1:$G$310,6,0)</f>
        <v>398</v>
      </c>
      <c r="B79" s="0" t="s">
        <v>966</v>
      </c>
      <c r="C79" s="0" t="s">
        <v>14</v>
      </c>
      <c r="D79" s="0" t="n">
        <v>60.994903</v>
      </c>
      <c r="E79" s="0" t="n">
        <v>25.969866739329</v>
      </c>
      <c r="F79" s="0" t="s">
        <v>967</v>
      </c>
      <c r="G79" s="0" t="s">
        <v>30</v>
      </c>
      <c r="H79" s="0" t="s">
        <v>31</v>
      </c>
      <c r="I79" s="0" t="s">
        <v>879</v>
      </c>
      <c r="J79" s="0" t="s">
        <v>14</v>
      </c>
      <c r="K79" s="0" t="s">
        <v>880</v>
      </c>
      <c r="L79" s="0" t="n">
        <v>1</v>
      </c>
      <c r="M79" s="0" t="n">
        <v>0.9</v>
      </c>
      <c r="N79" s="0" t="s">
        <v>881</v>
      </c>
      <c r="O79" s="0" t="s">
        <v>882</v>
      </c>
      <c r="P79" s="0" t="s">
        <v>883</v>
      </c>
    </row>
    <row r="80" customFormat="false" ht="13.8" hidden="false" customHeight="false" outlineLevel="0" collapsed="false">
      <c r="A80" s="0" t="str">
        <f aca="false">VLOOKUP(G80,mun_id!$B$1:$G$310,6,0)</f>
        <v>276</v>
      </c>
      <c r="B80" s="0" t="s">
        <v>110</v>
      </c>
      <c r="C80" s="0" t="s">
        <v>14</v>
      </c>
      <c r="D80" s="0" t="n">
        <v>62.766667</v>
      </c>
      <c r="E80" s="0" t="n">
        <v>29.85</v>
      </c>
      <c r="F80" s="0" t="s">
        <v>968</v>
      </c>
      <c r="G80" s="0" t="s">
        <v>110</v>
      </c>
      <c r="H80" s="0" t="s">
        <v>502</v>
      </c>
      <c r="I80" s="0" t="s">
        <v>879</v>
      </c>
      <c r="J80" s="0" t="s">
        <v>14</v>
      </c>
      <c r="K80" s="0" t="s">
        <v>880</v>
      </c>
      <c r="L80" s="0" t="n">
        <v>1</v>
      </c>
      <c r="M80" s="0" t="n">
        <v>0.9</v>
      </c>
      <c r="N80" s="0" t="s">
        <v>881</v>
      </c>
      <c r="O80" s="0" t="s">
        <v>882</v>
      </c>
      <c r="P80" s="0" t="s">
        <v>883</v>
      </c>
    </row>
    <row r="81" customFormat="false" ht="13.8" hidden="false" customHeight="false" outlineLevel="0" collapsed="false">
      <c r="A81" s="0" t="str">
        <f aca="false">VLOOKUP(G81,mun_id!$B$1:$G$310,6,0)</f>
        <v>408</v>
      </c>
      <c r="B81" s="0" t="s">
        <v>111</v>
      </c>
      <c r="C81" s="0" t="s">
        <v>14</v>
      </c>
      <c r="D81" s="0" t="n">
        <v>62.9702783</v>
      </c>
      <c r="E81" s="0" t="n">
        <v>23.0068628</v>
      </c>
      <c r="F81" s="0" t="s">
        <v>969</v>
      </c>
      <c r="G81" s="0" t="s">
        <v>111</v>
      </c>
      <c r="H81" s="0" t="s">
        <v>451</v>
      </c>
      <c r="I81" s="0" t="s">
        <v>879</v>
      </c>
      <c r="J81" s="0" t="s">
        <v>14</v>
      </c>
      <c r="K81" s="0" t="s">
        <v>880</v>
      </c>
      <c r="L81" s="0" t="n">
        <v>1</v>
      </c>
      <c r="M81" s="0" t="n">
        <v>0.9</v>
      </c>
      <c r="N81" s="0" t="s">
        <v>881</v>
      </c>
      <c r="O81" s="0" t="s">
        <v>882</v>
      </c>
      <c r="P81" s="0" t="s">
        <v>883</v>
      </c>
    </row>
    <row r="82" customFormat="false" ht="13.8" hidden="false" customHeight="false" outlineLevel="0" collapsed="false">
      <c r="A82" s="0" t="str">
        <f aca="false">VLOOKUP(G82,mun_id!$B$1:$G$310,6,0)</f>
        <v>232</v>
      </c>
      <c r="B82" s="0" t="s">
        <v>112</v>
      </c>
      <c r="C82" s="0" t="s">
        <v>14</v>
      </c>
      <c r="D82" s="0" t="n">
        <v>62.431748</v>
      </c>
      <c r="E82" s="0" t="n">
        <v>22.1841988</v>
      </c>
      <c r="F82" s="0" t="s">
        <v>970</v>
      </c>
      <c r="G82" s="0" t="s">
        <v>112</v>
      </c>
      <c r="H82" s="0" t="s">
        <v>451</v>
      </c>
      <c r="I82" s="0" t="s">
        <v>879</v>
      </c>
      <c r="J82" s="0" t="s">
        <v>14</v>
      </c>
      <c r="K82" s="0" t="s">
        <v>880</v>
      </c>
      <c r="L82" s="0" t="n">
        <v>1</v>
      </c>
      <c r="M82" s="0" t="n">
        <v>0.9</v>
      </c>
      <c r="N82" s="0" t="s">
        <v>881</v>
      </c>
      <c r="O82" s="0" t="s">
        <v>882</v>
      </c>
      <c r="P82" s="0" t="s">
        <v>883</v>
      </c>
    </row>
    <row r="83" customFormat="false" ht="13.8" hidden="false" customHeight="false" outlineLevel="0" collapsed="false">
      <c r="A83" s="0" t="str">
        <f aca="false">VLOOKUP(G83,mun_id!$B$1:$G$310,6,0)</f>
        <v>886</v>
      </c>
      <c r="B83" s="0" t="s">
        <v>113</v>
      </c>
      <c r="C83" s="0" t="s">
        <v>14</v>
      </c>
      <c r="D83" s="0" t="n">
        <v>61.4333298</v>
      </c>
      <c r="E83" s="0" t="n">
        <v>21.8833199</v>
      </c>
      <c r="F83" s="0" t="s">
        <v>971</v>
      </c>
      <c r="G83" s="0" t="s">
        <v>113</v>
      </c>
      <c r="H83" s="0" t="s">
        <v>35</v>
      </c>
      <c r="I83" s="0" t="s">
        <v>879</v>
      </c>
      <c r="J83" s="0" t="s">
        <v>14</v>
      </c>
      <c r="K83" s="0" t="s">
        <v>880</v>
      </c>
      <c r="L83" s="0" t="n">
        <v>1</v>
      </c>
      <c r="M83" s="0" t="n">
        <v>0.9</v>
      </c>
      <c r="N83" s="0" t="s">
        <v>881</v>
      </c>
      <c r="O83" s="0" t="s">
        <v>882</v>
      </c>
      <c r="P83" s="0" t="s">
        <v>883</v>
      </c>
    </row>
    <row r="84" customFormat="false" ht="13.8" hidden="false" customHeight="false" outlineLevel="0" collapsed="false">
      <c r="A84" s="0" t="str">
        <f aca="false">VLOOKUP(G84,mun_id!$B$1:$G$310,6,0)</f>
        <v>208</v>
      </c>
      <c r="B84" s="0" t="s">
        <v>114</v>
      </c>
      <c r="C84" s="0" t="s">
        <v>14</v>
      </c>
      <c r="D84" s="0" t="n">
        <v>64.260017</v>
      </c>
      <c r="E84" s="0" t="n">
        <v>23.950545</v>
      </c>
      <c r="F84" s="0" t="s">
        <v>972</v>
      </c>
      <c r="G84" s="0" t="s">
        <v>114</v>
      </c>
      <c r="H84" s="0" t="s">
        <v>454</v>
      </c>
      <c r="I84" s="0" t="s">
        <v>879</v>
      </c>
      <c r="J84" s="0" t="s">
        <v>14</v>
      </c>
      <c r="K84" s="0" t="s">
        <v>880</v>
      </c>
      <c r="L84" s="0" t="n">
        <v>1</v>
      </c>
      <c r="M84" s="0" t="n">
        <v>0.9</v>
      </c>
      <c r="N84" s="0" t="s">
        <v>881</v>
      </c>
      <c r="O84" s="0" t="s">
        <v>882</v>
      </c>
      <c r="P84" s="0" t="s">
        <v>883</v>
      </c>
    </row>
    <row r="85" customFormat="false" ht="13.8" hidden="false" customHeight="false" outlineLevel="0" collapsed="false">
      <c r="A85" s="0" t="str">
        <f aca="false">VLOOKUP(G85,mun_id!$B$1:$G$310,6,0)</f>
        <v>145</v>
      </c>
      <c r="B85" s="0" t="s">
        <v>115</v>
      </c>
      <c r="C85" s="0" t="s">
        <v>14</v>
      </c>
      <c r="D85" s="0" t="n">
        <v>62.731342</v>
      </c>
      <c r="E85" s="0" t="n">
        <v>22.5797719</v>
      </c>
      <c r="F85" s="0" t="s">
        <v>973</v>
      </c>
      <c r="G85" s="0" t="s">
        <v>115</v>
      </c>
      <c r="H85" s="0" t="s">
        <v>451</v>
      </c>
      <c r="I85" s="0" t="s">
        <v>879</v>
      </c>
      <c r="J85" s="0" t="s">
        <v>14</v>
      </c>
      <c r="K85" s="0" t="s">
        <v>880</v>
      </c>
      <c r="L85" s="0" t="n">
        <v>1</v>
      </c>
      <c r="M85" s="0" t="n">
        <v>0.9</v>
      </c>
      <c r="N85" s="0" t="s">
        <v>881</v>
      </c>
      <c r="O85" s="0" t="s">
        <v>882</v>
      </c>
      <c r="P85" s="0" t="s">
        <v>883</v>
      </c>
    </row>
    <row r="86" customFormat="false" ht="13.8" hidden="false" customHeight="false" outlineLevel="0" collapsed="false">
      <c r="A86" s="0" t="str">
        <f aca="false">VLOOKUP(G86,mun_id!$B$1:$G$310,6,0)</f>
        <v>426</v>
      </c>
      <c r="B86" s="0" t="s">
        <v>116</v>
      </c>
      <c r="C86" s="0" t="s">
        <v>14</v>
      </c>
      <c r="D86" s="0" t="n">
        <v>62.5314503</v>
      </c>
      <c r="E86" s="0" t="n">
        <v>29.3872024</v>
      </c>
      <c r="F86" s="0" t="s">
        <v>974</v>
      </c>
      <c r="G86" s="0" t="s">
        <v>116</v>
      </c>
      <c r="H86" s="0" t="s">
        <v>502</v>
      </c>
      <c r="I86" s="0" t="s">
        <v>879</v>
      </c>
      <c r="J86" s="0" t="s">
        <v>14</v>
      </c>
      <c r="K86" s="0" t="s">
        <v>880</v>
      </c>
      <c r="L86" s="0" t="n">
        <v>1</v>
      </c>
      <c r="M86" s="0" t="n">
        <v>0.9</v>
      </c>
      <c r="N86" s="0" t="s">
        <v>881</v>
      </c>
      <c r="O86" s="0" t="s">
        <v>882</v>
      </c>
      <c r="P86" s="0" t="s">
        <v>883</v>
      </c>
    </row>
    <row r="87" customFormat="false" ht="13.8" hidden="false" customHeight="false" outlineLevel="0" collapsed="false">
      <c r="A87" s="0" t="str">
        <f aca="false">VLOOKUP(G87,mun_id!$B$1:$G$310,6,0)</f>
        <v>050</v>
      </c>
      <c r="B87" s="0" t="s">
        <v>117</v>
      </c>
      <c r="C87" s="0" t="s">
        <v>14</v>
      </c>
      <c r="D87" s="0" t="n">
        <v>61.1304007</v>
      </c>
      <c r="E87" s="0" t="n">
        <v>22.1302126</v>
      </c>
      <c r="F87" s="0" t="s">
        <v>975</v>
      </c>
      <c r="G87" s="0" t="s">
        <v>117</v>
      </c>
      <c r="H87" s="0" t="s">
        <v>35</v>
      </c>
      <c r="I87" s="0" t="s">
        <v>879</v>
      </c>
      <c r="J87" s="0" t="s">
        <v>14</v>
      </c>
      <c r="K87" s="0" t="s">
        <v>880</v>
      </c>
      <c r="L87" s="0" t="n">
        <v>1</v>
      </c>
      <c r="M87" s="0" t="n">
        <v>0.9</v>
      </c>
      <c r="N87" s="0" t="s">
        <v>881</v>
      </c>
      <c r="O87" s="0" t="s">
        <v>882</v>
      </c>
      <c r="P87" s="0" t="s">
        <v>883</v>
      </c>
    </row>
    <row r="88" customFormat="false" ht="13.8" hidden="false" customHeight="false" outlineLevel="0" collapsed="false">
      <c r="A88" s="0" t="str">
        <f aca="false">VLOOKUP(G88,mun_id!$B$1:$G$310,6,0)</f>
        <v>010</v>
      </c>
      <c r="B88" s="0" t="s">
        <v>118</v>
      </c>
      <c r="C88" s="0" t="s">
        <v>14</v>
      </c>
      <c r="D88" s="0" t="n">
        <v>62.5862041</v>
      </c>
      <c r="E88" s="0" t="n">
        <v>23.6185286</v>
      </c>
      <c r="F88" s="0" t="s">
        <v>976</v>
      </c>
      <c r="G88" s="0" t="s">
        <v>118</v>
      </c>
      <c r="H88" s="0" t="s">
        <v>451</v>
      </c>
      <c r="I88" s="0" t="s">
        <v>879</v>
      </c>
      <c r="J88" s="0" t="s">
        <v>14</v>
      </c>
      <c r="K88" s="0" t="s">
        <v>880</v>
      </c>
      <c r="L88" s="0" t="n">
        <v>1</v>
      </c>
      <c r="M88" s="0" t="n">
        <v>0.9</v>
      </c>
      <c r="N88" s="0" t="s">
        <v>881</v>
      </c>
      <c r="O88" s="0" t="s">
        <v>882</v>
      </c>
      <c r="P88" s="0" t="s">
        <v>883</v>
      </c>
    </row>
    <row r="89" customFormat="false" ht="13.8" hidden="false" customHeight="false" outlineLevel="0" collapsed="false">
      <c r="A89" s="0" t="str">
        <f aca="false">VLOOKUP(G89,mun_id!$B$1:$G$310,6,0)</f>
        <v>422</v>
      </c>
      <c r="B89" s="0" t="s">
        <v>119</v>
      </c>
      <c r="C89" s="0" t="s">
        <v>14</v>
      </c>
      <c r="D89" s="0" t="n">
        <v>63.3178213</v>
      </c>
      <c r="E89" s="0" t="n">
        <v>30.0191312</v>
      </c>
      <c r="F89" s="0" t="s">
        <v>977</v>
      </c>
      <c r="G89" s="0" t="s">
        <v>119</v>
      </c>
      <c r="H89" s="0" t="s">
        <v>502</v>
      </c>
      <c r="I89" s="0" t="s">
        <v>879</v>
      </c>
      <c r="J89" s="0" t="s">
        <v>14</v>
      </c>
      <c r="K89" s="0" t="s">
        <v>880</v>
      </c>
      <c r="L89" s="0" t="n">
        <v>1</v>
      </c>
      <c r="M89" s="0" t="n">
        <v>0.9</v>
      </c>
      <c r="N89" s="0" t="s">
        <v>881</v>
      </c>
      <c r="O89" s="0" t="s">
        <v>882</v>
      </c>
      <c r="P89" s="0" t="s">
        <v>883</v>
      </c>
    </row>
    <row r="90" customFormat="false" ht="13.8" hidden="false" customHeight="false" outlineLevel="0" collapsed="false">
      <c r="A90" s="0" t="str">
        <f aca="false">VLOOKUP(G90,mun_id!$B$1:$G$310,6,0)</f>
        <v>214</v>
      </c>
      <c r="B90" s="0" t="s">
        <v>120</v>
      </c>
      <c r="C90" s="0" t="s">
        <v>14</v>
      </c>
      <c r="D90" s="0" t="n">
        <v>61.8027147</v>
      </c>
      <c r="E90" s="0" t="n">
        <v>22.3965338</v>
      </c>
      <c r="F90" s="0" t="s">
        <v>978</v>
      </c>
      <c r="G90" s="0" t="s">
        <v>120</v>
      </c>
      <c r="H90" s="0" t="s">
        <v>35</v>
      </c>
      <c r="I90" s="0" t="s">
        <v>879</v>
      </c>
      <c r="J90" s="0" t="s">
        <v>14</v>
      </c>
      <c r="K90" s="0" t="s">
        <v>880</v>
      </c>
      <c r="L90" s="0" t="n">
        <v>1</v>
      </c>
      <c r="M90" s="0" t="n">
        <v>0.9</v>
      </c>
      <c r="N90" s="0" t="s">
        <v>881</v>
      </c>
      <c r="O90" s="0" t="s">
        <v>882</v>
      </c>
      <c r="P90" s="0" t="s">
        <v>883</v>
      </c>
    </row>
    <row r="91" customFormat="false" ht="13.8" hidden="false" customHeight="false" outlineLevel="0" collapsed="false">
      <c r="A91" s="0" t="str">
        <f aca="false">VLOOKUP(G91,mun_id!$B$1:$G$310,6,0)</f>
        <v>478</v>
      </c>
      <c r="B91" s="0" t="s">
        <v>121</v>
      </c>
      <c r="C91" s="0" t="s">
        <v>14</v>
      </c>
      <c r="D91" s="0" t="n">
        <v>60.102423</v>
      </c>
      <c r="E91" s="0" t="n">
        <v>19.94126</v>
      </c>
      <c r="F91" s="0" t="s">
        <v>979</v>
      </c>
      <c r="G91" s="0" t="s">
        <v>121</v>
      </c>
      <c r="H91" s="0" t="s">
        <v>980</v>
      </c>
      <c r="J91" s="0" t="s">
        <v>14</v>
      </c>
      <c r="K91" s="0" t="s">
        <v>880</v>
      </c>
      <c r="L91" s="0" t="n">
        <v>1</v>
      </c>
      <c r="M91" s="0" t="n">
        <v>0.3969</v>
      </c>
      <c r="N91" s="0" t="s">
        <v>881</v>
      </c>
      <c r="O91" s="0" t="s">
        <v>882</v>
      </c>
      <c r="P91" s="0" t="s">
        <v>883</v>
      </c>
    </row>
    <row r="92" customFormat="false" ht="13.8" hidden="false" customHeight="false" outlineLevel="0" collapsed="false">
      <c r="A92" s="0" t="str">
        <f aca="false">VLOOKUP(G92,mun_id!$B$1:$G$310,6,0)</f>
        <v>535</v>
      </c>
      <c r="B92" s="0" t="s">
        <v>123</v>
      </c>
      <c r="C92" s="0" t="s">
        <v>14</v>
      </c>
      <c r="D92" s="0" t="n">
        <v>63.9289531</v>
      </c>
      <c r="E92" s="0" t="n">
        <v>24.9612586</v>
      </c>
      <c r="F92" s="0" t="s">
        <v>981</v>
      </c>
      <c r="G92" s="0" t="s">
        <v>123</v>
      </c>
      <c r="H92" s="0" t="s">
        <v>454</v>
      </c>
      <c r="I92" s="0" t="s">
        <v>879</v>
      </c>
      <c r="J92" s="0" t="s">
        <v>14</v>
      </c>
      <c r="K92" s="0" t="s">
        <v>880</v>
      </c>
      <c r="L92" s="0" t="n">
        <v>1</v>
      </c>
      <c r="M92" s="0" t="n">
        <v>0.9</v>
      </c>
      <c r="N92" s="0" t="s">
        <v>881</v>
      </c>
      <c r="O92" s="0" t="s">
        <v>882</v>
      </c>
      <c r="P92" s="0" t="s">
        <v>883</v>
      </c>
    </row>
    <row r="93" customFormat="false" ht="13.8" hidden="false" customHeight="false" outlineLevel="0" collapsed="false">
      <c r="A93" s="0" t="str">
        <f aca="false">VLOOKUP(G93,mun_id!$B$1:$G$310,6,0)</f>
        <v>260</v>
      </c>
      <c r="B93" s="0" t="s">
        <v>124</v>
      </c>
      <c r="C93" s="0" t="s">
        <v>14</v>
      </c>
      <c r="D93" s="0" t="n">
        <v>62.1001947</v>
      </c>
      <c r="E93" s="0" t="n">
        <v>30.1356168</v>
      </c>
      <c r="F93" s="0" t="s">
        <v>982</v>
      </c>
      <c r="G93" s="0" t="s">
        <v>124</v>
      </c>
      <c r="H93" s="0" t="s">
        <v>502</v>
      </c>
      <c r="I93" s="0" t="s">
        <v>879</v>
      </c>
      <c r="J93" s="0" t="s">
        <v>14</v>
      </c>
      <c r="K93" s="0" t="s">
        <v>880</v>
      </c>
      <c r="L93" s="0" t="n">
        <v>1</v>
      </c>
      <c r="M93" s="0" t="n">
        <v>0.9</v>
      </c>
      <c r="N93" s="0" t="s">
        <v>881</v>
      </c>
      <c r="O93" s="0" t="s">
        <v>882</v>
      </c>
      <c r="P93" s="0" t="s">
        <v>883</v>
      </c>
    </row>
    <row r="94" customFormat="false" ht="13.8" hidden="false" customHeight="false" outlineLevel="0" collapsed="false">
      <c r="A94" s="0" t="str">
        <f aca="false">VLOOKUP(G94,mun_id!$B$1:$G$310,6,0)</f>
        <v>108</v>
      </c>
      <c r="B94" s="0" t="s">
        <v>125</v>
      </c>
      <c r="C94" s="0" t="s">
        <v>14</v>
      </c>
      <c r="D94" s="0" t="n">
        <v>61.633333</v>
      </c>
      <c r="E94" s="0" t="n">
        <v>23.2</v>
      </c>
      <c r="F94" s="0" t="s">
        <v>983</v>
      </c>
      <c r="G94" s="0" t="s">
        <v>125</v>
      </c>
      <c r="H94" s="0" t="s">
        <v>19</v>
      </c>
      <c r="I94" s="0" t="s">
        <v>879</v>
      </c>
      <c r="J94" s="0" t="s">
        <v>14</v>
      </c>
      <c r="K94" s="0" t="s">
        <v>880</v>
      </c>
      <c r="L94" s="0" t="n">
        <v>1</v>
      </c>
      <c r="M94" s="0" t="n">
        <v>0.9</v>
      </c>
      <c r="N94" s="0" t="s">
        <v>881</v>
      </c>
      <c r="O94" s="0" t="s">
        <v>882</v>
      </c>
      <c r="P94" s="0" t="s">
        <v>883</v>
      </c>
    </row>
    <row r="95" customFormat="false" ht="13.8" hidden="false" customHeight="false" outlineLevel="0" collapsed="false">
      <c r="A95" s="0" t="str">
        <f aca="false">VLOOKUP(G95,mun_id!$B$1:$G$310,6,0)</f>
        <v>577</v>
      </c>
      <c r="B95" s="0" t="s">
        <v>126</v>
      </c>
      <c r="C95" s="0" t="s">
        <v>14</v>
      </c>
      <c r="D95" s="0" t="n">
        <v>60.4570244</v>
      </c>
      <c r="E95" s="0" t="n">
        <v>22.6883278</v>
      </c>
      <c r="F95" s="0" t="s">
        <v>984</v>
      </c>
      <c r="G95" s="0" t="s">
        <v>126</v>
      </c>
      <c r="H95" s="0" t="s">
        <v>462</v>
      </c>
      <c r="I95" s="0" t="s">
        <v>879</v>
      </c>
      <c r="J95" s="0" t="s">
        <v>14</v>
      </c>
      <c r="K95" s="0" t="s">
        <v>880</v>
      </c>
      <c r="L95" s="0" t="n">
        <v>1</v>
      </c>
      <c r="M95" s="0" t="n">
        <v>0.9</v>
      </c>
      <c r="N95" s="0" t="s">
        <v>881</v>
      </c>
      <c r="O95" s="0" t="s">
        <v>882</v>
      </c>
      <c r="P95" s="0" t="s">
        <v>883</v>
      </c>
    </row>
    <row r="96" customFormat="false" ht="13.8" hidden="false" customHeight="false" outlineLevel="0" collapsed="false">
      <c r="A96" s="0" t="str">
        <f aca="false">VLOOKUP(G96,mun_id!$B$1:$G$310,6,0)</f>
        <v>765</v>
      </c>
      <c r="B96" s="0" t="s">
        <v>127</v>
      </c>
      <c r="C96" s="0" t="s">
        <v>14</v>
      </c>
      <c r="D96" s="0" t="n">
        <v>64.1318262</v>
      </c>
      <c r="E96" s="0" t="n">
        <v>28.3878316</v>
      </c>
      <c r="F96" s="0" t="s">
        <v>985</v>
      </c>
      <c r="G96" s="0" t="s">
        <v>127</v>
      </c>
      <c r="H96" s="0" t="s">
        <v>63</v>
      </c>
      <c r="I96" s="0" t="s">
        <v>879</v>
      </c>
      <c r="J96" s="0" t="s">
        <v>14</v>
      </c>
      <c r="K96" s="0" t="s">
        <v>880</v>
      </c>
      <c r="L96" s="0" t="n">
        <v>1</v>
      </c>
      <c r="M96" s="0" t="n">
        <v>0.9</v>
      </c>
      <c r="N96" s="0" t="s">
        <v>881</v>
      </c>
      <c r="O96" s="0" t="s">
        <v>882</v>
      </c>
      <c r="P96" s="0" t="s">
        <v>883</v>
      </c>
    </row>
    <row r="97" customFormat="false" ht="13.8" hidden="false" customHeight="false" outlineLevel="0" collapsed="false">
      <c r="A97" s="0" t="str">
        <f aca="false">VLOOKUP(G97,mun_id!$B$1:$G$310,6,0)</f>
        <v>102</v>
      </c>
      <c r="B97" s="0" t="s">
        <v>128</v>
      </c>
      <c r="C97" s="0" t="s">
        <v>14</v>
      </c>
      <c r="D97" s="0" t="n">
        <v>61.1833622</v>
      </c>
      <c r="E97" s="0" t="n">
        <v>22.7003288</v>
      </c>
      <c r="F97" s="0" t="s">
        <v>986</v>
      </c>
      <c r="G97" s="0" t="s">
        <v>128</v>
      </c>
      <c r="H97" s="0" t="s">
        <v>35</v>
      </c>
      <c r="I97" s="0" t="s">
        <v>879</v>
      </c>
      <c r="J97" s="0" t="s">
        <v>14</v>
      </c>
      <c r="K97" s="0" t="s">
        <v>880</v>
      </c>
      <c r="L97" s="0" t="n">
        <v>1</v>
      </c>
      <c r="M97" s="0" t="n">
        <v>0.9</v>
      </c>
      <c r="N97" s="0" t="s">
        <v>881</v>
      </c>
      <c r="O97" s="0" t="s">
        <v>882</v>
      </c>
      <c r="P97" s="0" t="s">
        <v>883</v>
      </c>
    </row>
    <row r="98" customFormat="false" ht="13.8" hidden="false" customHeight="false" outlineLevel="0" collapsed="false">
      <c r="A98" s="0" t="str">
        <f aca="false">VLOOKUP(G98,mun_id!$B$1:$G$310,6,0)</f>
        <v>249</v>
      </c>
      <c r="B98" s="0" t="s">
        <v>129</v>
      </c>
      <c r="C98" s="0" t="s">
        <v>14</v>
      </c>
      <c r="D98" s="0" t="n">
        <v>62.2579819</v>
      </c>
      <c r="E98" s="0" t="n">
        <v>24.7083599</v>
      </c>
      <c r="F98" s="0" t="s">
        <v>987</v>
      </c>
      <c r="G98" s="0" t="s">
        <v>129</v>
      </c>
      <c r="H98" s="0" t="s">
        <v>493</v>
      </c>
      <c r="I98" s="0" t="s">
        <v>879</v>
      </c>
      <c r="J98" s="0" t="s">
        <v>14</v>
      </c>
      <c r="K98" s="0" t="s">
        <v>880</v>
      </c>
      <c r="L98" s="0" t="n">
        <v>1</v>
      </c>
      <c r="M98" s="0" t="n">
        <v>0.9</v>
      </c>
      <c r="N98" s="0" t="s">
        <v>881</v>
      </c>
      <c r="O98" s="0" t="s">
        <v>882</v>
      </c>
      <c r="P98" s="0" t="s">
        <v>883</v>
      </c>
    </row>
    <row r="99" customFormat="false" ht="13.8" hidden="false" customHeight="false" outlineLevel="0" collapsed="false">
      <c r="A99" s="0" t="str">
        <f aca="false">VLOOKUP(G99,mun_id!$B$1:$G$310,6,0)</f>
        <v>005</v>
      </c>
      <c r="B99" s="0" t="s">
        <v>130</v>
      </c>
      <c r="C99" s="0" t="s">
        <v>14</v>
      </c>
      <c r="D99" s="0" t="n">
        <v>62.9998641</v>
      </c>
      <c r="E99" s="0" t="n">
        <v>23.8167613</v>
      </c>
      <c r="F99" s="0" t="s">
        <v>988</v>
      </c>
      <c r="G99" s="0" t="s">
        <v>130</v>
      </c>
      <c r="H99" s="0" t="s">
        <v>451</v>
      </c>
      <c r="I99" s="0" t="s">
        <v>879</v>
      </c>
      <c r="J99" s="0" t="s">
        <v>14</v>
      </c>
      <c r="K99" s="0" t="s">
        <v>880</v>
      </c>
      <c r="L99" s="0" t="n">
        <v>1</v>
      </c>
      <c r="M99" s="0" t="n">
        <v>0.9</v>
      </c>
      <c r="N99" s="0" t="s">
        <v>881</v>
      </c>
      <c r="O99" s="0" t="s">
        <v>882</v>
      </c>
      <c r="P99" s="0" t="s">
        <v>883</v>
      </c>
    </row>
    <row r="100" customFormat="false" ht="13.8" hidden="false" customHeight="false" outlineLevel="0" collapsed="false">
      <c r="A100" s="0" t="str">
        <f aca="false">VLOOKUP(G100,mun_id!$B$1:$G$310,6,0)</f>
        <v>402</v>
      </c>
      <c r="B100" s="0" t="s">
        <v>131</v>
      </c>
      <c r="C100" s="0" t="s">
        <v>14</v>
      </c>
      <c r="D100" s="0" t="n">
        <v>63.3638712</v>
      </c>
      <c r="E100" s="0" t="n">
        <v>27.3984804</v>
      </c>
      <c r="F100" s="0" t="s">
        <v>989</v>
      </c>
      <c r="G100" s="0" t="s">
        <v>131</v>
      </c>
      <c r="H100" s="0" t="s">
        <v>516</v>
      </c>
      <c r="I100" s="0" t="s">
        <v>879</v>
      </c>
      <c r="J100" s="0" t="s">
        <v>14</v>
      </c>
      <c r="K100" s="0" t="s">
        <v>880</v>
      </c>
      <c r="L100" s="0" t="n">
        <v>1</v>
      </c>
      <c r="M100" s="0" t="n">
        <v>0.9</v>
      </c>
      <c r="N100" s="0" t="s">
        <v>881</v>
      </c>
      <c r="O100" s="0" t="s">
        <v>882</v>
      </c>
      <c r="P100" s="0" t="s">
        <v>883</v>
      </c>
    </row>
    <row r="101" customFormat="false" ht="13.8" hidden="false" customHeight="false" outlineLevel="0" collapsed="false">
      <c r="A101" s="0" t="str">
        <f aca="false">VLOOKUP(G101,mun_id!$B$1:$G$310,6,0)</f>
        <v>139</v>
      </c>
      <c r="B101" s="0" t="s">
        <v>132</v>
      </c>
      <c r="C101" s="0" t="s">
        <v>14</v>
      </c>
      <c r="D101" s="0" t="n">
        <v>65.319182</v>
      </c>
      <c r="E101" s="0" t="n">
        <v>25.375586</v>
      </c>
      <c r="F101" s="0" t="s">
        <v>990</v>
      </c>
      <c r="G101" s="0" t="s">
        <v>132</v>
      </c>
      <c r="H101" s="0" t="s">
        <v>991</v>
      </c>
      <c r="I101" s="0" t="s">
        <v>992</v>
      </c>
      <c r="J101" s="0" t="s">
        <v>14</v>
      </c>
      <c r="K101" s="0" t="s">
        <v>880</v>
      </c>
      <c r="L101" s="0" t="n">
        <v>1</v>
      </c>
      <c r="M101" s="0" t="n">
        <v>0.9</v>
      </c>
      <c r="P101" s="0" t="s">
        <v>993</v>
      </c>
    </row>
    <row r="102" customFormat="false" ht="13.8" hidden="false" customHeight="false" outlineLevel="0" collapsed="false">
      <c r="A102" s="0" t="str">
        <f aca="false">VLOOKUP(G102,mun_id!$B$1:$G$310,6,0)</f>
        <v>420</v>
      </c>
      <c r="B102" s="0" t="s">
        <v>133</v>
      </c>
      <c r="C102" s="0" t="s">
        <v>14</v>
      </c>
      <c r="D102" s="0" t="n">
        <v>62.4894313</v>
      </c>
      <c r="E102" s="0" t="n">
        <v>27.7860813</v>
      </c>
      <c r="F102" s="0" t="s">
        <v>994</v>
      </c>
      <c r="G102" s="0" t="s">
        <v>133</v>
      </c>
      <c r="H102" s="0" t="s">
        <v>516</v>
      </c>
      <c r="I102" s="0" t="s">
        <v>879</v>
      </c>
      <c r="J102" s="0" t="s">
        <v>14</v>
      </c>
      <c r="K102" s="0" t="s">
        <v>880</v>
      </c>
      <c r="L102" s="0" t="n">
        <v>1</v>
      </c>
      <c r="M102" s="0" t="n">
        <v>0.9</v>
      </c>
      <c r="N102" s="0" t="s">
        <v>881</v>
      </c>
      <c r="O102" s="0" t="s">
        <v>882</v>
      </c>
      <c r="P102" s="0" t="s">
        <v>883</v>
      </c>
    </row>
    <row r="103" customFormat="false" ht="13.8" hidden="false" customHeight="false" outlineLevel="0" collapsed="false">
      <c r="A103" s="0" t="str">
        <f aca="false">VLOOKUP(G103,mun_id!$B$1:$G$310,6,0)</f>
        <v>425</v>
      </c>
      <c r="B103" s="0" t="s">
        <v>134</v>
      </c>
      <c r="C103" s="0" t="s">
        <v>14</v>
      </c>
      <c r="D103" s="0" t="n">
        <v>64.8106448</v>
      </c>
      <c r="E103" s="0" t="n">
        <v>25.4084842</v>
      </c>
      <c r="F103" s="0" t="s">
        <v>995</v>
      </c>
      <c r="G103" s="0" t="s">
        <v>134</v>
      </c>
      <c r="H103" s="0" t="s">
        <v>454</v>
      </c>
      <c r="I103" s="0" t="s">
        <v>879</v>
      </c>
      <c r="J103" s="0" t="s">
        <v>14</v>
      </c>
      <c r="K103" s="0" t="s">
        <v>880</v>
      </c>
      <c r="L103" s="0" t="n">
        <v>1</v>
      </c>
      <c r="M103" s="0" t="n">
        <v>0.9</v>
      </c>
      <c r="N103" s="0" t="s">
        <v>881</v>
      </c>
      <c r="O103" s="0" t="s">
        <v>882</v>
      </c>
      <c r="P103" s="0" t="s">
        <v>883</v>
      </c>
    </row>
    <row r="104" customFormat="false" ht="13.8" hidden="false" customHeight="false" outlineLevel="0" collapsed="false">
      <c r="A104" s="0" t="str">
        <f aca="false">VLOOKUP(G104,mun_id!$B$1:$G$310,6,0)</f>
        <v>729</v>
      </c>
      <c r="B104" s="0" t="s">
        <v>135</v>
      </c>
      <c r="C104" s="0" t="s">
        <v>14</v>
      </c>
      <c r="D104" s="0" t="n">
        <v>62.7050975</v>
      </c>
      <c r="E104" s="0" t="n">
        <v>25.2582688</v>
      </c>
      <c r="F104" s="0" t="s">
        <v>996</v>
      </c>
      <c r="G104" s="0" t="s">
        <v>135</v>
      </c>
      <c r="H104" s="0" t="s">
        <v>493</v>
      </c>
      <c r="I104" s="0" t="s">
        <v>879</v>
      </c>
      <c r="J104" s="0" t="s">
        <v>14</v>
      </c>
      <c r="K104" s="0" t="s">
        <v>880</v>
      </c>
      <c r="L104" s="0" t="n">
        <v>1</v>
      </c>
      <c r="M104" s="0" t="n">
        <v>0.9</v>
      </c>
      <c r="N104" s="0" t="s">
        <v>881</v>
      </c>
      <c r="O104" s="0" t="s">
        <v>882</v>
      </c>
      <c r="P104" s="0" t="s">
        <v>883</v>
      </c>
    </row>
    <row r="105" customFormat="false" ht="13.8" hidden="false" customHeight="false" outlineLevel="0" collapsed="false">
      <c r="A105" s="0" t="str">
        <f aca="false">VLOOKUP(G105,mun_id!$B$1:$G$310,6,0)</f>
        <v>500</v>
      </c>
      <c r="B105" s="0" t="s">
        <v>136</v>
      </c>
      <c r="C105" s="0" t="s">
        <v>14</v>
      </c>
      <c r="D105" s="0" t="n">
        <v>62.1289925</v>
      </c>
      <c r="E105" s="0" t="n">
        <v>25.6749474</v>
      </c>
      <c r="F105" s="0" t="s">
        <v>997</v>
      </c>
      <c r="G105" s="0" t="s">
        <v>136</v>
      </c>
      <c r="H105" s="0" t="s">
        <v>493</v>
      </c>
      <c r="I105" s="0" t="s">
        <v>879</v>
      </c>
      <c r="J105" s="0" t="s">
        <v>14</v>
      </c>
      <c r="K105" s="0" t="s">
        <v>880</v>
      </c>
      <c r="L105" s="0" t="n">
        <v>1</v>
      </c>
      <c r="M105" s="0" t="n">
        <v>0.9</v>
      </c>
      <c r="N105" s="0" t="s">
        <v>881</v>
      </c>
      <c r="O105" s="0" t="s">
        <v>882</v>
      </c>
      <c r="P105" s="0" t="s">
        <v>883</v>
      </c>
    </row>
    <row r="106" customFormat="false" ht="13.8" hidden="false" customHeight="false" outlineLevel="0" collapsed="false">
      <c r="A106" s="0" t="str">
        <f aca="false">VLOOKUP(G106,mun_id!$B$1:$G$310,6,0)</f>
        <v>481</v>
      </c>
      <c r="B106" s="0" t="s">
        <v>137</v>
      </c>
      <c r="C106" s="0" t="s">
        <v>14</v>
      </c>
      <c r="D106" s="0" t="n">
        <v>60.566667</v>
      </c>
      <c r="E106" s="0" t="n">
        <v>22.1</v>
      </c>
      <c r="F106" s="0" t="s">
        <v>998</v>
      </c>
      <c r="G106" s="0" t="s">
        <v>137</v>
      </c>
      <c r="H106" s="0" t="s">
        <v>462</v>
      </c>
      <c r="I106" s="0" t="s">
        <v>879</v>
      </c>
      <c r="J106" s="0" t="s">
        <v>14</v>
      </c>
      <c r="K106" s="0" t="s">
        <v>880</v>
      </c>
      <c r="L106" s="0" t="n">
        <v>1</v>
      </c>
      <c r="M106" s="0" t="n">
        <v>0.9</v>
      </c>
      <c r="N106" s="0" t="s">
        <v>881</v>
      </c>
      <c r="O106" s="0" t="s">
        <v>882</v>
      </c>
      <c r="P106" s="0" t="s">
        <v>883</v>
      </c>
    </row>
    <row r="107" customFormat="false" ht="13.8" hidden="false" customHeight="false" outlineLevel="0" collapsed="false">
      <c r="A107" s="0" t="str">
        <f aca="false">VLOOKUP(G107,mun_id!$B$1:$G$310,6,0)</f>
        <v>235</v>
      </c>
      <c r="B107" s="0" t="s">
        <v>138</v>
      </c>
      <c r="C107" s="0" t="s">
        <v>14</v>
      </c>
      <c r="D107" s="0" t="n">
        <v>60.2098563</v>
      </c>
      <c r="E107" s="0" t="n">
        <v>24.7294936</v>
      </c>
      <c r="F107" s="0" t="s">
        <v>999</v>
      </c>
      <c r="G107" s="0" t="s">
        <v>138</v>
      </c>
      <c r="H107" s="0" t="s">
        <v>12</v>
      </c>
      <c r="I107" s="0" t="s">
        <v>879</v>
      </c>
      <c r="J107" s="0" t="s">
        <v>14</v>
      </c>
      <c r="K107" s="0" t="s">
        <v>880</v>
      </c>
      <c r="L107" s="0" t="n">
        <v>1</v>
      </c>
      <c r="M107" s="0" t="n">
        <v>0.9</v>
      </c>
      <c r="N107" s="0" t="s">
        <v>881</v>
      </c>
      <c r="O107" s="0" t="s">
        <v>882</v>
      </c>
      <c r="P107" s="0" t="s">
        <v>883</v>
      </c>
    </row>
    <row r="108" customFormat="false" ht="13.8" hidden="false" customHeight="false" outlineLevel="0" collapsed="false">
      <c r="A108" s="0" t="str">
        <f aca="false">VLOOKUP(G108,mun_id!$B$1:$G$310,6,0)</f>
        <v>562</v>
      </c>
      <c r="B108" s="0" t="s">
        <v>139</v>
      </c>
      <c r="C108" s="0" t="s">
        <v>14</v>
      </c>
      <c r="D108" s="0" t="n">
        <v>61.6775495</v>
      </c>
      <c r="E108" s="0" t="n">
        <v>24.3587506</v>
      </c>
      <c r="F108" s="0" t="s">
        <v>1000</v>
      </c>
      <c r="G108" s="0" t="s">
        <v>139</v>
      </c>
      <c r="H108" s="0" t="s">
        <v>19</v>
      </c>
      <c r="I108" s="0" t="s">
        <v>879</v>
      </c>
      <c r="J108" s="0" t="s">
        <v>14</v>
      </c>
      <c r="K108" s="0" t="s">
        <v>880</v>
      </c>
      <c r="L108" s="0" t="n">
        <v>1</v>
      </c>
      <c r="M108" s="0" t="n">
        <v>0.9</v>
      </c>
      <c r="N108" s="0" t="s">
        <v>881</v>
      </c>
      <c r="O108" s="0" t="s">
        <v>882</v>
      </c>
      <c r="P108" s="0" t="s">
        <v>883</v>
      </c>
    </row>
    <row r="109" customFormat="false" ht="13.8" hidden="false" customHeight="false" outlineLevel="0" collapsed="false">
      <c r="A109" s="0" t="str">
        <f aca="false">VLOOKUP(G109,mun_id!$B$1:$G$310,6,0)</f>
        <v>545</v>
      </c>
      <c r="B109" s="0" t="s">
        <v>140</v>
      </c>
      <c r="C109" s="0" t="s">
        <v>14</v>
      </c>
      <c r="D109" s="0" t="n">
        <v>62.4779756</v>
      </c>
      <c r="E109" s="0" t="n">
        <v>21.336676</v>
      </c>
      <c r="F109" s="0" t="s">
        <v>1001</v>
      </c>
      <c r="G109" s="0" t="s">
        <v>140</v>
      </c>
      <c r="H109" s="0" t="s">
        <v>556</v>
      </c>
      <c r="I109" s="0" t="s">
        <v>879</v>
      </c>
      <c r="J109" s="0" t="s">
        <v>14</v>
      </c>
      <c r="K109" s="0" t="s">
        <v>880</v>
      </c>
      <c r="L109" s="0" t="n">
        <v>1</v>
      </c>
      <c r="M109" s="0" t="n">
        <v>0.9</v>
      </c>
      <c r="N109" s="0" t="s">
        <v>881</v>
      </c>
      <c r="O109" s="0" t="s">
        <v>882</v>
      </c>
      <c r="P109" s="0" t="s">
        <v>883</v>
      </c>
    </row>
    <row r="110" customFormat="false" ht="13.8" hidden="false" customHeight="false" outlineLevel="0" collapsed="false">
      <c r="A110" s="0" t="str">
        <f aca="false">VLOOKUP(G110,mun_id!$B$1:$G$310,6,0)</f>
        <v>761</v>
      </c>
      <c r="B110" s="0" t="s">
        <v>141</v>
      </c>
      <c r="C110" s="0" t="s">
        <v>14</v>
      </c>
      <c r="D110" s="0" t="n">
        <v>60.6299165</v>
      </c>
      <c r="E110" s="0" t="n">
        <v>23.5139982</v>
      </c>
      <c r="F110" s="0" t="s">
        <v>1002</v>
      </c>
      <c r="G110" s="0" t="s">
        <v>141</v>
      </c>
      <c r="H110" s="0" t="s">
        <v>462</v>
      </c>
      <c r="I110" s="0" t="s">
        <v>879</v>
      </c>
      <c r="J110" s="0" t="s">
        <v>14</v>
      </c>
      <c r="K110" s="0" t="s">
        <v>880</v>
      </c>
      <c r="L110" s="0" t="n">
        <v>1</v>
      </c>
      <c r="M110" s="0" t="n">
        <v>0.9</v>
      </c>
      <c r="N110" s="0" t="s">
        <v>881</v>
      </c>
      <c r="O110" s="0" t="s">
        <v>882</v>
      </c>
      <c r="P110" s="0" t="s">
        <v>883</v>
      </c>
    </row>
    <row r="111" customFormat="false" ht="13.8" hidden="false" customHeight="false" outlineLevel="0" collapsed="false">
      <c r="A111" s="0" t="str">
        <f aca="false">VLOOKUP(G111,mun_id!$B$1:$G$310,6,0)</f>
        <v>494</v>
      </c>
      <c r="B111" s="0" t="s">
        <v>142</v>
      </c>
      <c r="C111" s="0" t="s">
        <v>14</v>
      </c>
      <c r="D111" s="0" t="n">
        <v>64.8063089</v>
      </c>
      <c r="E111" s="0" t="n">
        <v>25.9953642</v>
      </c>
      <c r="F111" s="0" t="s">
        <v>1003</v>
      </c>
      <c r="G111" s="0" t="s">
        <v>142</v>
      </c>
      <c r="H111" s="0" t="s">
        <v>454</v>
      </c>
      <c r="I111" s="0" t="s">
        <v>879</v>
      </c>
      <c r="J111" s="0" t="s">
        <v>14</v>
      </c>
      <c r="K111" s="0" t="s">
        <v>880</v>
      </c>
      <c r="L111" s="0" t="n">
        <v>1</v>
      </c>
      <c r="M111" s="0" t="n">
        <v>0.9</v>
      </c>
      <c r="N111" s="0" t="s">
        <v>881</v>
      </c>
      <c r="O111" s="0" t="s">
        <v>882</v>
      </c>
      <c r="P111" s="0" t="s">
        <v>883</v>
      </c>
    </row>
    <row r="112" customFormat="false" ht="13.8" hidden="false" customHeight="false" outlineLevel="0" collapsed="false">
      <c r="A112" s="0" t="str">
        <f aca="false">VLOOKUP(G112,mun_id!$B$1:$G$310,6,0)</f>
        <v>224</v>
      </c>
      <c r="B112" s="0" t="s">
        <v>143</v>
      </c>
      <c r="C112" s="0" t="s">
        <v>14</v>
      </c>
      <c r="D112" s="0" t="n">
        <v>60.5342609</v>
      </c>
      <c r="E112" s="0" t="n">
        <v>24.2105252</v>
      </c>
      <c r="F112" s="0" t="s">
        <v>1004</v>
      </c>
      <c r="G112" s="0" t="s">
        <v>143</v>
      </c>
      <c r="H112" s="0" t="s">
        <v>12</v>
      </c>
      <c r="I112" s="0" t="s">
        <v>879</v>
      </c>
      <c r="J112" s="0" t="s">
        <v>14</v>
      </c>
      <c r="K112" s="0" t="s">
        <v>880</v>
      </c>
      <c r="L112" s="0" t="n">
        <v>1</v>
      </c>
      <c r="M112" s="0" t="n">
        <v>0.9</v>
      </c>
      <c r="N112" s="0" t="s">
        <v>881</v>
      </c>
      <c r="O112" s="0" t="s">
        <v>882</v>
      </c>
      <c r="P112" s="0" t="s">
        <v>883</v>
      </c>
    </row>
    <row r="113" customFormat="false" ht="13.8" hidden="false" customHeight="false" outlineLevel="0" collapsed="false">
      <c r="A113" s="0" t="str">
        <f aca="false">VLOOKUP(G113,mun_id!$B$1:$G$310,6,0)</f>
        <v>078</v>
      </c>
      <c r="B113" s="0" t="s">
        <v>144</v>
      </c>
      <c r="C113" s="0" t="s">
        <v>14</v>
      </c>
      <c r="D113" s="0" t="n">
        <v>59.8228008</v>
      </c>
      <c r="E113" s="0" t="n">
        <v>22.9695005</v>
      </c>
      <c r="F113" s="0" t="s">
        <v>1005</v>
      </c>
      <c r="G113" s="0" t="s">
        <v>144</v>
      </c>
      <c r="H113" s="0" t="s">
        <v>12</v>
      </c>
      <c r="I113" s="0" t="s">
        <v>879</v>
      </c>
      <c r="J113" s="0" t="s">
        <v>14</v>
      </c>
      <c r="K113" s="0" t="s">
        <v>880</v>
      </c>
      <c r="L113" s="0" t="n">
        <v>1</v>
      </c>
      <c r="M113" s="0" t="n">
        <v>0.9</v>
      </c>
      <c r="N113" s="0" t="s">
        <v>881</v>
      </c>
      <c r="O113" s="0" t="s">
        <v>882</v>
      </c>
      <c r="P113" s="0" t="s">
        <v>883</v>
      </c>
    </row>
    <row r="114" customFormat="false" ht="13.8" hidden="false" customHeight="false" outlineLevel="0" collapsed="false">
      <c r="A114" s="0" t="str">
        <f aca="false">VLOOKUP(G114,mun_id!$B$1:$G$310,6,0)</f>
        <v>290</v>
      </c>
      <c r="B114" s="0" t="s">
        <v>145</v>
      </c>
      <c r="C114" s="0" t="s">
        <v>14</v>
      </c>
      <c r="D114" s="0" t="n">
        <v>64.1261745</v>
      </c>
      <c r="E114" s="0" t="n">
        <v>29.519515</v>
      </c>
      <c r="F114" s="0" t="s">
        <v>1006</v>
      </c>
      <c r="G114" s="0" t="s">
        <v>145</v>
      </c>
      <c r="H114" s="0" t="s">
        <v>63</v>
      </c>
      <c r="I114" s="0" t="s">
        <v>879</v>
      </c>
      <c r="J114" s="0" t="s">
        <v>14</v>
      </c>
      <c r="K114" s="0" t="s">
        <v>880</v>
      </c>
      <c r="L114" s="0" t="n">
        <v>1</v>
      </c>
      <c r="M114" s="0" t="n">
        <v>0.9</v>
      </c>
      <c r="N114" s="0" t="s">
        <v>881</v>
      </c>
      <c r="O114" s="0" t="s">
        <v>882</v>
      </c>
      <c r="P114" s="0" t="s">
        <v>883</v>
      </c>
    </row>
    <row r="115" customFormat="false" ht="13.8" hidden="false" customHeight="false" outlineLevel="0" collapsed="false">
      <c r="A115" s="0" t="str">
        <f aca="false">VLOOKUP(G115,mun_id!$B$1:$G$310,6,0)</f>
        <v>758</v>
      </c>
      <c r="B115" s="0" t="s">
        <v>146</v>
      </c>
      <c r="C115" s="0" t="s">
        <v>14</v>
      </c>
      <c r="D115" s="0" t="n">
        <v>67.4189716</v>
      </c>
      <c r="E115" s="0" t="n">
        <v>26.5902179</v>
      </c>
      <c r="F115" s="0" t="s">
        <v>1007</v>
      </c>
      <c r="G115" s="0" t="s">
        <v>146</v>
      </c>
      <c r="H115" s="0" t="s">
        <v>471</v>
      </c>
      <c r="I115" s="0" t="s">
        <v>879</v>
      </c>
      <c r="J115" s="0" t="s">
        <v>14</v>
      </c>
      <c r="K115" s="0" t="s">
        <v>880</v>
      </c>
      <c r="L115" s="0" t="n">
        <v>1</v>
      </c>
      <c r="M115" s="0" t="n">
        <v>0.9</v>
      </c>
      <c r="N115" s="0" t="s">
        <v>881</v>
      </c>
      <c r="O115" s="0" t="s">
        <v>882</v>
      </c>
      <c r="P115" s="0" t="s">
        <v>883</v>
      </c>
    </row>
    <row r="116" customFormat="false" ht="13.8" hidden="false" customHeight="false" outlineLevel="0" collapsed="false">
      <c r="A116" s="0" t="str">
        <f aca="false">VLOOKUP(G116,mun_id!$B$1:$G$310,6,0)</f>
        <v>263</v>
      </c>
      <c r="B116" s="0" t="s">
        <v>147</v>
      </c>
      <c r="C116" s="0" t="s">
        <v>14</v>
      </c>
      <c r="D116" s="0" t="n">
        <v>63.6528354</v>
      </c>
      <c r="E116" s="0" t="n">
        <v>26.619693</v>
      </c>
      <c r="F116" s="0" t="s">
        <v>1008</v>
      </c>
      <c r="G116" s="0" t="s">
        <v>147</v>
      </c>
      <c r="H116" s="0" t="s">
        <v>516</v>
      </c>
      <c r="I116" s="0" t="s">
        <v>879</v>
      </c>
      <c r="J116" s="0" t="s">
        <v>14</v>
      </c>
      <c r="K116" s="0" t="s">
        <v>880</v>
      </c>
      <c r="L116" s="0" t="n">
        <v>1</v>
      </c>
      <c r="M116" s="0" t="n">
        <v>0.9</v>
      </c>
      <c r="N116" s="0" t="s">
        <v>881</v>
      </c>
      <c r="O116" s="0" t="s">
        <v>882</v>
      </c>
      <c r="P116" s="0" t="s">
        <v>883</v>
      </c>
    </row>
    <row r="117" customFormat="false" ht="13.8" hidden="false" customHeight="false" outlineLevel="0" collapsed="false">
      <c r="A117" s="0" t="str">
        <f aca="false">VLOOKUP(G117,mun_id!$B$1:$G$310,6,0)</f>
        <v>400</v>
      </c>
      <c r="B117" s="0" t="s">
        <v>148</v>
      </c>
      <c r="C117" s="0" t="s">
        <v>14</v>
      </c>
      <c r="D117" s="0" t="n">
        <v>60.8801155</v>
      </c>
      <c r="E117" s="0" t="n">
        <v>21.6926352</v>
      </c>
      <c r="F117" s="0" t="s">
        <v>1009</v>
      </c>
      <c r="G117" s="0" t="s">
        <v>148</v>
      </c>
      <c r="H117" s="0" t="s">
        <v>462</v>
      </c>
      <c r="I117" s="0" t="s">
        <v>879</v>
      </c>
      <c r="J117" s="0" t="s">
        <v>14</v>
      </c>
      <c r="K117" s="0" t="s">
        <v>880</v>
      </c>
      <c r="L117" s="0" t="n">
        <v>1</v>
      </c>
      <c r="M117" s="0" t="n">
        <v>0.9</v>
      </c>
      <c r="N117" s="0" t="s">
        <v>881</v>
      </c>
      <c r="O117" s="0" t="s">
        <v>882</v>
      </c>
      <c r="P117" s="0" t="s">
        <v>883</v>
      </c>
    </row>
    <row r="118" customFormat="false" ht="13.8" hidden="false" customHeight="false" outlineLevel="0" collapsed="false">
      <c r="A118" s="0" t="str">
        <f aca="false">VLOOKUP(G118,mun_id!$B$1:$G$310,6,0)</f>
        <v>241</v>
      </c>
      <c r="B118" s="0" t="s">
        <v>149</v>
      </c>
      <c r="C118" s="0" t="s">
        <v>14</v>
      </c>
      <c r="D118" s="0" t="n">
        <v>65.803014</v>
      </c>
      <c r="E118" s="0" t="n">
        <v>24.5208776</v>
      </c>
      <c r="F118" s="0" t="s">
        <v>1010</v>
      </c>
      <c r="G118" s="0" t="s">
        <v>149</v>
      </c>
      <c r="H118" s="0" t="s">
        <v>471</v>
      </c>
      <c r="I118" s="0" t="s">
        <v>879</v>
      </c>
      <c r="J118" s="0" t="s">
        <v>14</v>
      </c>
      <c r="K118" s="0" t="s">
        <v>880</v>
      </c>
      <c r="L118" s="0" t="n">
        <v>1</v>
      </c>
      <c r="M118" s="0" t="n">
        <v>0.9</v>
      </c>
      <c r="N118" s="0" t="s">
        <v>881</v>
      </c>
      <c r="O118" s="0" t="s">
        <v>882</v>
      </c>
      <c r="P118" s="0" t="s">
        <v>883</v>
      </c>
    </row>
    <row r="119" customFormat="false" ht="13.8" hidden="false" customHeight="false" outlineLevel="0" collapsed="false">
      <c r="A119" s="0" t="str">
        <f aca="false">VLOOKUP(G119,mun_id!$B$1:$G$310,6,0)</f>
        <v>777</v>
      </c>
      <c r="B119" s="0" t="s">
        <v>150</v>
      </c>
      <c r="C119" s="0" t="s">
        <v>14</v>
      </c>
      <c r="D119" s="0" t="n">
        <v>64.8847582</v>
      </c>
      <c r="E119" s="0" t="n">
        <v>28.9145906</v>
      </c>
      <c r="F119" s="0" t="s">
        <v>1011</v>
      </c>
      <c r="G119" s="0" t="s">
        <v>150</v>
      </c>
      <c r="H119" s="0" t="s">
        <v>63</v>
      </c>
      <c r="I119" s="0" t="s">
        <v>879</v>
      </c>
      <c r="J119" s="0" t="s">
        <v>14</v>
      </c>
      <c r="K119" s="0" t="s">
        <v>880</v>
      </c>
      <c r="L119" s="0" t="n">
        <v>1</v>
      </c>
      <c r="M119" s="0" t="n">
        <v>0.9</v>
      </c>
      <c r="N119" s="0" t="s">
        <v>881</v>
      </c>
      <c r="O119" s="0" t="s">
        <v>882</v>
      </c>
      <c r="P119" s="0" t="s">
        <v>883</v>
      </c>
    </row>
    <row r="120" customFormat="false" ht="13.8" hidden="false" customHeight="false" outlineLevel="0" collapsed="false">
      <c r="A120" s="0" t="str">
        <f aca="false">VLOOKUP(G120,mun_id!$B$1:$G$310,6,0)</f>
        <v>615</v>
      </c>
      <c r="B120" s="0" t="s">
        <v>151</v>
      </c>
      <c r="C120" s="0" t="s">
        <v>14</v>
      </c>
      <c r="D120" s="0" t="n">
        <v>65.360401</v>
      </c>
      <c r="E120" s="0" t="n">
        <v>26.9984899</v>
      </c>
      <c r="F120" s="0" t="s">
        <v>1012</v>
      </c>
      <c r="G120" s="0" t="s">
        <v>151</v>
      </c>
      <c r="H120" s="0" t="s">
        <v>454</v>
      </c>
      <c r="I120" s="0" t="s">
        <v>879</v>
      </c>
      <c r="J120" s="0" t="s">
        <v>14</v>
      </c>
      <c r="K120" s="0" t="s">
        <v>880</v>
      </c>
      <c r="L120" s="0" t="n">
        <v>1</v>
      </c>
      <c r="M120" s="0" t="n">
        <v>0.9</v>
      </c>
      <c r="N120" s="0" t="s">
        <v>881</v>
      </c>
      <c r="O120" s="0" t="s">
        <v>882</v>
      </c>
      <c r="P120" s="0" t="s">
        <v>883</v>
      </c>
    </row>
    <row r="121" customFormat="false" ht="13.8" hidden="false" customHeight="false" outlineLevel="0" collapsed="false">
      <c r="A121" s="0" t="str">
        <f aca="false">VLOOKUP(G121,mun_id!$B$1:$G$310,6,0)</f>
        <v>433</v>
      </c>
      <c r="B121" s="0" t="s">
        <v>152</v>
      </c>
      <c r="C121" s="0" t="s">
        <v>14</v>
      </c>
      <c r="D121" s="0" t="n">
        <v>60.7173615</v>
      </c>
      <c r="E121" s="0" t="n">
        <v>24.4414178</v>
      </c>
      <c r="F121" s="0" t="s">
        <v>1013</v>
      </c>
      <c r="G121" s="0" t="s">
        <v>152</v>
      </c>
      <c r="H121" s="0" t="s">
        <v>41</v>
      </c>
      <c r="I121" s="0" t="s">
        <v>879</v>
      </c>
      <c r="J121" s="0" t="s">
        <v>14</v>
      </c>
      <c r="K121" s="0" t="s">
        <v>880</v>
      </c>
      <c r="L121" s="0" t="n">
        <v>1</v>
      </c>
      <c r="M121" s="0" t="n">
        <v>0.9</v>
      </c>
      <c r="N121" s="0" t="s">
        <v>881</v>
      </c>
      <c r="O121" s="0" t="s">
        <v>882</v>
      </c>
      <c r="P121" s="0" t="s">
        <v>883</v>
      </c>
    </row>
    <row r="122" customFormat="false" ht="13.8" hidden="false" customHeight="false" outlineLevel="0" collapsed="false">
      <c r="A122" s="0" t="str">
        <f aca="false">VLOOKUP(G122,mun_id!$B$1:$G$310,6,0)</f>
        <v>399</v>
      </c>
      <c r="B122" s="0" t="s">
        <v>153</v>
      </c>
      <c r="C122" s="0" t="s">
        <v>14</v>
      </c>
      <c r="D122" s="0" t="n">
        <v>62.9761064</v>
      </c>
      <c r="E122" s="0" t="n">
        <v>22.0122155</v>
      </c>
      <c r="F122" s="0" t="s">
        <v>1014</v>
      </c>
      <c r="G122" s="0" t="s">
        <v>153</v>
      </c>
      <c r="H122" s="0" t="s">
        <v>556</v>
      </c>
      <c r="I122" s="0" t="s">
        <v>879</v>
      </c>
      <c r="J122" s="0" t="s">
        <v>14</v>
      </c>
      <c r="K122" s="0" t="s">
        <v>880</v>
      </c>
      <c r="L122" s="0" t="n">
        <v>1</v>
      </c>
      <c r="M122" s="0" t="n">
        <v>0.9</v>
      </c>
      <c r="N122" s="0" t="s">
        <v>881</v>
      </c>
      <c r="O122" s="0" t="s">
        <v>882</v>
      </c>
      <c r="P122" s="0" t="s">
        <v>883</v>
      </c>
    </row>
    <row r="123" customFormat="false" ht="13.8" hidden="false" customHeight="false" outlineLevel="0" collapsed="false">
      <c r="A123" s="0" t="str">
        <f aca="false">VLOOKUP(G123,mun_id!$B$1:$G$310,6,0)</f>
        <v>541</v>
      </c>
      <c r="B123" s="0" t="s">
        <v>154</v>
      </c>
      <c r="C123" s="0" t="s">
        <v>14</v>
      </c>
      <c r="D123" s="0" t="n">
        <v>63.5422079</v>
      </c>
      <c r="E123" s="0" t="n">
        <v>29.14101</v>
      </c>
      <c r="F123" s="0" t="s">
        <v>1015</v>
      </c>
      <c r="G123" s="0" t="s">
        <v>154</v>
      </c>
      <c r="H123" s="0" t="s">
        <v>502</v>
      </c>
      <c r="I123" s="0" t="s">
        <v>879</v>
      </c>
      <c r="J123" s="0" t="s">
        <v>14</v>
      </c>
      <c r="K123" s="0" t="s">
        <v>880</v>
      </c>
      <c r="L123" s="0" t="n">
        <v>1</v>
      </c>
      <c r="M123" s="0" t="n">
        <v>0.9</v>
      </c>
      <c r="N123" s="0" t="s">
        <v>881</v>
      </c>
      <c r="O123" s="0" t="s">
        <v>882</v>
      </c>
      <c r="P123" s="0" t="s">
        <v>883</v>
      </c>
    </row>
    <row r="124" customFormat="false" ht="13.8" hidden="false" customHeight="false" outlineLevel="0" collapsed="false">
      <c r="B124" s="0" t="s">
        <v>1016</v>
      </c>
      <c r="C124" s="0" t="s">
        <v>14</v>
      </c>
      <c r="D124" s="0" t="n">
        <v>62.5000001</v>
      </c>
      <c r="E124" s="0" t="n">
        <v>22.7499928</v>
      </c>
      <c r="F124" s="0" t="s">
        <v>1017</v>
      </c>
      <c r="G124" s="0" t="s">
        <v>1016</v>
      </c>
      <c r="H124" s="0" t="s">
        <v>451</v>
      </c>
      <c r="I124" s="0" t="s">
        <v>879</v>
      </c>
      <c r="J124" s="0" t="s">
        <v>14</v>
      </c>
      <c r="K124" s="0" t="s">
        <v>880</v>
      </c>
      <c r="L124" s="0" t="n">
        <v>1</v>
      </c>
      <c r="M124" s="0" t="n">
        <v>0.9</v>
      </c>
      <c r="N124" s="0" t="s">
        <v>881</v>
      </c>
      <c r="O124" s="0" t="s">
        <v>882</v>
      </c>
      <c r="P124" s="0" t="s">
        <v>883</v>
      </c>
    </row>
    <row r="125" customFormat="false" ht="13.8" hidden="false" customHeight="false" outlineLevel="0" collapsed="false">
      <c r="A125" s="0" t="str">
        <f aca="false">VLOOKUP(G125,mun_id!$B$1:$G$310,6,0)</f>
        <v>503</v>
      </c>
      <c r="B125" s="0" t="s">
        <v>155</v>
      </c>
      <c r="C125" s="0" t="s">
        <v>14</v>
      </c>
      <c r="D125" s="0" t="n">
        <v>60.67889</v>
      </c>
      <c r="E125" s="0" t="n">
        <v>21.9861075</v>
      </c>
      <c r="F125" s="0" t="s">
        <v>1018</v>
      </c>
      <c r="G125" s="0" t="s">
        <v>155</v>
      </c>
      <c r="H125" s="0" t="s">
        <v>462</v>
      </c>
      <c r="I125" s="0" t="s">
        <v>879</v>
      </c>
      <c r="J125" s="0" t="s">
        <v>14</v>
      </c>
      <c r="K125" s="0" t="s">
        <v>880</v>
      </c>
      <c r="L125" s="0" t="n">
        <v>1</v>
      </c>
      <c r="M125" s="0" t="n">
        <v>0.9</v>
      </c>
      <c r="N125" s="0" t="s">
        <v>881</v>
      </c>
      <c r="O125" s="0" t="s">
        <v>882</v>
      </c>
      <c r="P125" s="0" t="s">
        <v>883</v>
      </c>
    </row>
    <row r="126" customFormat="false" ht="13.8" hidden="false" customHeight="false" outlineLevel="0" collapsed="false">
      <c r="A126" s="0" t="str">
        <f aca="false">VLOOKUP(G126,mun_id!$B$1:$G$310,6,0)</f>
        <v>320</v>
      </c>
      <c r="B126" s="0" t="s">
        <v>156</v>
      </c>
      <c r="C126" s="0" t="s">
        <v>14</v>
      </c>
      <c r="D126" s="0" t="n">
        <v>66.7161179</v>
      </c>
      <c r="E126" s="0" t="n">
        <v>27.4333534</v>
      </c>
      <c r="F126" s="0" t="s">
        <v>1019</v>
      </c>
      <c r="G126" s="0" t="s">
        <v>156</v>
      </c>
      <c r="H126" s="0" t="s">
        <v>471</v>
      </c>
      <c r="I126" s="0" t="s">
        <v>879</v>
      </c>
      <c r="J126" s="0" t="s">
        <v>14</v>
      </c>
      <c r="K126" s="0" t="s">
        <v>880</v>
      </c>
      <c r="L126" s="0" t="n">
        <v>1</v>
      </c>
      <c r="M126" s="0" t="n">
        <v>0.9</v>
      </c>
      <c r="N126" s="0" t="s">
        <v>881</v>
      </c>
      <c r="O126" s="0" t="s">
        <v>882</v>
      </c>
      <c r="P126" s="0" t="s">
        <v>883</v>
      </c>
    </row>
    <row r="127" customFormat="false" ht="13.8" hidden="false" customHeight="false" outlineLevel="0" collapsed="false">
      <c r="A127" s="0" t="str">
        <f aca="false">VLOOKUP(G127,mun_id!$B$1:$G$310,6,0)</f>
        <v>563</v>
      </c>
      <c r="B127" s="0" t="s">
        <v>157</v>
      </c>
      <c r="C127" s="0" t="s">
        <v>14</v>
      </c>
      <c r="D127" s="0" t="n">
        <v>64.2667732</v>
      </c>
      <c r="E127" s="0" t="n">
        <v>24.8000331</v>
      </c>
      <c r="F127" s="0" t="s">
        <v>1020</v>
      </c>
      <c r="G127" s="0" t="s">
        <v>157</v>
      </c>
      <c r="H127" s="0" t="s">
        <v>454</v>
      </c>
      <c r="I127" s="0" t="s">
        <v>879</v>
      </c>
      <c r="J127" s="0" t="s">
        <v>14</v>
      </c>
      <c r="K127" s="0" t="s">
        <v>880</v>
      </c>
      <c r="L127" s="0" t="n">
        <v>1</v>
      </c>
      <c r="M127" s="0" t="n">
        <v>0.9</v>
      </c>
      <c r="N127" s="0" t="s">
        <v>881</v>
      </c>
      <c r="O127" s="0" t="s">
        <v>882</v>
      </c>
      <c r="P127" s="0" t="s">
        <v>883</v>
      </c>
    </row>
    <row r="128" customFormat="false" ht="13.8" hidden="false" customHeight="false" outlineLevel="0" collapsed="false">
      <c r="A128" s="0" t="str">
        <f aca="false">VLOOKUP(G128,mun_id!$B$1:$G$310,6,0)</f>
        <v>271</v>
      </c>
      <c r="B128" s="0" t="s">
        <v>158</v>
      </c>
      <c r="C128" s="0" t="s">
        <v>14</v>
      </c>
      <c r="D128" s="0" t="n">
        <v>61.2513342</v>
      </c>
      <c r="E128" s="0" t="n">
        <v>22.3492421</v>
      </c>
      <c r="F128" s="0" t="s">
        <v>1021</v>
      </c>
      <c r="G128" s="0" t="s">
        <v>158</v>
      </c>
      <c r="H128" s="0" t="s">
        <v>35</v>
      </c>
      <c r="I128" s="0" t="s">
        <v>879</v>
      </c>
      <c r="J128" s="0" t="s">
        <v>14</v>
      </c>
      <c r="K128" s="0" t="s">
        <v>880</v>
      </c>
      <c r="L128" s="0" t="n">
        <v>1</v>
      </c>
      <c r="M128" s="0" t="n">
        <v>0.9</v>
      </c>
      <c r="N128" s="0" t="s">
        <v>881</v>
      </c>
      <c r="O128" s="0" t="s">
        <v>882</v>
      </c>
      <c r="P128" s="0" t="s">
        <v>883</v>
      </c>
    </row>
    <row r="129" customFormat="false" ht="13.8" hidden="false" customHeight="false" outlineLevel="0" collapsed="false">
      <c r="A129" s="0" t="str">
        <f aca="false">VLOOKUP(G129,mun_id!$B$1:$G$310,6,0)</f>
        <v>893</v>
      </c>
      <c r="B129" s="0" t="s">
        <v>159</v>
      </c>
      <c r="C129" s="0" t="s">
        <v>14</v>
      </c>
      <c r="D129" s="0" t="n">
        <v>63.5222473</v>
      </c>
      <c r="E129" s="0" t="n">
        <v>22.5284347</v>
      </c>
      <c r="F129" s="0" t="s">
        <v>1022</v>
      </c>
      <c r="G129" s="0" t="s">
        <v>159</v>
      </c>
      <c r="H129" s="0" t="s">
        <v>556</v>
      </c>
      <c r="I129" s="0" t="s">
        <v>879</v>
      </c>
      <c r="J129" s="0" t="s">
        <v>14</v>
      </c>
      <c r="K129" s="0" t="s">
        <v>880</v>
      </c>
      <c r="L129" s="0" t="n">
        <v>1</v>
      </c>
      <c r="M129" s="0" t="n">
        <v>0.9</v>
      </c>
      <c r="N129" s="0" t="s">
        <v>881</v>
      </c>
      <c r="O129" s="0" t="s">
        <v>882</v>
      </c>
      <c r="P129" s="0" t="s">
        <v>883</v>
      </c>
    </row>
    <row r="130" customFormat="false" ht="13.8" hidden="false" customHeight="false" outlineLevel="0" collapsed="false">
      <c r="A130" s="0" t="str">
        <f aca="false">VLOOKUP(G130,mun_id!$B$1:$G$310,6,0)</f>
        <v>069</v>
      </c>
      <c r="B130" s="0" t="s">
        <v>160</v>
      </c>
      <c r="C130" s="0" t="s">
        <v>14</v>
      </c>
      <c r="D130" s="0" t="n">
        <v>63.7514785</v>
      </c>
      <c r="E130" s="0" t="n">
        <v>25.3134586</v>
      </c>
      <c r="F130" s="0" t="s">
        <v>1023</v>
      </c>
      <c r="G130" s="0" t="s">
        <v>160</v>
      </c>
      <c r="H130" s="0" t="s">
        <v>454</v>
      </c>
      <c r="I130" s="0" t="s">
        <v>879</v>
      </c>
      <c r="J130" s="0" t="s">
        <v>14</v>
      </c>
      <c r="K130" s="0" t="s">
        <v>880</v>
      </c>
      <c r="L130" s="0" t="n">
        <v>1</v>
      </c>
      <c r="M130" s="0" t="n">
        <v>0.9</v>
      </c>
      <c r="N130" s="0" t="s">
        <v>881</v>
      </c>
      <c r="O130" s="0" t="s">
        <v>882</v>
      </c>
      <c r="P130" s="0" t="s">
        <v>883</v>
      </c>
    </row>
    <row r="131" customFormat="false" ht="13.8" hidden="false" customHeight="false" outlineLevel="0" collapsed="false">
      <c r="A131" s="0" t="str">
        <f aca="false">VLOOKUP(G131,mun_id!$B$1:$G$310,6,0)</f>
        <v>778</v>
      </c>
      <c r="B131" s="0" t="s">
        <v>161</v>
      </c>
      <c r="C131" s="0" t="s">
        <v>14</v>
      </c>
      <c r="D131" s="0" t="n">
        <v>62.6241926</v>
      </c>
      <c r="E131" s="0" t="n">
        <v>27.1245609</v>
      </c>
      <c r="F131" s="0" t="s">
        <v>1024</v>
      </c>
      <c r="G131" s="0" t="s">
        <v>161</v>
      </c>
      <c r="H131" s="0" t="s">
        <v>516</v>
      </c>
      <c r="I131" s="0" t="s">
        <v>879</v>
      </c>
      <c r="J131" s="0" t="s">
        <v>14</v>
      </c>
      <c r="K131" s="0" t="s">
        <v>880</v>
      </c>
      <c r="L131" s="0" t="n">
        <v>1</v>
      </c>
      <c r="M131" s="0" t="n">
        <v>0.9</v>
      </c>
      <c r="N131" s="0" t="s">
        <v>881</v>
      </c>
      <c r="O131" s="0" t="s">
        <v>882</v>
      </c>
      <c r="P131" s="0" t="s">
        <v>883</v>
      </c>
    </row>
    <row r="132" customFormat="false" ht="13.8" hidden="false" customHeight="false" outlineLevel="0" collapsed="false">
      <c r="A132" s="0" t="str">
        <f aca="false">VLOOKUP(G132,mun_id!$B$1:$G$310,6,0)</f>
        <v>079</v>
      </c>
      <c r="B132" s="0" t="s">
        <v>162</v>
      </c>
      <c r="C132" s="0" t="s">
        <v>14</v>
      </c>
      <c r="D132" s="0" t="n">
        <v>61.3121553</v>
      </c>
      <c r="E132" s="0" t="n">
        <v>22.1336155</v>
      </c>
      <c r="F132" s="0" t="s">
        <v>1025</v>
      </c>
      <c r="G132" s="0" t="s">
        <v>162</v>
      </c>
      <c r="H132" s="0" t="s">
        <v>35</v>
      </c>
      <c r="I132" s="0" t="s">
        <v>879</v>
      </c>
      <c r="J132" s="0" t="s">
        <v>14</v>
      </c>
      <c r="K132" s="0" t="s">
        <v>880</v>
      </c>
      <c r="L132" s="0" t="n">
        <v>1</v>
      </c>
      <c r="M132" s="0" t="n">
        <v>0.9</v>
      </c>
      <c r="N132" s="0" t="s">
        <v>881</v>
      </c>
      <c r="O132" s="0" t="s">
        <v>882</v>
      </c>
      <c r="P132" s="0" t="s">
        <v>883</v>
      </c>
    </row>
    <row r="133" customFormat="false" ht="13.8" hidden="false" customHeight="false" outlineLevel="0" collapsed="false">
      <c r="A133" s="0" t="str">
        <f aca="false">VLOOKUP(G133,mun_id!$B$1:$G$310,6,0)</f>
        <v>143</v>
      </c>
      <c r="B133" s="0" t="s">
        <v>163</v>
      </c>
      <c r="C133" s="0" t="s">
        <v>14</v>
      </c>
      <c r="D133" s="0" t="n">
        <v>61.7701493</v>
      </c>
      <c r="E133" s="0" t="n">
        <v>23.0633777</v>
      </c>
      <c r="F133" s="0" t="s">
        <v>1026</v>
      </c>
      <c r="G133" s="0" t="s">
        <v>163</v>
      </c>
      <c r="H133" s="0" t="s">
        <v>19</v>
      </c>
      <c r="I133" s="0" t="s">
        <v>879</v>
      </c>
      <c r="J133" s="0" t="s">
        <v>14</v>
      </c>
      <c r="K133" s="0" t="s">
        <v>880</v>
      </c>
      <c r="L133" s="0" t="n">
        <v>1</v>
      </c>
      <c r="M133" s="0" t="n">
        <v>0.9</v>
      </c>
      <c r="N133" s="0" t="s">
        <v>881</v>
      </c>
      <c r="O133" s="0" t="s">
        <v>882</v>
      </c>
      <c r="P133" s="0" t="s">
        <v>883</v>
      </c>
    </row>
    <row r="134" customFormat="false" ht="13.8" hidden="false" customHeight="false" outlineLevel="0" collapsed="false">
      <c r="A134" s="0" t="str">
        <f aca="false">VLOOKUP(G134,mun_id!$B$1:$G$310,6,0)</f>
        <v>071</v>
      </c>
      <c r="B134" s="0" t="s">
        <v>164</v>
      </c>
      <c r="C134" s="0" t="s">
        <v>14</v>
      </c>
      <c r="D134" s="0" t="n">
        <v>64.1378737</v>
      </c>
      <c r="E134" s="0" t="n">
        <v>25.3658176</v>
      </c>
      <c r="F134" s="0" t="s">
        <v>1027</v>
      </c>
      <c r="G134" s="0" t="s">
        <v>164</v>
      </c>
      <c r="H134" s="0" t="s">
        <v>454</v>
      </c>
      <c r="I134" s="0" t="s">
        <v>879</v>
      </c>
      <c r="J134" s="0" t="s">
        <v>14</v>
      </c>
      <c r="K134" s="0" t="s">
        <v>880</v>
      </c>
      <c r="L134" s="0" t="n">
        <v>1</v>
      </c>
      <c r="M134" s="0" t="n">
        <v>0.9</v>
      </c>
      <c r="N134" s="0" t="s">
        <v>881</v>
      </c>
      <c r="O134" s="0" t="s">
        <v>882</v>
      </c>
      <c r="P134" s="0" t="s">
        <v>883</v>
      </c>
    </row>
    <row r="135" customFormat="false" ht="13.8" hidden="false" customHeight="false" outlineLevel="0" collapsed="false">
      <c r="A135" s="0" t="str">
        <f aca="false">VLOOKUP(G135,mun_id!$B$1:$G$310,6,0)</f>
        <v>309</v>
      </c>
      <c r="B135" s="0" t="s">
        <v>165</v>
      </c>
      <c r="C135" s="0" t="s">
        <v>14</v>
      </c>
      <c r="D135" s="0" t="n">
        <v>62.7255326</v>
      </c>
      <c r="E135" s="0" t="n">
        <v>29.0186972</v>
      </c>
      <c r="F135" s="0" t="s">
        <v>1028</v>
      </c>
      <c r="G135" s="0" t="s">
        <v>165</v>
      </c>
      <c r="H135" s="0" t="s">
        <v>502</v>
      </c>
      <c r="I135" s="0" t="s">
        <v>879</v>
      </c>
      <c r="J135" s="0" t="s">
        <v>14</v>
      </c>
      <c r="K135" s="0" t="s">
        <v>880</v>
      </c>
      <c r="L135" s="0" t="n">
        <v>1</v>
      </c>
      <c r="M135" s="0" t="n">
        <v>0.9</v>
      </c>
      <c r="N135" s="0" t="s">
        <v>881</v>
      </c>
      <c r="O135" s="0" t="s">
        <v>882</v>
      </c>
      <c r="P135" s="0" t="s">
        <v>883</v>
      </c>
    </row>
    <row r="136" customFormat="false" ht="13.8" hidden="false" customHeight="false" outlineLevel="0" collapsed="false">
      <c r="A136" s="0" t="str">
        <f aca="false">VLOOKUP(G136,mun_id!$B$1:$G$310,6,0)</f>
        <v>508</v>
      </c>
      <c r="B136" s="0" t="s">
        <v>424</v>
      </c>
      <c r="C136" s="0" t="s">
        <v>14</v>
      </c>
      <c r="D136" s="0" t="n">
        <v>62.0294216</v>
      </c>
      <c r="E136" s="0" t="n">
        <v>24.6232138</v>
      </c>
      <c r="F136" s="0" t="s">
        <v>1029</v>
      </c>
      <c r="G136" s="0" t="s">
        <v>166</v>
      </c>
      <c r="H136" s="0" t="s">
        <v>19</v>
      </c>
      <c r="I136" s="0" t="s">
        <v>879</v>
      </c>
      <c r="J136" s="0" t="s">
        <v>14</v>
      </c>
      <c r="K136" s="0" t="s">
        <v>880</v>
      </c>
      <c r="L136" s="0" t="n">
        <v>1</v>
      </c>
      <c r="M136" s="0" t="n">
        <v>0.9</v>
      </c>
      <c r="N136" s="0" t="s">
        <v>881</v>
      </c>
      <c r="O136" s="0" t="s">
        <v>882</v>
      </c>
      <c r="P136" s="0" t="s">
        <v>883</v>
      </c>
    </row>
    <row r="137" customFormat="false" ht="13.8" hidden="false" customHeight="false" outlineLevel="0" collapsed="false">
      <c r="A137" s="0" t="str">
        <f aca="false">VLOOKUP(G137,mun_id!$B$1:$G$310,6,0)</f>
        <v>783</v>
      </c>
      <c r="B137" s="0" t="s">
        <v>167</v>
      </c>
      <c r="C137" s="0" t="s">
        <v>14</v>
      </c>
      <c r="D137" s="0" t="n">
        <v>61.0506941</v>
      </c>
      <c r="E137" s="0" t="n">
        <v>22.333669</v>
      </c>
      <c r="F137" s="0" t="s">
        <v>1030</v>
      </c>
      <c r="G137" s="0" t="s">
        <v>167</v>
      </c>
      <c r="H137" s="0" t="s">
        <v>35</v>
      </c>
      <c r="I137" s="0" t="s">
        <v>879</v>
      </c>
      <c r="J137" s="0" t="s">
        <v>14</v>
      </c>
      <c r="K137" s="0" t="s">
        <v>880</v>
      </c>
      <c r="L137" s="0" t="n">
        <v>1</v>
      </c>
      <c r="M137" s="0" t="n">
        <v>0.9</v>
      </c>
      <c r="N137" s="0" t="s">
        <v>881</v>
      </c>
      <c r="O137" s="0" t="s">
        <v>882</v>
      </c>
      <c r="P137" s="0" t="s">
        <v>883</v>
      </c>
    </row>
    <row r="138" customFormat="false" ht="13.8" hidden="false" customHeight="false" outlineLevel="0" collapsed="false">
      <c r="A138" s="0" t="str">
        <f aca="false">VLOOKUP(G138,mun_id!$B$1:$G$310,6,0)</f>
        <v>936</v>
      </c>
      <c r="B138" s="0" t="s">
        <v>168</v>
      </c>
      <c r="C138" s="0" t="s">
        <v>14</v>
      </c>
      <c r="D138" s="0" t="n">
        <v>62.2402483</v>
      </c>
      <c r="E138" s="0" t="n">
        <v>23.7725594</v>
      </c>
      <c r="F138" s="0" t="s">
        <v>1031</v>
      </c>
      <c r="G138" s="0" t="s">
        <v>168</v>
      </c>
      <c r="H138" s="0" t="s">
        <v>19</v>
      </c>
      <c r="I138" s="0" t="s">
        <v>879</v>
      </c>
      <c r="J138" s="0" t="s">
        <v>14</v>
      </c>
      <c r="K138" s="0" t="s">
        <v>880</v>
      </c>
      <c r="L138" s="0" t="n">
        <v>1</v>
      </c>
      <c r="M138" s="0" t="n">
        <v>0.9</v>
      </c>
      <c r="N138" s="0" t="s">
        <v>881</v>
      </c>
      <c r="O138" s="0" t="s">
        <v>882</v>
      </c>
      <c r="P138" s="0" t="s">
        <v>883</v>
      </c>
    </row>
    <row r="139" customFormat="false" ht="13.8" hidden="false" customHeight="false" outlineLevel="0" collapsed="false">
      <c r="A139" s="0" t="str">
        <f aca="false">VLOOKUP(G139,mun_id!$B$1:$G$310,6,0)</f>
        <v>148</v>
      </c>
      <c r="B139" s="0" t="s">
        <v>169</v>
      </c>
      <c r="C139" s="0" t="s">
        <v>14</v>
      </c>
      <c r="D139" s="0" t="n">
        <v>68.9062456</v>
      </c>
      <c r="E139" s="0" t="n">
        <v>27.0260771</v>
      </c>
      <c r="F139" s="0" t="s">
        <v>1032</v>
      </c>
      <c r="G139" s="0" t="s">
        <v>169</v>
      </c>
      <c r="H139" s="0" t="s">
        <v>471</v>
      </c>
      <c r="I139" s="0" t="s">
        <v>879</v>
      </c>
      <c r="J139" s="0" t="s">
        <v>14</v>
      </c>
      <c r="K139" s="0" t="s">
        <v>880</v>
      </c>
      <c r="L139" s="0" t="n">
        <v>1</v>
      </c>
      <c r="M139" s="0" t="n">
        <v>0.9</v>
      </c>
      <c r="N139" s="0" t="s">
        <v>881</v>
      </c>
      <c r="O139" s="0" t="s">
        <v>882</v>
      </c>
      <c r="P139" s="0" t="s">
        <v>883</v>
      </c>
    </row>
    <row r="140" customFormat="false" ht="13.8" hidden="false" customHeight="false" outlineLevel="0" collapsed="false">
      <c r="A140" s="0" t="str">
        <f aca="false">VLOOKUP(G140,mun_id!$B$1:$G$310,6,0)</f>
        <v>859</v>
      </c>
      <c r="B140" s="0" t="s">
        <v>170</v>
      </c>
      <c r="C140" s="0" t="s">
        <v>14</v>
      </c>
      <c r="D140" s="0" t="n">
        <v>64.7621368</v>
      </c>
      <c r="E140" s="0" t="n">
        <v>25.6498871</v>
      </c>
      <c r="F140" s="0" t="s">
        <v>1033</v>
      </c>
      <c r="G140" s="0" t="s">
        <v>170</v>
      </c>
      <c r="H140" s="0" t="s">
        <v>454</v>
      </c>
      <c r="I140" s="0" t="s">
        <v>879</v>
      </c>
      <c r="J140" s="0" t="s">
        <v>14</v>
      </c>
      <c r="K140" s="0" t="s">
        <v>880</v>
      </c>
      <c r="L140" s="0" t="n">
        <v>1</v>
      </c>
      <c r="M140" s="0" t="n">
        <v>0.9</v>
      </c>
      <c r="N140" s="0" t="s">
        <v>881</v>
      </c>
      <c r="O140" s="0" t="s">
        <v>882</v>
      </c>
      <c r="P140" s="0" t="s">
        <v>883</v>
      </c>
    </row>
    <row r="141" customFormat="false" ht="13.8" hidden="false" customHeight="false" outlineLevel="0" collapsed="false">
      <c r="A141" s="0" t="str">
        <f aca="false">VLOOKUP(G141,mun_id!$B$1:$G$310,6,0)</f>
        <v>287</v>
      </c>
      <c r="B141" s="0" t="s">
        <v>171</v>
      </c>
      <c r="C141" s="0" t="s">
        <v>14</v>
      </c>
      <c r="D141" s="0" t="n">
        <v>62.2736018</v>
      </c>
      <c r="E141" s="0" t="n">
        <v>21.3730807</v>
      </c>
      <c r="F141" s="0" t="s">
        <v>1034</v>
      </c>
      <c r="G141" s="0" t="s">
        <v>171</v>
      </c>
      <c r="H141" s="0" t="s">
        <v>556</v>
      </c>
      <c r="I141" s="0" t="s">
        <v>879</v>
      </c>
      <c r="J141" s="0" t="s">
        <v>14</v>
      </c>
      <c r="K141" s="0" t="s">
        <v>880</v>
      </c>
      <c r="L141" s="0" t="n">
        <v>1</v>
      </c>
      <c r="M141" s="0" t="n">
        <v>0.9</v>
      </c>
      <c r="N141" s="0" t="s">
        <v>881</v>
      </c>
      <c r="O141" s="0" t="s">
        <v>882</v>
      </c>
      <c r="P141" s="0" t="s">
        <v>883</v>
      </c>
    </row>
    <row r="142" customFormat="false" ht="13.8" hidden="false" customHeight="false" outlineLevel="0" collapsed="false">
      <c r="A142" s="0" t="str">
        <f aca="false">VLOOKUP(G142,mun_id!$B$1:$G$310,6,0)</f>
        <v>581</v>
      </c>
      <c r="B142" s="0" t="s">
        <v>172</v>
      </c>
      <c r="C142" s="0" t="s">
        <v>14</v>
      </c>
      <c r="D142" s="0" t="n">
        <v>62.0102011</v>
      </c>
      <c r="E142" s="0" t="n">
        <v>23.0245972</v>
      </c>
      <c r="F142" s="0" t="s">
        <v>1035</v>
      </c>
      <c r="G142" s="0" t="s">
        <v>172</v>
      </c>
      <c r="H142" s="0" t="s">
        <v>19</v>
      </c>
      <c r="I142" s="0" t="s">
        <v>879</v>
      </c>
      <c r="J142" s="0" t="s">
        <v>14</v>
      </c>
      <c r="K142" s="0" t="s">
        <v>880</v>
      </c>
      <c r="L142" s="0" t="n">
        <v>1</v>
      </c>
      <c r="M142" s="0" t="n">
        <v>0.9</v>
      </c>
      <c r="N142" s="0" t="s">
        <v>881</v>
      </c>
      <c r="O142" s="0" t="s">
        <v>882</v>
      </c>
      <c r="P142" s="0" t="s">
        <v>883</v>
      </c>
    </row>
    <row r="143" customFormat="false" ht="13.8" hidden="false" customHeight="false" outlineLevel="0" collapsed="false">
      <c r="B143" s="0" t="s">
        <v>1036</v>
      </c>
      <c r="C143" s="0" t="s">
        <v>14</v>
      </c>
      <c r="D143" s="0" t="n">
        <v>63.1304959</v>
      </c>
      <c r="E143" s="0" t="n">
        <v>22.250699</v>
      </c>
      <c r="F143" s="0" t="s">
        <v>1037</v>
      </c>
      <c r="G143" s="0" t="s">
        <v>1036</v>
      </c>
      <c r="H143" s="0" t="s">
        <v>556</v>
      </c>
      <c r="I143" s="0" t="s">
        <v>879</v>
      </c>
      <c r="J143" s="0" t="s">
        <v>14</v>
      </c>
      <c r="K143" s="0" t="s">
        <v>880</v>
      </c>
      <c r="L143" s="0" t="n">
        <v>1</v>
      </c>
      <c r="M143" s="0" t="n">
        <v>0.9</v>
      </c>
      <c r="N143" s="0" t="s">
        <v>881</v>
      </c>
      <c r="O143" s="0" t="s">
        <v>882</v>
      </c>
      <c r="P143" s="0" t="s">
        <v>883</v>
      </c>
    </row>
    <row r="144" customFormat="false" ht="13.8" hidden="false" customHeight="false" outlineLevel="0" collapsed="false">
      <c r="A144" s="0" t="str">
        <f aca="false">VLOOKUP(G144,mun_id!$B$1:$G$310,6,0)</f>
        <v>288</v>
      </c>
      <c r="B144" s="0" t="s">
        <v>174</v>
      </c>
      <c r="C144" s="0" t="s">
        <v>14</v>
      </c>
      <c r="D144" s="0" t="n">
        <v>63.7288259</v>
      </c>
      <c r="E144" s="0" t="n">
        <v>23.0215188</v>
      </c>
      <c r="F144" s="0" t="s">
        <v>1038</v>
      </c>
      <c r="G144" s="0" t="s">
        <v>174</v>
      </c>
      <c r="H144" s="0" t="s">
        <v>556</v>
      </c>
      <c r="I144" s="0" t="s">
        <v>879</v>
      </c>
      <c r="J144" s="0" t="s">
        <v>14</v>
      </c>
      <c r="K144" s="0" t="s">
        <v>880</v>
      </c>
      <c r="L144" s="0" t="n">
        <v>1</v>
      </c>
      <c r="M144" s="0" t="n">
        <v>0.9</v>
      </c>
      <c r="N144" s="0" t="s">
        <v>881</v>
      </c>
      <c r="O144" s="0" t="s">
        <v>882</v>
      </c>
      <c r="P144" s="0" t="s">
        <v>883</v>
      </c>
    </row>
    <row r="145" customFormat="false" ht="13.8" hidden="false" customHeight="false" outlineLevel="0" collapsed="false">
      <c r="A145" s="0" t="str">
        <f aca="false">VLOOKUP(G145,mun_id!$B$1:$G$310,6,0)</f>
        <v>635</v>
      </c>
      <c r="B145" s="0" t="s">
        <v>175</v>
      </c>
      <c r="C145" s="0" t="s">
        <v>14</v>
      </c>
      <c r="D145" s="0" t="n">
        <v>61.3371322</v>
      </c>
      <c r="E145" s="0" t="n">
        <v>24.2649422</v>
      </c>
      <c r="F145" s="0" t="s">
        <v>1039</v>
      </c>
      <c r="G145" s="0" t="s">
        <v>175</v>
      </c>
      <c r="H145" s="0" t="s">
        <v>19</v>
      </c>
      <c r="I145" s="0" t="s">
        <v>879</v>
      </c>
      <c r="J145" s="0" t="s">
        <v>14</v>
      </c>
      <c r="K145" s="0" t="s">
        <v>880</v>
      </c>
      <c r="L145" s="0" t="n">
        <v>1</v>
      </c>
      <c r="M145" s="0" t="n">
        <v>0.9</v>
      </c>
      <c r="N145" s="0" t="s">
        <v>881</v>
      </c>
      <c r="O145" s="0" t="s">
        <v>882</v>
      </c>
      <c r="P145" s="0" t="s">
        <v>883</v>
      </c>
    </row>
    <row r="146" customFormat="false" ht="13.8" hidden="false" customHeight="false" outlineLevel="0" collapsed="false">
      <c r="A146" s="0" t="str">
        <f aca="false">VLOOKUP(G146,mun_id!$B$1:$G$310,6,0)</f>
        <v>931</v>
      </c>
      <c r="B146" s="0" t="s">
        <v>176</v>
      </c>
      <c r="C146" s="0" t="s">
        <v>14</v>
      </c>
      <c r="D146" s="0" t="n">
        <v>63.0837203</v>
      </c>
      <c r="E146" s="0" t="n">
        <v>25.8528349</v>
      </c>
      <c r="F146" s="0" t="s">
        <v>1040</v>
      </c>
      <c r="G146" s="0" t="s">
        <v>176</v>
      </c>
      <c r="H146" s="0" t="s">
        <v>493</v>
      </c>
      <c r="I146" s="0" t="s">
        <v>879</v>
      </c>
      <c r="J146" s="0" t="s">
        <v>14</v>
      </c>
      <c r="K146" s="0" t="s">
        <v>880</v>
      </c>
      <c r="L146" s="0" t="n">
        <v>1</v>
      </c>
      <c r="M146" s="0" t="n">
        <v>0.9</v>
      </c>
      <c r="N146" s="0" t="s">
        <v>881</v>
      </c>
      <c r="O146" s="0" t="s">
        <v>882</v>
      </c>
      <c r="P146" s="0" t="s">
        <v>883</v>
      </c>
    </row>
    <row r="147" customFormat="false" ht="13.8" hidden="false" customHeight="false" outlineLevel="0" collapsed="false">
      <c r="A147" s="0" t="str">
        <f aca="false">VLOOKUP(G147,mun_id!$B$1:$G$310,6,0)</f>
        <v>178</v>
      </c>
      <c r="B147" s="0" t="s">
        <v>177</v>
      </c>
      <c r="C147" s="0" t="s">
        <v>14</v>
      </c>
      <c r="D147" s="0" t="n">
        <v>61.8961369</v>
      </c>
      <c r="E147" s="0" t="n">
        <v>27.859727</v>
      </c>
      <c r="F147" s="0" t="s">
        <v>1041</v>
      </c>
      <c r="G147" s="0" t="s">
        <v>177</v>
      </c>
      <c r="H147" s="0" t="s">
        <v>468</v>
      </c>
      <c r="I147" s="0" t="s">
        <v>879</v>
      </c>
      <c r="J147" s="0" t="s">
        <v>14</v>
      </c>
      <c r="K147" s="0" t="s">
        <v>880</v>
      </c>
      <c r="L147" s="0" t="n">
        <v>1</v>
      </c>
      <c r="M147" s="0" t="n">
        <v>0.9</v>
      </c>
      <c r="N147" s="0" t="s">
        <v>881</v>
      </c>
      <c r="O147" s="0" t="s">
        <v>882</v>
      </c>
      <c r="P147" s="0" t="s">
        <v>883</v>
      </c>
    </row>
    <row r="148" customFormat="false" ht="13.8" hidden="false" customHeight="false" outlineLevel="0" collapsed="false">
      <c r="A148" s="0" t="str">
        <f aca="false">VLOOKUP(G148,mun_id!$B$1:$G$310,6,0)</f>
        <v>261</v>
      </c>
      <c r="B148" s="0" t="s">
        <v>178</v>
      </c>
      <c r="C148" s="0" t="s">
        <v>14</v>
      </c>
      <c r="D148" s="0" t="n">
        <v>67.651985</v>
      </c>
      <c r="E148" s="0" t="n">
        <v>24.9095086</v>
      </c>
      <c r="F148" s="0" t="s">
        <v>1042</v>
      </c>
      <c r="G148" s="0" t="s">
        <v>178</v>
      </c>
      <c r="H148" s="0" t="s">
        <v>471</v>
      </c>
      <c r="I148" s="0" t="s">
        <v>879</v>
      </c>
      <c r="J148" s="0" t="s">
        <v>14</v>
      </c>
      <c r="K148" s="0" t="s">
        <v>880</v>
      </c>
      <c r="L148" s="0" t="n">
        <v>1</v>
      </c>
      <c r="M148" s="0" t="n">
        <v>0.9</v>
      </c>
      <c r="N148" s="0" t="s">
        <v>881</v>
      </c>
      <c r="O148" s="0" t="s">
        <v>882</v>
      </c>
      <c r="P148" s="0" t="s">
        <v>883</v>
      </c>
    </row>
    <row r="149" customFormat="false" ht="13.8" hidden="false" customHeight="false" outlineLevel="0" collapsed="false">
      <c r="A149" s="0" t="str">
        <f aca="false">VLOOKUP(G149,mun_id!$B$1:$G$310,6,0)</f>
        <v>834</v>
      </c>
      <c r="B149" s="0" t="s">
        <v>179</v>
      </c>
      <c r="C149" s="0" t="s">
        <v>14</v>
      </c>
      <c r="D149" s="0" t="n">
        <v>60.8087874</v>
      </c>
      <c r="E149" s="0" t="n">
        <v>23.7598248</v>
      </c>
      <c r="F149" s="0" t="s">
        <v>1043</v>
      </c>
      <c r="G149" s="0" t="s">
        <v>179</v>
      </c>
      <c r="H149" s="0" t="s">
        <v>41</v>
      </c>
      <c r="I149" s="0" t="s">
        <v>879</v>
      </c>
      <c r="J149" s="0" t="s">
        <v>14</v>
      </c>
      <c r="K149" s="0" t="s">
        <v>880</v>
      </c>
      <c r="L149" s="0" t="n">
        <v>1</v>
      </c>
      <c r="M149" s="0" t="n">
        <v>0.9</v>
      </c>
      <c r="N149" s="0" t="s">
        <v>881</v>
      </c>
      <c r="O149" s="0" t="s">
        <v>882</v>
      </c>
      <c r="P149" s="0" t="s">
        <v>883</v>
      </c>
    </row>
    <row r="150" customFormat="false" ht="13.8" hidden="false" customHeight="false" outlineLevel="0" collapsed="false">
      <c r="A150" s="0" t="str">
        <f aca="false">VLOOKUP(G150,mun_id!$B$1:$G$310,6,0)</f>
        <v>755</v>
      </c>
      <c r="B150" s="0" t="s">
        <v>180</v>
      </c>
      <c r="C150" s="0" t="s">
        <v>14</v>
      </c>
      <c r="D150" s="0" t="n">
        <v>60.1378436</v>
      </c>
      <c r="E150" s="0" t="n">
        <v>24.2266417</v>
      </c>
      <c r="F150" s="0" t="s">
        <v>1044</v>
      </c>
      <c r="G150" s="0" t="s">
        <v>180</v>
      </c>
      <c r="H150" s="0" t="s">
        <v>12</v>
      </c>
      <c r="I150" s="0" t="s">
        <v>879</v>
      </c>
      <c r="J150" s="0" t="s">
        <v>14</v>
      </c>
      <c r="K150" s="0" t="s">
        <v>880</v>
      </c>
      <c r="L150" s="0" t="n">
        <v>1</v>
      </c>
      <c r="M150" s="0" t="n">
        <v>0.9</v>
      </c>
      <c r="N150" s="0" t="s">
        <v>881</v>
      </c>
      <c r="O150" s="0" t="s">
        <v>882</v>
      </c>
      <c r="P150" s="0" t="s">
        <v>883</v>
      </c>
    </row>
    <row r="151" customFormat="false" ht="13.8" hidden="false" customHeight="false" outlineLevel="0" collapsed="false">
      <c r="A151" s="0" t="str">
        <f aca="false">VLOOKUP(G151,mun_id!$B$1:$G$310,6,0)</f>
        <v>507</v>
      </c>
      <c r="B151" s="0" t="s">
        <v>181</v>
      </c>
      <c r="C151" s="0" t="s">
        <v>14</v>
      </c>
      <c r="D151" s="0" t="n">
        <v>61.415461</v>
      </c>
      <c r="E151" s="0" t="n">
        <v>26.8797256</v>
      </c>
      <c r="F151" s="0" t="s">
        <v>1045</v>
      </c>
      <c r="G151" s="0" t="s">
        <v>181</v>
      </c>
      <c r="H151" s="0" t="s">
        <v>468</v>
      </c>
      <c r="I151" s="0" t="s">
        <v>879</v>
      </c>
      <c r="J151" s="0" t="s">
        <v>14</v>
      </c>
      <c r="K151" s="0" t="s">
        <v>880</v>
      </c>
      <c r="L151" s="0" t="n">
        <v>1</v>
      </c>
      <c r="M151" s="0" t="n">
        <v>0.9</v>
      </c>
      <c r="N151" s="0" t="s">
        <v>881</v>
      </c>
      <c r="O151" s="0" t="s">
        <v>882</v>
      </c>
      <c r="P151" s="0" t="s">
        <v>883</v>
      </c>
    </row>
    <row r="152" customFormat="false" ht="13.8" hidden="false" customHeight="false" outlineLevel="0" collapsed="false">
      <c r="A152" s="0" t="str">
        <f aca="false">VLOOKUP(G152,mun_id!$B$1:$G$310,6,0)</f>
        <v>704</v>
      </c>
      <c r="B152" s="0" t="s">
        <v>182</v>
      </c>
      <c r="C152" s="0" t="s">
        <v>14</v>
      </c>
      <c r="D152" s="0" t="n">
        <v>60.5407302</v>
      </c>
      <c r="E152" s="0" t="n">
        <v>22.2208801</v>
      </c>
      <c r="F152" s="0" t="s">
        <v>1046</v>
      </c>
      <c r="G152" s="0" t="s">
        <v>182</v>
      </c>
      <c r="H152" s="0" t="s">
        <v>462</v>
      </c>
      <c r="I152" s="0" t="s">
        <v>879</v>
      </c>
      <c r="J152" s="0" t="s">
        <v>14</v>
      </c>
      <c r="K152" s="0" t="s">
        <v>880</v>
      </c>
      <c r="L152" s="0" t="n">
        <v>1</v>
      </c>
      <c r="M152" s="0" t="n">
        <v>0.9</v>
      </c>
      <c r="N152" s="0" t="s">
        <v>881</v>
      </c>
      <c r="O152" s="0" t="s">
        <v>882</v>
      </c>
      <c r="P152" s="0" t="s">
        <v>883</v>
      </c>
    </row>
    <row r="153" customFormat="false" ht="13.8" hidden="false" customHeight="false" outlineLevel="0" collapsed="false">
      <c r="A153" s="0" t="str">
        <f aca="false">VLOOKUP(G153,mun_id!$B$1:$G$310,6,0)</f>
        <v>989</v>
      </c>
      <c r="B153" s="0" t="s">
        <v>183</v>
      </c>
      <c r="C153" s="0" t="s">
        <v>14</v>
      </c>
      <c r="D153" s="0" t="n">
        <v>62.5499772</v>
      </c>
      <c r="E153" s="0" t="n">
        <v>24.0702272</v>
      </c>
      <c r="F153" s="0" t="s">
        <v>1047</v>
      </c>
      <c r="G153" s="0" t="s">
        <v>183</v>
      </c>
      <c r="H153" s="0" t="s">
        <v>451</v>
      </c>
      <c r="I153" s="0" t="s">
        <v>879</v>
      </c>
      <c r="J153" s="0" t="s">
        <v>14</v>
      </c>
      <c r="K153" s="0" t="s">
        <v>880</v>
      </c>
      <c r="L153" s="0" t="n">
        <v>1</v>
      </c>
      <c r="M153" s="0" t="n">
        <v>0.9</v>
      </c>
      <c r="N153" s="0" t="s">
        <v>881</v>
      </c>
      <c r="O153" s="0" t="s">
        <v>882</v>
      </c>
      <c r="P153" s="0" t="s">
        <v>883</v>
      </c>
    </row>
    <row r="154" customFormat="false" ht="13.8" hidden="false" customHeight="false" outlineLevel="0" collapsed="false">
      <c r="A154" s="0" t="str">
        <f aca="false">VLOOKUP(G154,mun_id!$B$1:$G$310,6,0)</f>
        <v>051</v>
      </c>
      <c r="B154" s="0" t="s">
        <v>184</v>
      </c>
      <c r="C154" s="0" t="s">
        <v>14</v>
      </c>
      <c r="D154" s="0" t="n">
        <v>61.2018184</v>
      </c>
      <c r="E154" s="0" t="n">
        <v>21.7296943</v>
      </c>
      <c r="F154" s="0" t="s">
        <v>1048</v>
      </c>
      <c r="G154" s="0" t="s">
        <v>184</v>
      </c>
      <c r="H154" s="0" t="s">
        <v>35</v>
      </c>
      <c r="I154" s="0" t="s">
        <v>879</v>
      </c>
      <c r="J154" s="0" t="s">
        <v>14</v>
      </c>
      <c r="K154" s="0" t="s">
        <v>880</v>
      </c>
      <c r="L154" s="0" t="n">
        <v>1</v>
      </c>
      <c r="M154" s="0" t="n">
        <v>0.9</v>
      </c>
      <c r="N154" s="0" t="s">
        <v>881</v>
      </c>
      <c r="O154" s="0" t="s">
        <v>882</v>
      </c>
      <c r="P154" s="0" t="s">
        <v>883</v>
      </c>
    </row>
    <row r="155" customFormat="false" ht="13.8" hidden="false" customHeight="false" outlineLevel="0" collapsed="false">
      <c r="A155" s="0" t="str">
        <f aca="false">VLOOKUP(G155,mun_id!$B$1:$G$310,6,0)</f>
        <v>531</v>
      </c>
      <c r="B155" s="0" t="s">
        <v>185</v>
      </c>
      <c r="C155" s="0" t="s">
        <v>14</v>
      </c>
      <c r="D155" s="0" t="n">
        <v>61.3664981</v>
      </c>
      <c r="E155" s="0" t="n">
        <v>22.0000209</v>
      </c>
      <c r="F155" s="0" t="s">
        <v>1049</v>
      </c>
      <c r="G155" s="0" t="s">
        <v>185</v>
      </c>
      <c r="H155" s="0" t="s">
        <v>35</v>
      </c>
      <c r="I155" s="0" t="s">
        <v>879</v>
      </c>
      <c r="J155" s="0" t="s">
        <v>14</v>
      </c>
      <c r="K155" s="0" t="s">
        <v>880</v>
      </c>
      <c r="L155" s="0" t="n">
        <v>1</v>
      </c>
      <c r="M155" s="0" t="n">
        <v>0.9</v>
      </c>
      <c r="N155" s="0" t="s">
        <v>881</v>
      </c>
      <c r="O155" s="0" t="s">
        <v>882</v>
      </c>
      <c r="P155" s="0" t="s">
        <v>883</v>
      </c>
    </row>
    <row r="156" customFormat="false" ht="13.8" hidden="false" customHeight="false" outlineLevel="0" collapsed="false">
      <c r="A156" s="0" t="str">
        <f aca="false">VLOOKUP(G156,mun_id!$B$1:$G$310,6,0)</f>
        <v>213</v>
      </c>
      <c r="B156" s="0" t="s">
        <v>186</v>
      </c>
      <c r="C156" s="0" t="s">
        <v>14</v>
      </c>
      <c r="D156" s="0" t="n">
        <v>61.9895047</v>
      </c>
      <c r="E156" s="0" t="n">
        <v>26.6440817</v>
      </c>
      <c r="F156" s="0" t="s">
        <v>1050</v>
      </c>
      <c r="G156" s="0" t="s">
        <v>186</v>
      </c>
      <c r="H156" s="0" t="s">
        <v>468</v>
      </c>
      <c r="I156" s="0" t="s">
        <v>879</v>
      </c>
      <c r="J156" s="0" t="s">
        <v>14</v>
      </c>
      <c r="K156" s="0" t="s">
        <v>880</v>
      </c>
      <c r="L156" s="0" t="n">
        <v>1</v>
      </c>
      <c r="M156" s="0" t="n">
        <v>0.9</v>
      </c>
      <c r="N156" s="0" t="s">
        <v>881</v>
      </c>
      <c r="O156" s="0" t="s">
        <v>882</v>
      </c>
      <c r="P156" s="0" t="s">
        <v>883</v>
      </c>
    </row>
    <row r="157" customFormat="false" ht="13.8" hidden="false" customHeight="false" outlineLevel="0" collapsed="false">
      <c r="A157" s="0" t="str">
        <f aca="false">VLOOKUP(G157,mun_id!$B$1:$G$310,6,0)</f>
        <v>475</v>
      </c>
      <c r="B157" s="0" t="s">
        <v>187</v>
      </c>
      <c r="C157" s="0" t="s">
        <v>14</v>
      </c>
      <c r="D157" s="0" t="n">
        <v>62.9332091</v>
      </c>
      <c r="E157" s="0" t="n">
        <v>21.5667698</v>
      </c>
      <c r="F157" s="0" t="s">
        <v>1051</v>
      </c>
      <c r="G157" s="0" t="s">
        <v>187</v>
      </c>
      <c r="H157" s="0" t="s">
        <v>556</v>
      </c>
      <c r="I157" s="0" t="s">
        <v>879</v>
      </c>
      <c r="J157" s="0" t="s">
        <v>14</v>
      </c>
      <c r="K157" s="0" t="s">
        <v>880</v>
      </c>
      <c r="L157" s="0" t="n">
        <v>1</v>
      </c>
      <c r="M157" s="0" t="n">
        <v>0.9</v>
      </c>
      <c r="N157" s="0" t="s">
        <v>881</v>
      </c>
      <c r="O157" s="0" t="s">
        <v>882</v>
      </c>
      <c r="P157" s="0" t="s">
        <v>883</v>
      </c>
    </row>
    <row r="158" customFormat="false" ht="13.8" hidden="false" customHeight="false" outlineLevel="0" collapsed="false">
      <c r="A158" s="0" t="str">
        <f aca="false">VLOOKUP(G158,mun_id!$B$1:$G$310,6,0)</f>
        <v>149</v>
      </c>
      <c r="B158" s="0" t="s">
        <v>188</v>
      </c>
      <c r="C158" s="0" t="s">
        <v>14</v>
      </c>
      <c r="D158" s="0" t="n">
        <v>60.0466389</v>
      </c>
      <c r="E158" s="0" t="n">
        <v>24.0054417</v>
      </c>
      <c r="F158" s="0" t="s">
        <v>1052</v>
      </c>
      <c r="G158" s="0" t="s">
        <v>188</v>
      </c>
      <c r="H158" s="0" t="s">
        <v>12</v>
      </c>
      <c r="I158" s="0" t="s">
        <v>879</v>
      </c>
      <c r="J158" s="0" t="s">
        <v>14</v>
      </c>
      <c r="K158" s="0" t="s">
        <v>880</v>
      </c>
      <c r="L158" s="0" t="n">
        <v>1</v>
      </c>
      <c r="M158" s="0" t="n">
        <v>0.9</v>
      </c>
      <c r="N158" s="0" t="s">
        <v>881</v>
      </c>
      <c r="O158" s="0" t="s">
        <v>882</v>
      </c>
      <c r="P158" s="0" t="s">
        <v>883</v>
      </c>
    </row>
    <row r="159" customFormat="false" ht="13.8" hidden="false" customHeight="false" outlineLevel="0" collapsed="false">
      <c r="A159" s="0" t="str">
        <f aca="false">VLOOKUP(G159,mun_id!$B$1:$G$310,6,0)</f>
        <v>217</v>
      </c>
      <c r="B159" s="0" t="s">
        <v>189</v>
      </c>
      <c r="C159" s="0" t="s">
        <v>14</v>
      </c>
      <c r="D159" s="0" t="n">
        <v>63.9007773</v>
      </c>
      <c r="E159" s="0" t="n">
        <v>23.9170363</v>
      </c>
      <c r="F159" s="0" t="s">
        <v>1053</v>
      </c>
      <c r="G159" s="0" t="s">
        <v>189</v>
      </c>
      <c r="H159" s="0" t="s">
        <v>487</v>
      </c>
      <c r="I159" s="0" t="s">
        <v>879</v>
      </c>
      <c r="J159" s="0" t="s">
        <v>14</v>
      </c>
      <c r="K159" s="0" t="s">
        <v>880</v>
      </c>
      <c r="L159" s="0" t="n">
        <v>1</v>
      </c>
      <c r="M159" s="0" t="n">
        <v>0.9</v>
      </c>
      <c r="N159" s="0" t="s">
        <v>881</v>
      </c>
      <c r="O159" s="0" t="s">
        <v>882</v>
      </c>
      <c r="P159" s="0" t="s">
        <v>883</v>
      </c>
    </row>
    <row r="160" customFormat="false" ht="13.8" hidden="false" customHeight="false" outlineLevel="0" collapsed="false">
      <c r="A160" s="0" t="str">
        <f aca="false">VLOOKUP(G160,mun_id!$B$1:$G$310,6,0)</f>
        <v>846</v>
      </c>
      <c r="B160" s="0" t="s">
        <v>190</v>
      </c>
      <c r="C160" s="0" t="s">
        <v>14</v>
      </c>
      <c r="D160" s="0" t="n">
        <v>62.486868</v>
      </c>
      <c r="E160" s="0" t="n">
        <v>21.7420491</v>
      </c>
      <c r="F160" s="0" t="s">
        <v>1054</v>
      </c>
      <c r="G160" s="0" t="s">
        <v>190</v>
      </c>
      <c r="H160" s="0" t="s">
        <v>451</v>
      </c>
      <c r="I160" s="0" t="s">
        <v>879</v>
      </c>
      <c r="J160" s="0" t="s">
        <v>14</v>
      </c>
      <c r="K160" s="0" t="s">
        <v>880</v>
      </c>
      <c r="L160" s="0" t="n">
        <v>1</v>
      </c>
      <c r="M160" s="0" t="n">
        <v>0.9</v>
      </c>
      <c r="N160" s="0" t="s">
        <v>881</v>
      </c>
      <c r="O160" s="0" t="s">
        <v>882</v>
      </c>
      <c r="P160" s="0" t="s">
        <v>883</v>
      </c>
    </row>
    <row r="161" customFormat="false" ht="13.8" hidden="false" customHeight="false" outlineLevel="0" collapsed="false">
      <c r="A161" s="0" t="str">
        <f aca="false">VLOOKUP(G161,mun_id!$B$1:$G$310,6,0)</f>
        <v>169</v>
      </c>
      <c r="B161" s="0" t="s">
        <v>191</v>
      </c>
      <c r="C161" s="0" t="s">
        <v>14</v>
      </c>
      <c r="D161" s="0" t="n">
        <v>60.8033158</v>
      </c>
      <c r="E161" s="0" t="n">
        <v>23.4868447</v>
      </c>
      <c r="F161" s="0" t="s">
        <v>1055</v>
      </c>
      <c r="G161" s="0" t="s">
        <v>191</v>
      </c>
      <c r="H161" s="0" t="s">
        <v>41</v>
      </c>
      <c r="I161" s="0" t="s">
        <v>879</v>
      </c>
      <c r="J161" s="0" t="s">
        <v>14</v>
      </c>
      <c r="K161" s="0" t="s">
        <v>880</v>
      </c>
      <c r="L161" s="0" t="n">
        <v>1</v>
      </c>
      <c r="M161" s="0" t="n">
        <v>0.9</v>
      </c>
      <c r="N161" s="0" t="s">
        <v>881</v>
      </c>
      <c r="O161" s="0" t="s">
        <v>882</v>
      </c>
      <c r="P161" s="0" t="s">
        <v>883</v>
      </c>
    </row>
    <row r="162" customFormat="false" ht="13.8" hidden="false" customHeight="false" outlineLevel="0" collapsed="false">
      <c r="A162" s="0" t="str">
        <f aca="false">VLOOKUP(G162,mun_id!$B$1:$G$310,6,0)</f>
        <v>146</v>
      </c>
      <c r="B162" s="0" t="s">
        <v>192</v>
      </c>
      <c r="C162" s="0" t="s">
        <v>14</v>
      </c>
      <c r="D162" s="0" t="n">
        <v>62.6730588</v>
      </c>
      <c r="E162" s="0" t="n">
        <v>30.9322642</v>
      </c>
      <c r="F162" s="0" t="s">
        <v>1056</v>
      </c>
      <c r="G162" s="0" t="s">
        <v>192</v>
      </c>
      <c r="H162" s="0" t="s">
        <v>502</v>
      </c>
      <c r="I162" s="0" t="s">
        <v>879</v>
      </c>
      <c r="J162" s="0" t="s">
        <v>14</v>
      </c>
      <c r="K162" s="0" t="s">
        <v>880</v>
      </c>
      <c r="L162" s="0" t="n">
        <v>1</v>
      </c>
      <c r="M162" s="0" t="n">
        <v>0.9</v>
      </c>
      <c r="N162" s="0" t="s">
        <v>881</v>
      </c>
      <c r="O162" s="0" t="s">
        <v>882</v>
      </c>
      <c r="P162" s="0" t="s">
        <v>883</v>
      </c>
    </row>
    <row r="163" customFormat="false" ht="13.8" hidden="false" customHeight="false" outlineLevel="0" collapsed="false">
      <c r="A163" s="0" t="str">
        <f aca="false">VLOOKUP(G163,mun_id!$B$1:$G$310,6,0)</f>
        <v>700</v>
      </c>
      <c r="B163" s="0" t="s">
        <v>193</v>
      </c>
      <c r="C163" s="0" t="s">
        <v>14</v>
      </c>
      <c r="D163" s="0" t="n">
        <v>61.2912416</v>
      </c>
      <c r="E163" s="0" t="n">
        <v>28.8295473</v>
      </c>
      <c r="F163" s="0" t="s">
        <v>1057</v>
      </c>
      <c r="G163" s="0" t="s">
        <v>193</v>
      </c>
      <c r="H163" s="0" t="s">
        <v>523</v>
      </c>
      <c r="I163" s="0" t="s">
        <v>879</v>
      </c>
      <c r="J163" s="0" t="s">
        <v>14</v>
      </c>
      <c r="K163" s="0" t="s">
        <v>880</v>
      </c>
      <c r="L163" s="0" t="n">
        <v>1</v>
      </c>
      <c r="M163" s="0" t="n">
        <v>0.9</v>
      </c>
      <c r="N163" s="0" t="s">
        <v>881</v>
      </c>
      <c r="O163" s="0" t="s">
        <v>882</v>
      </c>
      <c r="P163" s="0" t="s">
        <v>883</v>
      </c>
    </row>
    <row r="164" customFormat="false" ht="13.8" hidden="false" customHeight="false" outlineLevel="0" collapsed="false">
      <c r="A164" s="0" t="str">
        <f aca="false">VLOOKUP(G164,mun_id!$B$1:$G$310,6,0)</f>
        <v>077</v>
      </c>
      <c r="B164" s="0" t="s">
        <v>194</v>
      </c>
      <c r="C164" s="0" t="s">
        <v>14</v>
      </c>
      <c r="D164" s="0" t="n">
        <v>62.3905202</v>
      </c>
      <c r="E164" s="0" t="n">
        <v>26.4397473</v>
      </c>
      <c r="F164" s="0" t="s">
        <v>1058</v>
      </c>
      <c r="G164" s="0" t="s">
        <v>194</v>
      </c>
      <c r="H164" s="0" t="s">
        <v>493</v>
      </c>
      <c r="I164" s="0" t="s">
        <v>879</v>
      </c>
      <c r="J164" s="0" t="s">
        <v>14</v>
      </c>
      <c r="K164" s="0" t="s">
        <v>880</v>
      </c>
      <c r="L164" s="0" t="n">
        <v>1</v>
      </c>
      <c r="M164" s="0" t="n">
        <v>0.9</v>
      </c>
      <c r="N164" s="0" t="s">
        <v>881</v>
      </c>
      <c r="O164" s="0" t="s">
        <v>882</v>
      </c>
      <c r="P164" s="0" t="s">
        <v>883</v>
      </c>
    </row>
    <row r="165" customFormat="false" ht="13.8" hidden="false" customHeight="false" outlineLevel="0" collapsed="false">
      <c r="A165" s="0" t="str">
        <f aca="false">VLOOKUP(G165,mun_id!$B$1:$G$310,6,0)</f>
        <v>580</v>
      </c>
      <c r="B165" s="0" t="s">
        <v>195</v>
      </c>
      <c r="C165" s="0" t="s">
        <v>14</v>
      </c>
      <c r="D165" s="0" t="n">
        <v>61.5500927</v>
      </c>
      <c r="E165" s="0" t="n">
        <v>29.4999948</v>
      </c>
      <c r="F165" s="0" t="s">
        <v>1059</v>
      </c>
      <c r="G165" s="0" t="s">
        <v>195</v>
      </c>
      <c r="H165" s="0" t="s">
        <v>523</v>
      </c>
      <c r="I165" s="0" t="s">
        <v>879</v>
      </c>
      <c r="J165" s="0" t="s">
        <v>14</v>
      </c>
      <c r="K165" s="0" t="s">
        <v>880</v>
      </c>
      <c r="L165" s="0" t="n">
        <v>1</v>
      </c>
      <c r="M165" s="0" t="n">
        <v>0.9</v>
      </c>
      <c r="N165" s="0" t="s">
        <v>881</v>
      </c>
      <c r="O165" s="0" t="s">
        <v>882</v>
      </c>
      <c r="P165" s="0" t="s">
        <v>883</v>
      </c>
    </row>
    <row r="166" customFormat="false" ht="13.8" hidden="false" customHeight="false" outlineLevel="0" collapsed="false">
      <c r="A166" s="0" t="str">
        <f aca="false">VLOOKUP(G166,mun_id!$B$1:$G$310,6,0)</f>
        <v>440</v>
      </c>
      <c r="B166" s="0" t="s">
        <v>196</v>
      </c>
      <c r="C166" s="0" t="s">
        <v>14</v>
      </c>
      <c r="D166" s="0" t="n">
        <v>63.7533827</v>
      </c>
      <c r="E166" s="0" t="n">
        <v>22.7455697</v>
      </c>
      <c r="F166" s="0" t="s">
        <v>1060</v>
      </c>
      <c r="G166" s="0" t="s">
        <v>196</v>
      </c>
      <c r="H166" s="0" t="s">
        <v>556</v>
      </c>
      <c r="I166" s="0" t="s">
        <v>879</v>
      </c>
      <c r="J166" s="0" t="s">
        <v>14</v>
      </c>
      <c r="K166" s="0" t="s">
        <v>880</v>
      </c>
      <c r="L166" s="0" t="n">
        <v>1</v>
      </c>
      <c r="M166" s="0" t="n">
        <v>0.9</v>
      </c>
      <c r="N166" s="0" t="s">
        <v>881</v>
      </c>
      <c r="O166" s="0" t="s">
        <v>882</v>
      </c>
      <c r="P166" s="0" t="s">
        <v>883</v>
      </c>
    </row>
    <row r="167" customFormat="false" ht="13.8" hidden="false" customHeight="false" outlineLevel="0" collapsed="false">
      <c r="A167" s="0" t="str">
        <f aca="false">VLOOKUP(G167,mun_id!$B$1:$G$310,6,0)</f>
        <v>611</v>
      </c>
      <c r="B167" s="0" t="s">
        <v>197</v>
      </c>
      <c r="C167" s="0" t="s">
        <v>14</v>
      </c>
      <c r="D167" s="0" t="n">
        <v>60.4756432</v>
      </c>
      <c r="E167" s="0" t="n">
        <v>25.3745932</v>
      </c>
      <c r="F167" s="0" t="s">
        <v>1061</v>
      </c>
      <c r="G167" s="0" t="s">
        <v>197</v>
      </c>
      <c r="H167" s="0" t="s">
        <v>12</v>
      </c>
      <c r="I167" s="0" t="s">
        <v>879</v>
      </c>
      <c r="J167" s="0" t="s">
        <v>14</v>
      </c>
      <c r="K167" s="0" t="s">
        <v>880</v>
      </c>
      <c r="L167" s="0" t="n">
        <v>1</v>
      </c>
      <c r="M167" s="0" t="n">
        <v>0.9</v>
      </c>
      <c r="N167" s="0" t="s">
        <v>881</v>
      </c>
      <c r="O167" s="0" t="s">
        <v>882</v>
      </c>
      <c r="P167" s="0" t="s">
        <v>883</v>
      </c>
    </row>
    <row r="168" customFormat="false" ht="13.8" hidden="false" customHeight="false" outlineLevel="0" collapsed="false">
      <c r="A168" s="0" t="str">
        <f aca="false">VLOOKUP(G168,mun_id!$B$1:$G$310,6,0)</f>
        <v>746</v>
      </c>
      <c r="B168" s="0" t="s">
        <v>198</v>
      </c>
      <c r="C168" s="0" t="s">
        <v>14</v>
      </c>
      <c r="D168" s="0" t="n">
        <v>63.9082625</v>
      </c>
      <c r="E168" s="0" t="n">
        <v>24.5159868</v>
      </c>
      <c r="F168" s="0" t="s">
        <v>1062</v>
      </c>
      <c r="G168" s="0" t="s">
        <v>198</v>
      </c>
      <c r="H168" s="0" t="s">
        <v>454</v>
      </c>
      <c r="I168" s="0" t="s">
        <v>879</v>
      </c>
      <c r="J168" s="0" t="s">
        <v>14</v>
      </c>
      <c r="K168" s="0" t="s">
        <v>880</v>
      </c>
      <c r="L168" s="0" t="n">
        <v>1</v>
      </c>
      <c r="M168" s="0" t="n">
        <v>0.9</v>
      </c>
      <c r="N168" s="0" t="s">
        <v>881</v>
      </c>
      <c r="O168" s="0" t="s">
        <v>882</v>
      </c>
      <c r="P168" s="0" t="s">
        <v>883</v>
      </c>
    </row>
    <row r="169" customFormat="false" ht="13.8" hidden="false" customHeight="false" outlineLevel="0" collapsed="false">
      <c r="A169" s="0" t="str">
        <f aca="false">VLOOKUP(G169,mun_id!$B$1:$G$310,6,0)</f>
        <v>171</v>
      </c>
      <c r="B169" s="0" t="s">
        <v>199</v>
      </c>
      <c r="C169" s="0" t="s">
        <v>14</v>
      </c>
      <c r="D169" s="0" t="n">
        <v>62.1782081</v>
      </c>
      <c r="E169" s="0" t="n">
        <v>27.8284927</v>
      </c>
      <c r="F169" s="0" t="s">
        <v>1063</v>
      </c>
      <c r="G169" s="0" t="s">
        <v>199</v>
      </c>
      <c r="H169" s="0" t="s">
        <v>516</v>
      </c>
      <c r="I169" s="0" t="s">
        <v>879</v>
      </c>
      <c r="J169" s="0" t="s">
        <v>14</v>
      </c>
      <c r="K169" s="0" t="s">
        <v>880</v>
      </c>
      <c r="L169" s="0" t="n">
        <v>1</v>
      </c>
      <c r="M169" s="0" t="n">
        <v>0.9</v>
      </c>
      <c r="N169" s="0" t="s">
        <v>881</v>
      </c>
      <c r="O169" s="0" t="s">
        <v>882</v>
      </c>
      <c r="P169" s="0" t="s">
        <v>883</v>
      </c>
    </row>
    <row r="170" customFormat="false" ht="13.8" hidden="false" customHeight="false" outlineLevel="0" collapsed="false">
      <c r="A170" s="0" t="str">
        <f aca="false">VLOOKUP(G170,mun_id!$B$1:$G$310,6,0)</f>
        <v>018</v>
      </c>
      <c r="B170" s="0" t="s">
        <v>200</v>
      </c>
      <c r="C170" s="0" t="s">
        <v>14</v>
      </c>
      <c r="D170" s="0" t="n">
        <v>60.5271593</v>
      </c>
      <c r="E170" s="0" t="n">
        <v>25.6000156</v>
      </c>
      <c r="F170" s="0" t="s">
        <v>1064</v>
      </c>
      <c r="G170" s="0" t="s">
        <v>200</v>
      </c>
      <c r="H170" s="0" t="s">
        <v>12</v>
      </c>
      <c r="I170" s="0" t="s">
        <v>879</v>
      </c>
      <c r="J170" s="0" t="s">
        <v>14</v>
      </c>
      <c r="K170" s="0" t="s">
        <v>880</v>
      </c>
      <c r="L170" s="0" t="n">
        <v>1</v>
      </c>
      <c r="M170" s="0" t="n">
        <v>0.9</v>
      </c>
      <c r="N170" s="0" t="s">
        <v>881</v>
      </c>
      <c r="O170" s="0" t="s">
        <v>882</v>
      </c>
      <c r="P170" s="0" t="s">
        <v>883</v>
      </c>
    </row>
    <row r="171" customFormat="false" ht="13.8" hidden="false" customHeight="false" outlineLevel="0" collapsed="false">
      <c r="A171" s="0" t="str">
        <f aca="false">VLOOKUP(G171,mun_id!$B$1:$G$310,6,0)</f>
        <v>176</v>
      </c>
      <c r="B171" s="0" t="s">
        <v>201</v>
      </c>
      <c r="C171" s="0" t="s">
        <v>14</v>
      </c>
      <c r="D171" s="0" t="n">
        <v>63.2412699</v>
      </c>
      <c r="E171" s="0" t="n">
        <v>29.2537501</v>
      </c>
      <c r="F171" s="0" t="s">
        <v>1065</v>
      </c>
      <c r="G171" s="0" t="s">
        <v>201</v>
      </c>
      <c r="H171" s="0" t="s">
        <v>502</v>
      </c>
      <c r="I171" s="0" t="s">
        <v>879</v>
      </c>
      <c r="J171" s="0" t="s">
        <v>14</v>
      </c>
      <c r="K171" s="0" t="s">
        <v>880</v>
      </c>
      <c r="L171" s="0" t="n">
        <v>1</v>
      </c>
      <c r="M171" s="0" t="n">
        <v>0.9</v>
      </c>
      <c r="N171" s="0" t="s">
        <v>881</v>
      </c>
      <c r="O171" s="0" t="s">
        <v>882</v>
      </c>
      <c r="P171" s="0" t="s">
        <v>883</v>
      </c>
    </row>
    <row r="172" customFormat="false" ht="13.8" hidden="false" customHeight="false" outlineLevel="0" collapsed="false">
      <c r="A172" s="0" t="str">
        <f aca="false">VLOOKUP(G172,mun_id!$B$1:$G$310,6,0)</f>
        <v>538</v>
      </c>
      <c r="B172" s="0" t="s">
        <v>202</v>
      </c>
      <c r="C172" s="0" t="s">
        <v>14</v>
      </c>
      <c r="D172" s="0" t="n">
        <v>60.5992408</v>
      </c>
      <c r="E172" s="0" t="n">
        <v>22.0840745</v>
      </c>
      <c r="F172" s="0" t="s">
        <v>1066</v>
      </c>
      <c r="G172" s="0" t="s">
        <v>202</v>
      </c>
      <c r="H172" s="0" t="s">
        <v>462</v>
      </c>
      <c r="I172" s="0" t="s">
        <v>879</v>
      </c>
      <c r="J172" s="0" t="s">
        <v>14</v>
      </c>
      <c r="K172" s="0" t="s">
        <v>880</v>
      </c>
      <c r="L172" s="0" t="n">
        <v>1</v>
      </c>
      <c r="M172" s="0" t="n">
        <v>0.9</v>
      </c>
      <c r="N172" s="0" t="s">
        <v>881</v>
      </c>
      <c r="O172" s="0" t="s">
        <v>882</v>
      </c>
      <c r="P172" s="0" t="s">
        <v>883</v>
      </c>
    </row>
    <row r="173" customFormat="false" ht="13.8" hidden="false" customHeight="false" outlineLevel="0" collapsed="false">
      <c r="A173" s="0" t="str">
        <f aca="false">VLOOKUP(G173,mun_id!$B$1:$G$310,6,0)</f>
        <v>887</v>
      </c>
      <c r="B173" s="0" t="s">
        <v>203</v>
      </c>
      <c r="C173" s="0" t="s">
        <v>14</v>
      </c>
      <c r="D173" s="0" t="n">
        <v>61.0811504</v>
      </c>
      <c r="E173" s="0" t="n">
        <v>23.5489697</v>
      </c>
      <c r="F173" s="0" t="s">
        <v>1067</v>
      </c>
      <c r="G173" s="0" t="s">
        <v>203</v>
      </c>
      <c r="H173" s="0" t="s">
        <v>19</v>
      </c>
      <c r="I173" s="0" t="s">
        <v>879</v>
      </c>
      <c r="J173" s="0" t="s">
        <v>14</v>
      </c>
      <c r="K173" s="0" t="s">
        <v>880</v>
      </c>
      <c r="L173" s="0" t="n">
        <v>1</v>
      </c>
      <c r="M173" s="0" t="n">
        <v>0.9</v>
      </c>
      <c r="N173" s="0" t="s">
        <v>881</v>
      </c>
      <c r="O173" s="0" t="s">
        <v>882</v>
      </c>
      <c r="P173" s="0" t="s">
        <v>883</v>
      </c>
    </row>
    <row r="174" customFormat="false" ht="13.8" hidden="false" customHeight="false" outlineLevel="0" collapsed="false">
      <c r="A174" s="0" t="str">
        <f aca="false">VLOOKUP(G174,mun_id!$B$1:$G$310,6,0)</f>
        <v>831</v>
      </c>
      <c r="B174" s="0" t="s">
        <v>204</v>
      </c>
      <c r="C174" s="0" t="s">
        <v>14</v>
      </c>
      <c r="D174" s="0" t="n">
        <v>61.1611958</v>
      </c>
      <c r="E174" s="0" t="n">
        <v>28.0599716</v>
      </c>
      <c r="F174" s="0" t="s">
        <v>1068</v>
      </c>
      <c r="G174" s="0" t="s">
        <v>204</v>
      </c>
      <c r="H174" s="0" t="s">
        <v>523</v>
      </c>
      <c r="I174" s="0" t="s">
        <v>879</v>
      </c>
      <c r="J174" s="0" t="s">
        <v>14</v>
      </c>
      <c r="K174" s="0" t="s">
        <v>880</v>
      </c>
      <c r="L174" s="0" t="n">
        <v>1</v>
      </c>
      <c r="M174" s="0" t="n">
        <v>0.9</v>
      </c>
      <c r="N174" s="0" t="s">
        <v>881</v>
      </c>
      <c r="O174" s="0" t="s">
        <v>882</v>
      </c>
      <c r="P174" s="0" t="s">
        <v>883</v>
      </c>
    </row>
    <row r="175" customFormat="false" ht="13.8" hidden="false" customHeight="false" outlineLevel="0" collapsed="false">
      <c r="B175" s="0" t="s">
        <v>1069</v>
      </c>
      <c r="C175" s="0" t="s">
        <v>14</v>
      </c>
      <c r="D175" s="0" t="n">
        <v>63.063761</v>
      </c>
      <c r="E175" s="0" t="n">
        <v>28.320968</v>
      </c>
      <c r="F175" s="0" t="s">
        <v>1070</v>
      </c>
      <c r="G175" s="0" t="s">
        <v>1069</v>
      </c>
      <c r="H175" s="0" t="s">
        <v>1071</v>
      </c>
      <c r="I175" s="0" t="s">
        <v>1072</v>
      </c>
      <c r="J175" s="0" t="s">
        <v>14</v>
      </c>
      <c r="K175" s="0" t="s">
        <v>880</v>
      </c>
      <c r="L175" s="0" t="n">
        <v>1</v>
      </c>
      <c r="M175" s="0" t="n">
        <v>0.9</v>
      </c>
      <c r="P175" s="0" t="s">
        <v>993</v>
      </c>
    </row>
    <row r="176" customFormat="false" ht="13.8" hidden="false" customHeight="false" outlineLevel="0" collapsed="false">
      <c r="A176" s="0" t="str">
        <f aca="false">VLOOKUP(G176,mun_id!$B$1:$G$310,6,0)</f>
        <v>152</v>
      </c>
      <c r="B176" s="0" t="s">
        <v>205</v>
      </c>
      <c r="C176" s="0" t="s">
        <v>14</v>
      </c>
      <c r="D176" s="0" t="n">
        <v>63</v>
      </c>
      <c r="E176" s="0" t="n">
        <v>22.316667</v>
      </c>
      <c r="F176" s="0" t="s">
        <v>1073</v>
      </c>
      <c r="G176" s="0" t="s">
        <v>205</v>
      </c>
      <c r="H176" s="0" t="s">
        <v>451</v>
      </c>
      <c r="I176" s="0" t="s">
        <v>879</v>
      </c>
      <c r="J176" s="0" t="s">
        <v>14</v>
      </c>
      <c r="K176" s="0" t="s">
        <v>880</v>
      </c>
      <c r="L176" s="0" t="n">
        <v>1</v>
      </c>
      <c r="M176" s="0" t="n">
        <v>0.9</v>
      </c>
      <c r="N176" s="0" t="s">
        <v>881</v>
      </c>
      <c r="O176" s="0" t="s">
        <v>882</v>
      </c>
      <c r="P176" s="0" t="s">
        <v>883</v>
      </c>
    </row>
    <row r="177" customFormat="false" ht="13.8" hidden="false" customHeight="false" outlineLevel="0" collapsed="false">
      <c r="A177" s="0" t="str">
        <f aca="false">VLOOKUP(G177,mun_id!$B$1:$G$310,6,0)</f>
        <v>595</v>
      </c>
      <c r="B177" s="0" t="s">
        <v>206</v>
      </c>
      <c r="C177" s="0" t="s">
        <v>14</v>
      </c>
      <c r="D177" s="0" t="n">
        <v>63.2333327</v>
      </c>
      <c r="E177" s="0" t="n">
        <v>26.7500075</v>
      </c>
      <c r="F177" s="0" t="s">
        <v>1074</v>
      </c>
      <c r="G177" s="0" t="s">
        <v>206</v>
      </c>
      <c r="H177" s="0" t="s">
        <v>516</v>
      </c>
      <c r="I177" s="0" t="s">
        <v>879</v>
      </c>
      <c r="J177" s="0" t="s">
        <v>14</v>
      </c>
      <c r="K177" s="0" t="s">
        <v>880</v>
      </c>
      <c r="L177" s="0" t="n">
        <v>1</v>
      </c>
      <c r="M177" s="0" t="n">
        <v>0.9</v>
      </c>
      <c r="N177" s="0" t="s">
        <v>881</v>
      </c>
      <c r="O177" s="0" t="s">
        <v>882</v>
      </c>
      <c r="P177" s="0" t="s">
        <v>883</v>
      </c>
    </row>
    <row r="178" customFormat="false" ht="13.8" hidden="false" customHeight="false" outlineLevel="0" collapsed="false">
      <c r="A178" s="0" t="str">
        <f aca="false">VLOOKUP(G178,mun_id!$B$1:$G$310,6,0)</f>
        <v>848</v>
      </c>
      <c r="B178" s="0" t="s">
        <v>207</v>
      </c>
      <c r="C178" s="0" t="s">
        <v>14</v>
      </c>
      <c r="D178" s="0" t="n">
        <v>62.2259448</v>
      </c>
      <c r="E178" s="0" t="n">
        <v>30.3335512</v>
      </c>
      <c r="F178" s="0" t="s">
        <v>1075</v>
      </c>
      <c r="G178" s="0" t="s">
        <v>207</v>
      </c>
      <c r="H178" s="0" t="s">
        <v>502</v>
      </c>
      <c r="I178" s="0" t="s">
        <v>879</v>
      </c>
      <c r="J178" s="0" t="s">
        <v>14</v>
      </c>
      <c r="K178" s="0" t="s">
        <v>880</v>
      </c>
      <c r="L178" s="0" t="n">
        <v>1</v>
      </c>
      <c r="M178" s="0" t="n">
        <v>0.9</v>
      </c>
      <c r="N178" s="0" t="s">
        <v>881</v>
      </c>
      <c r="O178" s="0" t="s">
        <v>882</v>
      </c>
      <c r="P178" s="0" t="s">
        <v>883</v>
      </c>
    </row>
    <row r="179" customFormat="false" ht="13.8" hidden="false" customHeight="false" outlineLevel="0" collapsed="false">
      <c r="A179" s="0" t="str">
        <f aca="false">VLOOKUP(G179,mun_id!$B$1:$G$310,6,0)</f>
        <v>748</v>
      </c>
      <c r="B179" s="0" t="s">
        <v>1076</v>
      </c>
      <c r="C179" s="0" t="s">
        <v>14</v>
      </c>
      <c r="D179" s="0" t="n">
        <v>64.6634837</v>
      </c>
      <c r="E179" s="0" t="n">
        <v>25.098787</v>
      </c>
      <c r="F179" s="0" t="s">
        <v>1077</v>
      </c>
      <c r="G179" s="0" t="s">
        <v>208</v>
      </c>
      <c r="H179" s="0" t="s">
        <v>454</v>
      </c>
      <c r="I179" s="0" t="s">
        <v>879</v>
      </c>
      <c r="J179" s="0" t="s">
        <v>14</v>
      </c>
      <c r="K179" s="0" t="s">
        <v>880</v>
      </c>
      <c r="L179" s="0" t="n">
        <v>1</v>
      </c>
      <c r="M179" s="0" t="n">
        <v>0.9</v>
      </c>
      <c r="N179" s="0" t="s">
        <v>881</v>
      </c>
      <c r="O179" s="0" t="s">
        <v>882</v>
      </c>
      <c r="P179" s="0" t="s">
        <v>883</v>
      </c>
    </row>
    <row r="180" customFormat="false" ht="13.8" hidden="false" customHeight="false" outlineLevel="0" collapsed="false">
      <c r="B180" s="0" t="s">
        <v>209</v>
      </c>
      <c r="C180" s="0" t="s">
        <v>14</v>
      </c>
      <c r="D180" s="0" t="n">
        <v>61.7427363</v>
      </c>
      <c r="E180" s="0" t="n">
        <v>26.1117278</v>
      </c>
      <c r="F180" s="0" t="s">
        <v>1078</v>
      </c>
      <c r="G180" s="0" t="s">
        <v>1079</v>
      </c>
      <c r="H180" s="0" t="s">
        <v>493</v>
      </c>
      <c r="I180" s="0" t="s">
        <v>879</v>
      </c>
      <c r="J180" s="0" t="s">
        <v>14</v>
      </c>
      <c r="K180" s="0" t="s">
        <v>880</v>
      </c>
      <c r="L180" s="0" t="n">
        <v>1</v>
      </c>
      <c r="M180" s="0" t="n">
        <v>0.9</v>
      </c>
      <c r="N180" s="0" t="s">
        <v>881</v>
      </c>
      <c r="O180" s="0" t="s">
        <v>882</v>
      </c>
      <c r="P180" s="0" t="s">
        <v>883</v>
      </c>
    </row>
    <row r="181" customFormat="false" ht="13.8" hidden="false" customHeight="false" outlineLevel="0" collapsed="false">
      <c r="A181" s="0" t="str">
        <f aca="false">VLOOKUP(G181,mun_id!$B$1:$G$310,6,0)</f>
        <v>170</v>
      </c>
      <c r="B181" s="0" t="s">
        <v>210</v>
      </c>
      <c r="C181" s="0" t="s">
        <v>14</v>
      </c>
      <c r="D181" s="0" t="n">
        <v>59.988382</v>
      </c>
      <c r="E181" s="0" t="n">
        <v>19.6668348529281</v>
      </c>
      <c r="F181" s="0" t="s">
        <v>1080</v>
      </c>
      <c r="G181" s="0" t="s">
        <v>210</v>
      </c>
      <c r="H181" s="0" t="s">
        <v>980</v>
      </c>
      <c r="J181" s="0" t="s">
        <v>14</v>
      </c>
      <c r="K181" s="0" t="s">
        <v>880</v>
      </c>
      <c r="L181" s="0" t="n">
        <v>1</v>
      </c>
      <c r="M181" s="0" t="n">
        <v>0.3969</v>
      </c>
      <c r="N181" s="0" t="s">
        <v>881</v>
      </c>
      <c r="O181" s="0" t="s">
        <v>882</v>
      </c>
      <c r="P181" s="0" t="s">
        <v>883</v>
      </c>
    </row>
    <row r="182" customFormat="false" ht="13.8" hidden="false" customHeight="false" outlineLevel="0" collapsed="false">
      <c r="A182" s="0" t="str">
        <f aca="false">VLOOKUP(G182,mun_id!$B$1:$G$310,6,0)</f>
        <v>702</v>
      </c>
      <c r="B182" s="0" t="s">
        <v>211</v>
      </c>
      <c r="C182" s="0" t="s">
        <v>14</v>
      </c>
      <c r="D182" s="0" t="n">
        <v>61.9856303</v>
      </c>
      <c r="E182" s="0" t="n">
        <v>24.0703481</v>
      </c>
      <c r="F182" s="0" t="s">
        <v>1081</v>
      </c>
      <c r="G182" s="0" t="s">
        <v>211</v>
      </c>
      <c r="H182" s="0" t="s">
        <v>19</v>
      </c>
      <c r="I182" s="0" t="s">
        <v>879</v>
      </c>
      <c r="J182" s="0" t="s">
        <v>14</v>
      </c>
      <c r="K182" s="0" t="s">
        <v>880</v>
      </c>
      <c r="L182" s="0" t="n">
        <v>1</v>
      </c>
      <c r="M182" s="0" t="n">
        <v>0.9</v>
      </c>
      <c r="N182" s="0" t="s">
        <v>881</v>
      </c>
      <c r="O182" s="0" t="s">
        <v>882</v>
      </c>
      <c r="P182" s="0" t="s">
        <v>883</v>
      </c>
    </row>
    <row r="183" customFormat="false" ht="13.8" hidden="false" customHeight="false" outlineLevel="0" collapsed="false">
      <c r="A183" s="0" t="str">
        <f aca="false">VLOOKUP(G183,mun_id!$B$1:$G$310,6,0)</f>
        <v>607</v>
      </c>
      <c r="B183" s="0" t="s">
        <v>212</v>
      </c>
      <c r="C183" s="0" t="s">
        <v>14</v>
      </c>
      <c r="D183" s="0" t="n">
        <v>62.8545083</v>
      </c>
      <c r="E183" s="0" t="n">
        <v>29.3669331</v>
      </c>
      <c r="F183" s="0" t="s">
        <v>1082</v>
      </c>
      <c r="G183" s="0" t="s">
        <v>212</v>
      </c>
      <c r="H183" s="0" t="s">
        <v>502</v>
      </c>
      <c r="I183" s="0" t="s">
        <v>879</v>
      </c>
      <c r="J183" s="0" t="s">
        <v>14</v>
      </c>
      <c r="K183" s="0" t="s">
        <v>880</v>
      </c>
      <c r="L183" s="0" t="n">
        <v>1</v>
      </c>
      <c r="M183" s="0" t="n">
        <v>0.9</v>
      </c>
      <c r="N183" s="0" t="s">
        <v>881</v>
      </c>
      <c r="O183" s="0" t="s">
        <v>882</v>
      </c>
      <c r="P183" s="0" t="s">
        <v>883</v>
      </c>
    </row>
    <row r="184" customFormat="false" ht="13.8" hidden="false" customHeight="false" outlineLevel="0" collapsed="false">
      <c r="A184" s="0" t="str">
        <f aca="false">VLOOKUP(G184,mun_id!$B$1:$G$310,6,0)</f>
        <v>922</v>
      </c>
      <c r="B184" s="0" t="s">
        <v>213</v>
      </c>
      <c r="C184" s="0" t="s">
        <v>14</v>
      </c>
      <c r="D184" s="0" t="n">
        <v>61.2970187</v>
      </c>
      <c r="E184" s="0" t="n">
        <v>23.6388138</v>
      </c>
      <c r="F184" s="0" t="s">
        <v>1083</v>
      </c>
      <c r="G184" s="0" t="s">
        <v>213</v>
      </c>
      <c r="H184" s="0" t="s">
        <v>19</v>
      </c>
      <c r="I184" s="0" t="s">
        <v>879</v>
      </c>
      <c r="J184" s="0" t="s">
        <v>14</v>
      </c>
      <c r="K184" s="0" t="s">
        <v>880</v>
      </c>
      <c r="L184" s="0" t="n">
        <v>1</v>
      </c>
      <c r="M184" s="0" t="n">
        <v>0.9</v>
      </c>
      <c r="N184" s="0" t="s">
        <v>881</v>
      </c>
      <c r="O184" s="0" t="s">
        <v>882</v>
      </c>
      <c r="P184" s="0" t="s">
        <v>883</v>
      </c>
    </row>
    <row r="185" customFormat="false" ht="13.8" hidden="false" customHeight="false" outlineLevel="0" collapsed="false">
      <c r="A185" s="0" t="str">
        <f aca="false">VLOOKUP(G185,mun_id!$B$1:$G$310,6,0)</f>
        <v>976</v>
      </c>
      <c r="B185" s="0" t="s">
        <v>214</v>
      </c>
      <c r="C185" s="0" t="s">
        <v>14</v>
      </c>
      <c r="D185" s="0" t="n">
        <v>66.3164258</v>
      </c>
      <c r="E185" s="0" t="n">
        <v>23.6712997</v>
      </c>
      <c r="F185" s="0" t="s">
        <v>1084</v>
      </c>
      <c r="G185" s="0" t="s">
        <v>214</v>
      </c>
      <c r="H185" s="0" t="s">
        <v>471</v>
      </c>
      <c r="I185" s="0" t="s">
        <v>879</v>
      </c>
      <c r="J185" s="0" t="s">
        <v>14</v>
      </c>
      <c r="K185" s="0" t="s">
        <v>880</v>
      </c>
      <c r="L185" s="0" t="n">
        <v>1</v>
      </c>
      <c r="M185" s="0" t="n">
        <v>0.9</v>
      </c>
      <c r="N185" s="0" t="s">
        <v>881</v>
      </c>
      <c r="O185" s="0" t="s">
        <v>882</v>
      </c>
      <c r="P185" s="0" t="s">
        <v>883</v>
      </c>
    </row>
    <row r="186" customFormat="false" ht="13.8" hidden="false" customHeight="false" outlineLevel="0" collapsed="false">
      <c r="A186" s="0" t="str">
        <f aca="false">VLOOKUP(G186,mun_id!$B$1:$G$310,6,0)</f>
        <v>762</v>
      </c>
      <c r="B186" s="0" t="s">
        <v>215</v>
      </c>
      <c r="C186" s="0" t="s">
        <v>14</v>
      </c>
      <c r="D186" s="0" t="n">
        <v>63.66907</v>
      </c>
      <c r="E186" s="0" t="n">
        <v>27.5232488</v>
      </c>
      <c r="F186" s="0" t="s">
        <v>1085</v>
      </c>
      <c r="G186" s="0" t="s">
        <v>215</v>
      </c>
      <c r="H186" s="0" t="s">
        <v>516</v>
      </c>
      <c r="I186" s="0" t="s">
        <v>879</v>
      </c>
      <c r="J186" s="0" t="s">
        <v>14</v>
      </c>
      <c r="K186" s="0" t="s">
        <v>880</v>
      </c>
      <c r="L186" s="0" t="n">
        <v>1</v>
      </c>
      <c r="M186" s="0" t="n">
        <v>0.9</v>
      </c>
      <c r="N186" s="0" t="s">
        <v>881</v>
      </c>
      <c r="O186" s="0" t="s">
        <v>882</v>
      </c>
      <c r="P186" s="0" t="s">
        <v>883</v>
      </c>
    </row>
    <row r="187" customFormat="false" ht="13.8" hidden="false" customHeight="false" outlineLevel="0" collapsed="false">
      <c r="A187" s="0" t="str">
        <f aca="false">VLOOKUP(G187,mun_id!$B$1:$G$310,6,0)</f>
        <v>226</v>
      </c>
      <c r="B187" s="0" t="s">
        <v>216</v>
      </c>
      <c r="C187" s="0" t="s">
        <v>14</v>
      </c>
      <c r="D187" s="0" t="n">
        <v>62.8778892</v>
      </c>
      <c r="E187" s="0" t="n">
        <v>24.8007998</v>
      </c>
      <c r="F187" s="0" t="s">
        <v>1086</v>
      </c>
      <c r="G187" s="0" t="s">
        <v>216</v>
      </c>
      <c r="H187" s="0" t="s">
        <v>493</v>
      </c>
      <c r="I187" s="0" t="s">
        <v>879</v>
      </c>
      <c r="J187" s="0" t="s">
        <v>14</v>
      </c>
      <c r="K187" s="0" t="s">
        <v>880</v>
      </c>
      <c r="L187" s="0" t="n">
        <v>1</v>
      </c>
      <c r="M187" s="0" t="n">
        <v>0.9</v>
      </c>
      <c r="N187" s="0" t="s">
        <v>881</v>
      </c>
      <c r="O187" s="0" t="s">
        <v>882</v>
      </c>
      <c r="P187" s="0" t="s">
        <v>883</v>
      </c>
    </row>
    <row r="188" customFormat="false" ht="13.8" hidden="false" customHeight="false" outlineLevel="0" collapsed="false">
      <c r="A188" s="0" t="str">
        <f aca="false">VLOOKUP(G188,mun_id!$B$1:$G$310,6,0)</f>
        <v>601</v>
      </c>
      <c r="B188" s="0" t="s">
        <v>217</v>
      </c>
      <c r="C188" s="0" t="s">
        <v>14</v>
      </c>
      <c r="D188" s="0" t="n">
        <v>63.3706192</v>
      </c>
      <c r="E188" s="0" t="n">
        <v>25.5754689</v>
      </c>
      <c r="F188" s="0" t="s">
        <v>1087</v>
      </c>
      <c r="G188" s="0" t="s">
        <v>217</v>
      </c>
      <c r="H188" s="0" t="s">
        <v>493</v>
      </c>
      <c r="I188" s="0" t="s">
        <v>879</v>
      </c>
      <c r="J188" s="0" t="s">
        <v>14</v>
      </c>
      <c r="K188" s="0" t="s">
        <v>880</v>
      </c>
      <c r="L188" s="0" t="n">
        <v>1</v>
      </c>
      <c r="M188" s="0" t="n">
        <v>0.9</v>
      </c>
      <c r="N188" s="0" t="s">
        <v>881</v>
      </c>
      <c r="O188" s="0" t="s">
        <v>882</v>
      </c>
      <c r="P188" s="0" t="s">
        <v>883</v>
      </c>
    </row>
    <row r="189" customFormat="false" ht="13.8" hidden="false" customHeight="false" outlineLevel="0" collapsed="false">
      <c r="A189" s="0" t="str">
        <f aca="false">VLOOKUP(G189,mun_id!$B$1:$G$310,6,0)</f>
        <v>832</v>
      </c>
      <c r="B189" s="0" t="s">
        <v>218</v>
      </c>
      <c r="C189" s="0" t="s">
        <v>14</v>
      </c>
      <c r="D189" s="0" t="n">
        <v>65.5752942</v>
      </c>
      <c r="E189" s="0" t="n">
        <v>28.2425866</v>
      </c>
      <c r="F189" s="0" t="s">
        <v>1088</v>
      </c>
      <c r="G189" s="0" t="s">
        <v>218</v>
      </c>
      <c r="H189" s="0" t="s">
        <v>454</v>
      </c>
      <c r="I189" s="0" t="s">
        <v>879</v>
      </c>
      <c r="J189" s="0" t="s">
        <v>14</v>
      </c>
      <c r="K189" s="0" t="s">
        <v>880</v>
      </c>
      <c r="L189" s="0" t="n">
        <v>1</v>
      </c>
      <c r="M189" s="0" t="n">
        <v>0.9</v>
      </c>
      <c r="N189" s="0" t="s">
        <v>881</v>
      </c>
      <c r="O189" s="0" t="s">
        <v>882</v>
      </c>
      <c r="P189" s="0" t="s">
        <v>883</v>
      </c>
    </row>
    <row r="190" customFormat="false" ht="13.8" hidden="false" customHeight="false" outlineLevel="0" collapsed="false">
      <c r="A190" s="0" t="str">
        <f aca="false">VLOOKUP(G190,mun_id!$B$1:$G$310,6,0)</f>
        <v>781</v>
      </c>
      <c r="B190" s="0" t="s">
        <v>219</v>
      </c>
      <c r="C190" s="0" t="s">
        <v>14</v>
      </c>
      <c r="D190" s="0" t="n">
        <v>61.5073697</v>
      </c>
      <c r="E190" s="0" t="n">
        <v>25.6738915</v>
      </c>
      <c r="F190" s="0" t="s">
        <v>1089</v>
      </c>
      <c r="G190" s="0" t="s">
        <v>219</v>
      </c>
      <c r="H190" s="0" t="s">
        <v>31</v>
      </c>
      <c r="I190" s="0" t="s">
        <v>879</v>
      </c>
      <c r="J190" s="0" t="s">
        <v>14</v>
      </c>
      <c r="K190" s="0" t="s">
        <v>880</v>
      </c>
      <c r="L190" s="0" t="n">
        <v>1</v>
      </c>
      <c r="M190" s="0" t="n">
        <v>0.9</v>
      </c>
      <c r="N190" s="0" t="s">
        <v>881</v>
      </c>
      <c r="O190" s="0" t="s">
        <v>882</v>
      </c>
      <c r="P190" s="0" t="s">
        <v>883</v>
      </c>
    </row>
    <row r="191" customFormat="false" ht="13.8" hidden="false" customHeight="false" outlineLevel="0" collapsed="false">
      <c r="A191" s="0" t="str">
        <f aca="false">VLOOKUP(G191,mun_id!$B$1:$G$310,6,0)</f>
        <v>683</v>
      </c>
      <c r="B191" s="0" t="s">
        <v>220</v>
      </c>
      <c r="C191" s="0" t="s">
        <v>14</v>
      </c>
      <c r="D191" s="0" t="n">
        <v>65.9276817</v>
      </c>
      <c r="E191" s="0" t="n">
        <v>26.5131044</v>
      </c>
      <c r="F191" s="0" t="s">
        <v>1090</v>
      </c>
      <c r="G191" s="0" t="s">
        <v>220</v>
      </c>
      <c r="H191" s="0" t="s">
        <v>471</v>
      </c>
      <c r="I191" s="0" t="s">
        <v>879</v>
      </c>
      <c r="J191" s="0" t="s">
        <v>14</v>
      </c>
      <c r="K191" s="0" t="s">
        <v>880</v>
      </c>
      <c r="L191" s="0" t="n">
        <v>1</v>
      </c>
      <c r="M191" s="0" t="n">
        <v>0.9</v>
      </c>
      <c r="N191" s="0" t="s">
        <v>881</v>
      </c>
      <c r="O191" s="0" t="s">
        <v>882</v>
      </c>
      <c r="P191" s="0" t="s">
        <v>883</v>
      </c>
    </row>
    <row r="192" customFormat="false" ht="13.8" hidden="false" customHeight="false" outlineLevel="0" collapsed="false">
      <c r="A192" s="0" t="str">
        <f aca="false">VLOOKUP(G192,mun_id!$B$1:$G$310,6,0)</f>
        <v>592</v>
      </c>
      <c r="B192" s="0" t="s">
        <v>221</v>
      </c>
      <c r="C192" s="0" t="s">
        <v>14</v>
      </c>
      <c r="D192" s="0" t="n">
        <v>62.2504776</v>
      </c>
      <c r="E192" s="0" t="n">
        <v>25.2004692</v>
      </c>
      <c r="F192" s="0" t="s">
        <v>1091</v>
      </c>
      <c r="G192" s="0" t="s">
        <v>221</v>
      </c>
      <c r="H192" s="0" t="s">
        <v>493</v>
      </c>
      <c r="I192" s="0" t="s">
        <v>879</v>
      </c>
      <c r="J192" s="0" t="s">
        <v>14</v>
      </c>
      <c r="K192" s="0" t="s">
        <v>880</v>
      </c>
      <c r="L192" s="0" t="n">
        <v>1</v>
      </c>
      <c r="M192" s="0" t="n">
        <v>0.9</v>
      </c>
      <c r="N192" s="0" t="s">
        <v>881</v>
      </c>
      <c r="O192" s="0" t="s">
        <v>882</v>
      </c>
      <c r="P192" s="0" t="s">
        <v>883</v>
      </c>
    </row>
    <row r="193" customFormat="false" ht="13.8" hidden="false" customHeight="false" outlineLevel="0" collapsed="false">
      <c r="A193" s="0" t="str">
        <f aca="false">VLOOKUP(G193,mun_id!$B$1:$G$310,6,0)</f>
        <v>019</v>
      </c>
      <c r="B193" s="0" t="s">
        <v>222</v>
      </c>
      <c r="C193" s="0" t="s">
        <v>14</v>
      </c>
      <c r="D193" s="0" t="n">
        <v>60.6499508</v>
      </c>
      <c r="E193" s="0" t="n">
        <v>22.5865661</v>
      </c>
      <c r="F193" s="0" t="s">
        <v>1092</v>
      </c>
      <c r="G193" s="0" t="s">
        <v>222</v>
      </c>
      <c r="H193" s="0" t="s">
        <v>462</v>
      </c>
      <c r="I193" s="0" t="s">
        <v>879</v>
      </c>
      <c r="J193" s="0" t="s">
        <v>14</v>
      </c>
      <c r="K193" s="0" t="s">
        <v>880</v>
      </c>
      <c r="L193" s="0" t="n">
        <v>1</v>
      </c>
      <c r="M193" s="0" t="n">
        <v>0.9</v>
      </c>
      <c r="N193" s="0" t="s">
        <v>881</v>
      </c>
      <c r="O193" s="0" t="s">
        <v>882</v>
      </c>
      <c r="P193" s="0" t="s">
        <v>883</v>
      </c>
    </row>
    <row r="194" customFormat="false" ht="13.8" hidden="false" customHeight="false" outlineLevel="0" collapsed="false">
      <c r="A194" s="0" t="str">
        <f aca="false">VLOOKUP(G194,mun_id!$B$1:$G$310,6,0)</f>
        <v>297</v>
      </c>
      <c r="B194" s="0" t="s">
        <v>1093</v>
      </c>
      <c r="C194" s="0" t="s">
        <v>14</v>
      </c>
      <c r="D194" s="0" t="n">
        <v>63.1512688</v>
      </c>
      <c r="E194" s="0" t="n">
        <v>27.3074265</v>
      </c>
      <c r="F194" s="0" t="s">
        <v>1094</v>
      </c>
      <c r="G194" s="0" t="s">
        <v>28</v>
      </c>
      <c r="H194" s="0" t="s">
        <v>516</v>
      </c>
      <c r="I194" s="0" t="s">
        <v>879</v>
      </c>
      <c r="J194" s="0" t="s">
        <v>14</v>
      </c>
      <c r="K194" s="0" t="s">
        <v>880</v>
      </c>
      <c r="L194" s="0" t="n">
        <v>1</v>
      </c>
      <c r="M194" s="0" t="n">
        <v>0.9</v>
      </c>
      <c r="N194" s="0" t="s">
        <v>881</v>
      </c>
      <c r="O194" s="0" t="s">
        <v>882</v>
      </c>
      <c r="P194" s="0" t="s">
        <v>883</v>
      </c>
    </row>
    <row r="195" customFormat="false" ht="13.8" hidden="false" customHeight="false" outlineLevel="0" collapsed="false">
      <c r="A195" s="0" t="str">
        <f aca="false">VLOOKUP(G195,mun_id!$B$1:$G$310,6,0)</f>
        <v>925</v>
      </c>
      <c r="B195" s="0" t="s">
        <v>223</v>
      </c>
      <c r="C195" s="0" t="s">
        <v>14</v>
      </c>
      <c r="D195" s="0" t="n">
        <v>63.75</v>
      </c>
      <c r="E195" s="0" t="n">
        <v>27.016667</v>
      </c>
      <c r="F195" s="0" t="s">
        <v>1095</v>
      </c>
      <c r="G195" s="0" t="s">
        <v>223</v>
      </c>
      <c r="H195" s="0" t="s">
        <v>516</v>
      </c>
      <c r="I195" s="0" t="s">
        <v>879</v>
      </c>
      <c r="J195" s="0" t="s">
        <v>14</v>
      </c>
      <c r="K195" s="0" t="s">
        <v>880</v>
      </c>
      <c r="L195" s="0" t="n">
        <v>1</v>
      </c>
      <c r="M195" s="0" t="n">
        <v>0.9</v>
      </c>
      <c r="N195" s="0" t="s">
        <v>881</v>
      </c>
      <c r="O195" s="0" t="s">
        <v>882</v>
      </c>
      <c r="P195" s="0" t="s">
        <v>883</v>
      </c>
    </row>
    <row r="196" customFormat="false" ht="13.8" hidden="false" customHeight="false" outlineLevel="0" collapsed="false">
      <c r="A196" s="0" t="str">
        <f aca="false">VLOOKUP(G196,mun_id!$B$1:$G$310,6,0)</f>
        <v>681</v>
      </c>
      <c r="B196" s="0" t="s">
        <v>224</v>
      </c>
      <c r="C196" s="0" t="s">
        <v>14</v>
      </c>
      <c r="D196" s="0" t="n">
        <v>62.063703</v>
      </c>
      <c r="E196" s="0" t="n">
        <v>28.3045075</v>
      </c>
      <c r="F196" s="0" t="s">
        <v>1096</v>
      </c>
      <c r="G196" s="0" t="s">
        <v>224</v>
      </c>
      <c r="H196" s="0" t="s">
        <v>468</v>
      </c>
      <c r="I196" s="0" t="s">
        <v>879</v>
      </c>
      <c r="J196" s="0" t="s">
        <v>14</v>
      </c>
      <c r="K196" s="0" t="s">
        <v>880</v>
      </c>
      <c r="L196" s="0" t="n">
        <v>1</v>
      </c>
      <c r="M196" s="0" t="n">
        <v>0.9</v>
      </c>
      <c r="N196" s="0" t="s">
        <v>881</v>
      </c>
      <c r="O196" s="0" t="s">
        <v>882</v>
      </c>
      <c r="P196" s="0" t="s">
        <v>883</v>
      </c>
    </row>
    <row r="197" customFormat="false" ht="13.8" hidden="false" customHeight="false" outlineLevel="0" collapsed="false">
      <c r="A197" s="0" t="str">
        <f aca="false">VLOOKUP(G197,mun_id!$B$1:$G$310,6,0)</f>
        <v>732</v>
      </c>
      <c r="B197" s="0" t="s">
        <v>225</v>
      </c>
      <c r="C197" s="0" t="s">
        <v>14</v>
      </c>
      <c r="D197" s="0" t="n">
        <v>66.8318774</v>
      </c>
      <c r="E197" s="0" t="n">
        <v>28.6668631</v>
      </c>
      <c r="F197" s="0" t="s">
        <v>1097</v>
      </c>
      <c r="G197" s="0" t="s">
        <v>225</v>
      </c>
      <c r="H197" s="0" t="s">
        <v>471</v>
      </c>
      <c r="I197" s="0" t="s">
        <v>879</v>
      </c>
      <c r="J197" s="0" t="s">
        <v>14</v>
      </c>
      <c r="K197" s="0" t="s">
        <v>880</v>
      </c>
      <c r="L197" s="0" t="n">
        <v>1</v>
      </c>
      <c r="M197" s="0" t="n">
        <v>0.9</v>
      </c>
      <c r="N197" s="0" t="s">
        <v>881</v>
      </c>
      <c r="O197" s="0" t="s">
        <v>882</v>
      </c>
      <c r="P197" s="0" t="s">
        <v>883</v>
      </c>
    </row>
    <row r="198" customFormat="false" ht="13.8" hidden="false" customHeight="false" outlineLevel="0" collapsed="false">
      <c r="A198" s="0" t="str">
        <f aca="false">VLOOKUP(G198,mun_id!$B$1:$G$310,6,0)</f>
        <v>300</v>
      </c>
      <c r="B198" s="0" t="s">
        <v>226</v>
      </c>
      <c r="C198" s="0" t="s">
        <v>14</v>
      </c>
      <c r="D198" s="0" t="n">
        <v>62.8069625</v>
      </c>
      <c r="E198" s="0" t="n">
        <v>23.5069225</v>
      </c>
      <c r="F198" s="0" t="s">
        <v>1098</v>
      </c>
      <c r="G198" s="0" t="s">
        <v>226</v>
      </c>
      <c r="H198" s="0" t="s">
        <v>451</v>
      </c>
      <c r="I198" s="0" t="s">
        <v>879</v>
      </c>
      <c r="J198" s="0" t="s">
        <v>14</v>
      </c>
      <c r="K198" s="0" t="s">
        <v>880</v>
      </c>
      <c r="L198" s="0" t="n">
        <v>1</v>
      </c>
      <c r="M198" s="0" t="n">
        <v>0.9</v>
      </c>
      <c r="N198" s="0" t="s">
        <v>881</v>
      </c>
      <c r="O198" s="0" t="s">
        <v>882</v>
      </c>
      <c r="P198" s="0" t="s">
        <v>883</v>
      </c>
    </row>
    <row r="199" customFormat="false" ht="13.8" hidden="false" customHeight="false" outlineLevel="0" collapsed="false">
      <c r="A199" s="0" t="str">
        <f aca="false">VLOOKUP(G199,mun_id!$B$1:$G$310,6,0)</f>
        <v>892</v>
      </c>
      <c r="B199" s="0" t="s">
        <v>227</v>
      </c>
      <c r="C199" s="0" t="s">
        <v>14</v>
      </c>
      <c r="D199" s="0" t="n">
        <v>62.5007704</v>
      </c>
      <c r="E199" s="0" t="n">
        <v>25.4379608</v>
      </c>
      <c r="F199" s="0" t="s">
        <v>1099</v>
      </c>
      <c r="G199" s="0" t="s">
        <v>227</v>
      </c>
      <c r="H199" s="0" t="s">
        <v>493</v>
      </c>
      <c r="I199" s="0" t="s">
        <v>879</v>
      </c>
      <c r="J199" s="0" t="s">
        <v>14</v>
      </c>
      <c r="K199" s="0" t="s">
        <v>880</v>
      </c>
      <c r="L199" s="0" t="n">
        <v>1</v>
      </c>
      <c r="M199" s="0" t="n">
        <v>0.9</v>
      </c>
      <c r="N199" s="0" t="s">
        <v>881</v>
      </c>
      <c r="O199" s="0" t="s">
        <v>882</v>
      </c>
      <c r="P199" s="0" t="s">
        <v>883</v>
      </c>
    </row>
    <row r="200" customFormat="false" ht="13.8" hidden="false" customHeight="false" outlineLevel="0" collapsed="false">
      <c r="A200" s="0" t="str">
        <f aca="false">VLOOKUP(G200,mun_id!$B$1:$G$310,6,0)</f>
        <v>854</v>
      </c>
      <c r="B200" s="0" t="s">
        <v>228</v>
      </c>
      <c r="C200" s="0" t="s">
        <v>14</v>
      </c>
      <c r="D200" s="0" t="n">
        <v>66.7747332</v>
      </c>
      <c r="E200" s="0" t="n">
        <v>23.9676822</v>
      </c>
      <c r="F200" s="0" t="s">
        <v>1100</v>
      </c>
      <c r="G200" s="0" t="s">
        <v>228</v>
      </c>
      <c r="H200" s="0" t="s">
        <v>471</v>
      </c>
      <c r="I200" s="0" t="s">
        <v>879</v>
      </c>
      <c r="J200" s="0" t="s">
        <v>14</v>
      </c>
      <c r="K200" s="0" t="s">
        <v>880</v>
      </c>
      <c r="L200" s="0" t="n">
        <v>1</v>
      </c>
      <c r="M200" s="0" t="n">
        <v>0.9</v>
      </c>
      <c r="N200" s="0" t="s">
        <v>881</v>
      </c>
      <c r="O200" s="0" t="s">
        <v>882</v>
      </c>
      <c r="P200" s="0" t="s">
        <v>883</v>
      </c>
    </row>
    <row r="201" customFormat="false" ht="13.8" hidden="false" customHeight="false" outlineLevel="0" collapsed="false">
      <c r="A201" s="0" t="str">
        <f aca="false">VLOOKUP(G201,mun_id!$B$1:$G$310,6,0)</f>
        <v>739</v>
      </c>
      <c r="B201" s="0" t="s">
        <v>229</v>
      </c>
      <c r="C201" s="0" t="s">
        <v>14</v>
      </c>
      <c r="D201" s="0" t="n">
        <v>61.198266</v>
      </c>
      <c r="E201" s="0" t="n">
        <v>27.6815422</v>
      </c>
      <c r="F201" s="0" t="s">
        <v>1101</v>
      </c>
      <c r="G201" s="0" t="s">
        <v>229</v>
      </c>
      <c r="H201" s="0" t="s">
        <v>523</v>
      </c>
      <c r="I201" s="0" t="s">
        <v>879</v>
      </c>
      <c r="J201" s="0" t="s">
        <v>14</v>
      </c>
      <c r="K201" s="0" t="s">
        <v>880</v>
      </c>
      <c r="L201" s="0" t="n">
        <v>1</v>
      </c>
      <c r="M201" s="0" t="n">
        <v>0.9</v>
      </c>
      <c r="N201" s="0" t="s">
        <v>881</v>
      </c>
      <c r="O201" s="0" t="s">
        <v>882</v>
      </c>
      <c r="P201" s="0" t="s">
        <v>883</v>
      </c>
    </row>
    <row r="202" customFormat="false" ht="13.8" hidden="false" customHeight="false" outlineLevel="0" collapsed="false">
      <c r="A202" s="0" t="str">
        <f aca="false">VLOOKUP(G202,mun_id!$B$1:$G$310,6,0)</f>
        <v>090</v>
      </c>
      <c r="B202" s="0" t="s">
        <v>230</v>
      </c>
      <c r="C202" s="0" t="s">
        <v>14</v>
      </c>
      <c r="D202" s="0" t="n">
        <v>62.4263207</v>
      </c>
      <c r="E202" s="0" t="n">
        <v>28.6329185</v>
      </c>
      <c r="F202" s="0" t="s">
        <v>1102</v>
      </c>
      <c r="G202" s="0" t="s">
        <v>230</v>
      </c>
      <c r="H202" s="0" t="s">
        <v>502</v>
      </c>
      <c r="I202" s="0" t="s">
        <v>879</v>
      </c>
      <c r="J202" s="0" t="s">
        <v>14</v>
      </c>
      <c r="K202" s="0" t="s">
        <v>880</v>
      </c>
      <c r="L202" s="0" t="n">
        <v>1</v>
      </c>
      <c r="M202" s="0" t="n">
        <v>0.9</v>
      </c>
      <c r="N202" s="0" t="s">
        <v>881</v>
      </c>
      <c r="O202" s="0" t="s">
        <v>882</v>
      </c>
      <c r="P202" s="0" t="s">
        <v>883</v>
      </c>
    </row>
    <row r="203" customFormat="false" ht="13.8" hidden="false" customHeight="false" outlineLevel="0" collapsed="false">
      <c r="A203" s="0" t="str">
        <f aca="false">VLOOKUP(G203,mun_id!$B$1:$G$310,6,0)</f>
        <v>578</v>
      </c>
      <c r="B203" s="0" t="s">
        <v>231</v>
      </c>
      <c r="C203" s="0" t="s">
        <v>14</v>
      </c>
      <c r="D203" s="0" t="n">
        <v>64.4068668</v>
      </c>
      <c r="E203" s="0" t="n">
        <v>27.8335512</v>
      </c>
      <c r="F203" s="0" t="s">
        <v>1103</v>
      </c>
      <c r="G203" s="0" t="s">
        <v>231</v>
      </c>
      <c r="H203" s="0" t="s">
        <v>63</v>
      </c>
      <c r="I203" s="0" t="s">
        <v>879</v>
      </c>
      <c r="J203" s="0" t="s">
        <v>14</v>
      </c>
      <c r="K203" s="0" t="s">
        <v>880</v>
      </c>
      <c r="L203" s="0" t="n">
        <v>1</v>
      </c>
      <c r="M203" s="0" t="n">
        <v>0.9</v>
      </c>
      <c r="N203" s="0" t="s">
        <v>881</v>
      </c>
      <c r="O203" s="0" t="s">
        <v>882</v>
      </c>
      <c r="P203" s="0" t="s">
        <v>883</v>
      </c>
    </row>
    <row r="204" customFormat="false" ht="13.8" hidden="false" customHeight="false" outlineLevel="0" collapsed="false">
      <c r="A204" s="0" t="str">
        <f aca="false">VLOOKUP(G204,mun_id!$B$1:$G$310,6,0)</f>
        <v>614</v>
      </c>
      <c r="B204" s="0" t="s">
        <v>232</v>
      </c>
      <c r="C204" s="0" t="s">
        <v>14</v>
      </c>
      <c r="D204" s="0" t="n">
        <v>66.1092595</v>
      </c>
      <c r="E204" s="0" t="n">
        <v>28.1650783</v>
      </c>
      <c r="F204" s="0" t="s">
        <v>1104</v>
      </c>
      <c r="G204" s="0" t="s">
        <v>232</v>
      </c>
      <c r="H204" s="0" t="s">
        <v>471</v>
      </c>
      <c r="I204" s="0" t="s">
        <v>879</v>
      </c>
      <c r="J204" s="0" t="s">
        <v>14</v>
      </c>
      <c r="K204" s="0" t="s">
        <v>880</v>
      </c>
      <c r="L204" s="0" t="n">
        <v>1</v>
      </c>
      <c r="M204" s="0" t="n">
        <v>0.9</v>
      </c>
      <c r="N204" s="0" t="s">
        <v>881</v>
      </c>
      <c r="O204" s="0" t="s">
        <v>882</v>
      </c>
      <c r="P204" s="0" t="s">
        <v>883</v>
      </c>
    </row>
    <row r="205" customFormat="false" ht="13.8" hidden="false" customHeight="false" outlineLevel="0" collapsed="false">
      <c r="B205" s="0" t="s">
        <v>1105</v>
      </c>
      <c r="C205" s="0" t="s">
        <v>14</v>
      </c>
      <c r="D205" s="0" t="n">
        <v>61.3601139</v>
      </c>
      <c r="E205" s="0" t="n">
        <v>21.6267263</v>
      </c>
      <c r="F205" s="0" t="s">
        <v>1106</v>
      </c>
      <c r="G205" s="0" t="s">
        <v>1105</v>
      </c>
      <c r="H205" s="0" t="s">
        <v>35</v>
      </c>
      <c r="I205" s="0" t="s">
        <v>879</v>
      </c>
      <c r="J205" s="0" t="s">
        <v>14</v>
      </c>
      <c r="K205" s="0" t="s">
        <v>880</v>
      </c>
      <c r="L205" s="0" t="n">
        <v>1</v>
      </c>
      <c r="M205" s="0" t="n">
        <v>0.9</v>
      </c>
      <c r="N205" s="0" t="s">
        <v>881</v>
      </c>
      <c r="O205" s="0" t="s">
        <v>882</v>
      </c>
      <c r="P205" s="0" t="s">
        <v>883</v>
      </c>
    </row>
    <row r="206" customFormat="false" ht="13.8" hidden="false" customHeight="false" outlineLevel="0" collapsed="false">
      <c r="A206" s="0" t="str">
        <f aca="false">VLOOKUP(G206,mun_id!$B$1:$G$310,6,0)</f>
        <v>935</v>
      </c>
      <c r="B206" s="0" t="s">
        <v>233</v>
      </c>
      <c r="C206" s="0" t="s">
        <v>14</v>
      </c>
      <c r="D206" s="0" t="n">
        <v>60.4996748</v>
      </c>
      <c r="E206" s="0" t="n">
        <v>27.5840884081472</v>
      </c>
      <c r="F206" s="0" t="s">
        <v>1107</v>
      </c>
      <c r="G206" s="0" t="s">
        <v>233</v>
      </c>
      <c r="H206" s="0" t="s">
        <v>33</v>
      </c>
      <c r="I206" s="0" t="s">
        <v>879</v>
      </c>
      <c r="J206" s="0" t="s">
        <v>14</v>
      </c>
      <c r="K206" s="0" t="s">
        <v>880</v>
      </c>
      <c r="L206" s="0" t="n">
        <v>1</v>
      </c>
      <c r="M206" s="0" t="n">
        <v>0.9</v>
      </c>
      <c r="N206" s="0" t="s">
        <v>881</v>
      </c>
      <c r="O206" s="0" t="s">
        <v>882</v>
      </c>
      <c r="P206" s="0" t="s">
        <v>883</v>
      </c>
    </row>
    <row r="207" customFormat="false" ht="13.8" hidden="false" customHeight="false" outlineLevel="0" collapsed="false">
      <c r="A207" s="0" t="str">
        <f aca="false">VLOOKUP(G207,mun_id!$B$1:$G$310,6,0)</f>
        <v>322</v>
      </c>
      <c r="B207" s="0" t="s">
        <v>1108</v>
      </c>
      <c r="C207" s="0" t="s">
        <v>14</v>
      </c>
      <c r="D207" s="0" t="n">
        <v>60.1660125</v>
      </c>
      <c r="E207" s="0" t="n">
        <v>22.7385024</v>
      </c>
      <c r="F207" s="0" t="s">
        <v>1109</v>
      </c>
      <c r="G207" s="0" t="s">
        <v>234</v>
      </c>
      <c r="H207" s="0" t="s">
        <v>462</v>
      </c>
      <c r="I207" s="0" t="s">
        <v>879</v>
      </c>
      <c r="J207" s="0" t="s">
        <v>14</v>
      </c>
      <c r="K207" s="0" t="s">
        <v>880</v>
      </c>
      <c r="L207" s="0" t="n">
        <v>1</v>
      </c>
      <c r="M207" s="0" t="n">
        <v>0.9</v>
      </c>
      <c r="N207" s="0" t="s">
        <v>881</v>
      </c>
      <c r="O207" s="0" t="s">
        <v>882</v>
      </c>
      <c r="P207" s="0" t="s">
        <v>883</v>
      </c>
    </row>
    <row r="208" customFormat="false" ht="13.8" hidden="false" customHeight="false" outlineLevel="0" collapsed="false">
      <c r="A208" s="0" t="str">
        <f aca="false">VLOOKUP(G208,mun_id!$B$1:$G$310,6,0)</f>
        <v>849</v>
      </c>
      <c r="B208" s="0" t="s">
        <v>235</v>
      </c>
      <c r="C208" s="0" t="s">
        <v>14</v>
      </c>
      <c r="D208" s="0" t="n">
        <v>63.7726231</v>
      </c>
      <c r="E208" s="0" t="n">
        <v>24.251545</v>
      </c>
      <c r="F208" s="0" t="s">
        <v>1110</v>
      </c>
      <c r="G208" s="0" t="s">
        <v>235</v>
      </c>
      <c r="H208" s="0" t="s">
        <v>487</v>
      </c>
      <c r="I208" s="0" t="s">
        <v>879</v>
      </c>
      <c r="J208" s="0" t="s">
        <v>14</v>
      </c>
      <c r="K208" s="0" t="s">
        <v>880</v>
      </c>
      <c r="L208" s="0" t="n">
        <v>1</v>
      </c>
      <c r="M208" s="0" t="n">
        <v>0.9</v>
      </c>
      <c r="N208" s="0" t="s">
        <v>881</v>
      </c>
      <c r="O208" s="0" t="s">
        <v>882</v>
      </c>
      <c r="P208" s="0" t="s">
        <v>883</v>
      </c>
    </row>
    <row r="209" customFormat="false" ht="13.8" hidden="false" customHeight="false" outlineLevel="0" collapsed="false">
      <c r="A209" s="0" t="str">
        <f aca="false">VLOOKUP(G209,mun_id!$B$1:$G$310,6,0)</f>
        <v>686</v>
      </c>
      <c r="B209" s="0" t="s">
        <v>236</v>
      </c>
      <c r="C209" s="0" t="s">
        <v>14</v>
      </c>
      <c r="D209" s="0" t="n">
        <v>62.6206984</v>
      </c>
      <c r="E209" s="0" t="n">
        <v>26.8384638</v>
      </c>
      <c r="F209" s="0" t="s">
        <v>1111</v>
      </c>
      <c r="G209" s="0" t="s">
        <v>236</v>
      </c>
      <c r="H209" s="0" t="s">
        <v>516</v>
      </c>
      <c r="I209" s="0" t="s">
        <v>879</v>
      </c>
      <c r="J209" s="0" t="s">
        <v>14</v>
      </c>
      <c r="K209" s="0" t="s">
        <v>880</v>
      </c>
      <c r="L209" s="0" t="n">
        <v>1</v>
      </c>
      <c r="M209" s="0" t="n">
        <v>0.9</v>
      </c>
      <c r="N209" s="0" t="s">
        <v>881</v>
      </c>
      <c r="O209" s="0" t="s">
        <v>882</v>
      </c>
      <c r="P209" s="0" t="s">
        <v>883</v>
      </c>
    </row>
    <row r="210" customFormat="false" ht="13.8" hidden="false" customHeight="false" outlineLevel="0" collapsed="false">
      <c r="A210" s="0" t="str">
        <f aca="false">VLOOKUP(G210,mun_id!$B$1:$G$310,6,0)</f>
        <v>924</v>
      </c>
      <c r="B210" s="0" t="s">
        <v>237</v>
      </c>
      <c r="C210" s="0" t="s">
        <v>14</v>
      </c>
      <c r="D210" s="0" t="n">
        <v>63.4719205</v>
      </c>
      <c r="E210" s="0" t="n">
        <v>23.792566</v>
      </c>
      <c r="F210" s="0" t="s">
        <v>1112</v>
      </c>
      <c r="G210" s="0" t="s">
        <v>237</v>
      </c>
      <c r="H210" s="0" t="s">
        <v>487</v>
      </c>
      <c r="I210" s="0" t="s">
        <v>879</v>
      </c>
      <c r="J210" s="0" t="s">
        <v>14</v>
      </c>
      <c r="K210" s="0" t="s">
        <v>880</v>
      </c>
      <c r="L210" s="0" t="n">
        <v>1</v>
      </c>
      <c r="M210" s="0" t="n">
        <v>0.9</v>
      </c>
      <c r="N210" s="0" t="s">
        <v>881</v>
      </c>
      <c r="O210" s="0" t="s">
        <v>882</v>
      </c>
      <c r="P210" s="0" t="s">
        <v>883</v>
      </c>
    </row>
    <row r="211" customFormat="false" ht="13.8" hidden="false" customHeight="false" outlineLevel="0" collapsed="false">
      <c r="A211" s="0" t="str">
        <f aca="false">VLOOKUP(G211,mun_id!$B$1:$G$310,6,0)</f>
        <v>751</v>
      </c>
      <c r="B211" s="0" t="s">
        <v>238</v>
      </c>
      <c r="C211" s="0" t="s">
        <v>14</v>
      </c>
      <c r="D211" s="0" t="n">
        <v>65.662285</v>
      </c>
      <c r="E211" s="0" t="n">
        <v>25.0638163</v>
      </c>
      <c r="F211" s="0" t="s">
        <v>1113</v>
      </c>
      <c r="G211" s="0" t="s">
        <v>238</v>
      </c>
      <c r="H211" s="0" t="s">
        <v>471</v>
      </c>
      <c r="I211" s="0" t="s">
        <v>879</v>
      </c>
      <c r="J211" s="0" t="s">
        <v>14</v>
      </c>
      <c r="K211" s="0" t="s">
        <v>880</v>
      </c>
      <c r="L211" s="0" t="n">
        <v>1</v>
      </c>
      <c r="M211" s="0" t="n">
        <v>0.9</v>
      </c>
      <c r="N211" s="0" t="s">
        <v>881</v>
      </c>
      <c r="O211" s="0" t="s">
        <v>882</v>
      </c>
      <c r="P211" s="0" t="s">
        <v>883</v>
      </c>
    </row>
    <row r="212" customFormat="false" ht="13.8" hidden="false" customHeight="false" outlineLevel="0" collapsed="false">
      <c r="A212" s="0" t="str">
        <f aca="false">VLOOKUP(G212,mun_id!$B$1:$G$310,6,0)</f>
        <v>403</v>
      </c>
      <c r="B212" s="0" t="s">
        <v>239</v>
      </c>
      <c r="C212" s="0" t="s">
        <v>14</v>
      </c>
      <c r="D212" s="0" t="n">
        <v>63.2193382</v>
      </c>
      <c r="E212" s="0" t="n">
        <v>23.628386</v>
      </c>
      <c r="F212" s="0" t="s">
        <v>1114</v>
      </c>
      <c r="G212" s="0" t="s">
        <v>239</v>
      </c>
      <c r="H212" s="0" t="s">
        <v>451</v>
      </c>
      <c r="I212" s="0" t="s">
        <v>879</v>
      </c>
      <c r="J212" s="0" t="s">
        <v>14</v>
      </c>
      <c r="K212" s="0" t="s">
        <v>880</v>
      </c>
      <c r="L212" s="0" t="n">
        <v>1</v>
      </c>
      <c r="M212" s="0" t="n">
        <v>0.9</v>
      </c>
      <c r="N212" s="0" t="s">
        <v>881</v>
      </c>
      <c r="O212" s="0" t="s">
        <v>882</v>
      </c>
      <c r="P212" s="0" t="s">
        <v>883</v>
      </c>
    </row>
    <row r="213" customFormat="false" ht="13.8" hidden="false" customHeight="false" outlineLevel="0" collapsed="false">
      <c r="A213" s="0" t="str">
        <f aca="false">VLOOKUP(G213,mun_id!$B$1:$G$310,6,0)</f>
        <v>625</v>
      </c>
      <c r="B213" s="0" t="s">
        <v>240</v>
      </c>
      <c r="C213" s="0" t="s">
        <v>14</v>
      </c>
      <c r="D213" s="0" t="n">
        <v>64.4663193</v>
      </c>
      <c r="E213" s="0" t="n">
        <v>24.2550528</v>
      </c>
      <c r="F213" s="0" t="s">
        <v>1115</v>
      </c>
      <c r="G213" s="0" t="s">
        <v>240</v>
      </c>
      <c r="H213" s="0" t="s">
        <v>454</v>
      </c>
      <c r="I213" s="0" t="s">
        <v>879</v>
      </c>
      <c r="J213" s="0" t="s">
        <v>14</v>
      </c>
      <c r="K213" s="0" t="s">
        <v>880</v>
      </c>
      <c r="L213" s="0" t="n">
        <v>1</v>
      </c>
      <c r="M213" s="0" t="n">
        <v>0.9</v>
      </c>
      <c r="N213" s="0" t="s">
        <v>881</v>
      </c>
      <c r="O213" s="0" t="s">
        <v>882</v>
      </c>
      <c r="P213" s="0" t="s">
        <v>883</v>
      </c>
    </row>
    <row r="214" customFormat="false" ht="13.8" hidden="false" customHeight="false" outlineLevel="0" collapsed="false">
      <c r="A214" s="0" t="str">
        <f aca="false">VLOOKUP(G214,mun_id!$B$1:$G$310,6,0)</f>
        <v>845</v>
      </c>
      <c r="B214" s="0" t="s">
        <v>241</v>
      </c>
      <c r="C214" s="0" t="s">
        <v>14</v>
      </c>
      <c r="D214" s="0" t="n">
        <v>66.0822914</v>
      </c>
      <c r="E214" s="0" t="n">
        <v>24.8058841</v>
      </c>
      <c r="F214" s="0" t="s">
        <v>1116</v>
      </c>
      <c r="G214" s="0" t="s">
        <v>241</v>
      </c>
      <c r="H214" s="0" t="s">
        <v>471</v>
      </c>
      <c r="I214" s="0" t="s">
        <v>879</v>
      </c>
      <c r="J214" s="0" t="s">
        <v>14</v>
      </c>
      <c r="K214" s="0" t="s">
        <v>880</v>
      </c>
      <c r="L214" s="0" t="n">
        <v>1</v>
      </c>
      <c r="M214" s="0" t="n">
        <v>0.9</v>
      </c>
      <c r="N214" s="0" t="s">
        <v>881</v>
      </c>
      <c r="O214" s="0" t="s">
        <v>882</v>
      </c>
      <c r="P214" s="0" t="s">
        <v>883</v>
      </c>
    </row>
    <row r="215" customFormat="false" ht="13.8" hidden="false" customHeight="false" outlineLevel="0" collapsed="false">
      <c r="A215" s="0" t="str">
        <f aca="false">VLOOKUP(G215,mun_id!$B$1:$G$310,6,0)</f>
        <v>204</v>
      </c>
      <c r="B215" s="0" t="s">
        <v>242</v>
      </c>
      <c r="C215" s="0" t="s">
        <v>14</v>
      </c>
      <c r="D215" s="0" t="n">
        <v>62.9757575</v>
      </c>
      <c r="E215" s="0" t="n">
        <v>28.4801127</v>
      </c>
      <c r="F215" s="0" t="s">
        <v>1117</v>
      </c>
      <c r="G215" s="0" t="s">
        <v>242</v>
      </c>
      <c r="H215" s="0" t="s">
        <v>516</v>
      </c>
      <c r="I215" s="0" t="s">
        <v>879</v>
      </c>
      <c r="J215" s="0" t="s">
        <v>14</v>
      </c>
      <c r="K215" s="0" t="s">
        <v>880</v>
      </c>
      <c r="L215" s="0" t="n">
        <v>1</v>
      </c>
      <c r="M215" s="0" t="n">
        <v>0.9</v>
      </c>
      <c r="N215" s="0" t="s">
        <v>881</v>
      </c>
      <c r="O215" s="0" t="s">
        <v>882</v>
      </c>
      <c r="P215" s="0" t="s">
        <v>883</v>
      </c>
    </row>
    <row r="216" customFormat="false" ht="13.8" hidden="false" customHeight="false" outlineLevel="0" collapsed="false">
      <c r="A216" s="0" t="str">
        <f aca="false">VLOOKUP(G216,mun_id!$B$1:$G$310,6,0)</f>
        <v>484</v>
      </c>
      <c r="B216" s="0" t="s">
        <v>243</v>
      </c>
      <c r="C216" s="0" t="s">
        <v>14</v>
      </c>
      <c r="D216" s="0" t="n">
        <v>61.8590135</v>
      </c>
      <c r="E216" s="0" t="n">
        <v>21.5032079</v>
      </c>
      <c r="F216" s="0" t="s">
        <v>1118</v>
      </c>
      <c r="G216" s="0" t="s">
        <v>243</v>
      </c>
      <c r="H216" s="0" t="s">
        <v>35</v>
      </c>
      <c r="I216" s="0" t="s">
        <v>879</v>
      </c>
      <c r="J216" s="0" t="s">
        <v>14</v>
      </c>
      <c r="K216" s="0" t="s">
        <v>880</v>
      </c>
      <c r="L216" s="0" t="n">
        <v>1</v>
      </c>
      <c r="M216" s="0" t="n">
        <v>0.9</v>
      </c>
      <c r="N216" s="0" t="s">
        <v>881</v>
      </c>
      <c r="O216" s="0" t="s">
        <v>882</v>
      </c>
      <c r="P216" s="0" t="s">
        <v>883</v>
      </c>
    </row>
    <row r="217" customFormat="false" ht="13.8" hidden="false" customHeight="false" outlineLevel="0" collapsed="false">
      <c r="A217" s="0" t="str">
        <f aca="false">VLOOKUP(G217,mun_id!$B$1:$G$310,6,0)</f>
        <v>576</v>
      </c>
      <c r="B217" s="0" t="s">
        <v>244</v>
      </c>
      <c r="C217" s="0" t="s">
        <v>14</v>
      </c>
      <c r="D217" s="0" t="n">
        <v>61.3512901</v>
      </c>
      <c r="E217" s="0" t="n">
        <v>25.2785646</v>
      </c>
      <c r="F217" s="0" t="s">
        <v>1119</v>
      </c>
      <c r="G217" s="0" t="s">
        <v>244</v>
      </c>
      <c r="H217" s="0" t="s">
        <v>31</v>
      </c>
      <c r="I217" s="0" t="s">
        <v>879</v>
      </c>
      <c r="J217" s="0" t="s">
        <v>14</v>
      </c>
      <c r="K217" s="0" t="s">
        <v>880</v>
      </c>
      <c r="L217" s="0" t="n">
        <v>1</v>
      </c>
      <c r="M217" s="0" t="n">
        <v>0.9</v>
      </c>
      <c r="N217" s="0" t="s">
        <v>881</v>
      </c>
      <c r="O217" s="0" t="s">
        <v>882</v>
      </c>
      <c r="P217" s="0" t="s">
        <v>883</v>
      </c>
    </row>
    <row r="218" customFormat="false" ht="13.8" hidden="false" customHeight="false" outlineLevel="0" collapsed="false">
      <c r="A218" s="0" t="str">
        <f aca="false">VLOOKUP(G218,mun_id!$B$1:$G$310,6,0)</f>
        <v>785</v>
      </c>
      <c r="B218" s="0" t="s">
        <v>245</v>
      </c>
      <c r="C218" s="0" t="s">
        <v>14</v>
      </c>
      <c r="D218" s="0" t="n">
        <v>64.5565274</v>
      </c>
      <c r="E218" s="0" t="n">
        <v>26.8466518</v>
      </c>
      <c r="F218" s="0" t="s">
        <v>1120</v>
      </c>
      <c r="G218" s="0" t="s">
        <v>245</v>
      </c>
      <c r="H218" s="0" t="s">
        <v>454</v>
      </c>
      <c r="I218" s="0" t="s">
        <v>879</v>
      </c>
      <c r="J218" s="0" t="s">
        <v>14</v>
      </c>
      <c r="K218" s="0" t="s">
        <v>880</v>
      </c>
      <c r="L218" s="0" t="n">
        <v>1</v>
      </c>
      <c r="M218" s="0" t="n">
        <v>0.9</v>
      </c>
      <c r="N218" s="0" t="s">
        <v>881</v>
      </c>
      <c r="O218" s="0" t="s">
        <v>882</v>
      </c>
      <c r="P218" s="0" t="s">
        <v>883</v>
      </c>
    </row>
    <row r="219" customFormat="false" ht="13.8" hidden="false" customHeight="false" outlineLevel="0" collapsed="false">
      <c r="A219" s="0" t="str">
        <f aca="false">VLOOKUP(G219,mun_id!$B$1:$G$310,6,0)</f>
        <v>416</v>
      </c>
      <c r="B219" s="0" t="s">
        <v>246</v>
      </c>
      <c r="C219" s="0" t="s">
        <v>14</v>
      </c>
      <c r="D219" s="0" t="n">
        <v>61.0618219</v>
      </c>
      <c r="E219" s="0" t="n">
        <v>27.8048099</v>
      </c>
      <c r="F219" s="0" t="s">
        <v>1121</v>
      </c>
      <c r="G219" s="0" t="s">
        <v>246</v>
      </c>
      <c r="H219" s="0" t="s">
        <v>523</v>
      </c>
      <c r="I219" s="0" t="s">
        <v>879</v>
      </c>
      <c r="J219" s="0" t="s">
        <v>14</v>
      </c>
      <c r="K219" s="0" t="s">
        <v>880</v>
      </c>
      <c r="L219" s="0" t="n">
        <v>1</v>
      </c>
      <c r="M219" s="0" t="n">
        <v>0.9</v>
      </c>
      <c r="N219" s="0" t="s">
        <v>881</v>
      </c>
      <c r="O219" s="0" t="s">
        <v>882</v>
      </c>
      <c r="P219" s="0" t="s">
        <v>883</v>
      </c>
    </row>
    <row r="220" customFormat="false" ht="13.8" hidden="false" customHeight="false" outlineLevel="0" collapsed="false">
      <c r="A220" s="0" t="str">
        <f aca="false">VLOOKUP(G220,mun_id!$B$1:$G$310,6,0)</f>
        <v>934</v>
      </c>
      <c r="B220" s="0" t="s">
        <v>247</v>
      </c>
      <c r="C220" s="0" t="s">
        <v>14</v>
      </c>
      <c r="D220" s="0" t="n">
        <v>63.1614796</v>
      </c>
      <c r="E220" s="0" t="n">
        <v>23.8177693</v>
      </c>
      <c r="F220" s="0" t="s">
        <v>1122</v>
      </c>
      <c r="G220" s="0" t="s">
        <v>247</v>
      </c>
      <c r="H220" s="0" t="s">
        <v>451</v>
      </c>
      <c r="I220" s="0" t="s">
        <v>879</v>
      </c>
      <c r="J220" s="0" t="s">
        <v>14</v>
      </c>
      <c r="K220" s="0" t="s">
        <v>880</v>
      </c>
      <c r="L220" s="0" t="n">
        <v>1</v>
      </c>
      <c r="M220" s="0" t="n">
        <v>0.9</v>
      </c>
      <c r="N220" s="0" t="s">
        <v>881</v>
      </c>
      <c r="O220" s="0" t="s">
        <v>882</v>
      </c>
      <c r="P220" s="0" t="s">
        <v>883</v>
      </c>
    </row>
    <row r="221" customFormat="false" ht="13.8" hidden="false" customHeight="false" outlineLevel="0" collapsed="false">
      <c r="A221" s="0" t="str">
        <f aca="false">VLOOKUP(G221,mun_id!$B$1:$G$310,6,0)</f>
        <v>619</v>
      </c>
      <c r="B221" s="0" t="s">
        <v>248</v>
      </c>
      <c r="C221" s="0" t="s">
        <v>14</v>
      </c>
      <c r="D221" s="0" t="n">
        <v>61.1157761</v>
      </c>
      <c r="E221" s="0" t="n">
        <v>23.0993583</v>
      </c>
      <c r="F221" s="0" t="s">
        <v>1123</v>
      </c>
      <c r="G221" s="0" t="s">
        <v>248</v>
      </c>
      <c r="H221" s="0" t="s">
        <v>19</v>
      </c>
      <c r="I221" s="0" t="s">
        <v>879</v>
      </c>
      <c r="J221" s="0" t="s">
        <v>14</v>
      </c>
      <c r="K221" s="0" t="s">
        <v>880</v>
      </c>
      <c r="L221" s="0" t="n">
        <v>1</v>
      </c>
      <c r="M221" s="0" t="n">
        <v>0.9</v>
      </c>
      <c r="N221" s="0" t="s">
        <v>881</v>
      </c>
      <c r="O221" s="0" t="s">
        <v>882</v>
      </c>
      <c r="P221" s="0" t="s">
        <v>883</v>
      </c>
    </row>
    <row r="222" customFormat="false" ht="13.8" hidden="false" customHeight="false" outlineLevel="0" collapsed="false">
      <c r="A222" s="0" t="str">
        <f aca="false">VLOOKUP(G222,mun_id!$B$1:$G$310,6,0)</f>
        <v>738</v>
      </c>
      <c r="B222" s="0" t="s">
        <v>249</v>
      </c>
      <c r="C222" s="0" t="s">
        <v>14</v>
      </c>
      <c r="D222" s="0" t="n">
        <v>60.3432104</v>
      </c>
      <c r="E222" s="0" t="n">
        <v>22.6943202</v>
      </c>
      <c r="F222" s="0" t="s">
        <v>1124</v>
      </c>
      <c r="G222" s="0" t="s">
        <v>249</v>
      </c>
      <c r="H222" s="0" t="s">
        <v>462</v>
      </c>
      <c r="I222" s="0" t="s">
        <v>879</v>
      </c>
      <c r="J222" s="0" t="s">
        <v>14</v>
      </c>
      <c r="K222" s="0" t="s">
        <v>880</v>
      </c>
      <c r="L222" s="0" t="n">
        <v>1</v>
      </c>
      <c r="M222" s="0" t="n">
        <v>0.9</v>
      </c>
      <c r="N222" s="0" t="s">
        <v>881</v>
      </c>
      <c r="O222" s="0" t="s">
        <v>882</v>
      </c>
      <c r="P222" s="0" t="s">
        <v>883</v>
      </c>
    </row>
    <row r="223" customFormat="false" ht="13.8" hidden="false" customHeight="false" outlineLevel="0" collapsed="false">
      <c r="A223" s="0" t="str">
        <f aca="false">VLOOKUP(G223,mun_id!$B$1:$G$310,6,0)</f>
        <v>081</v>
      </c>
      <c r="B223" s="0" t="s">
        <v>250</v>
      </c>
      <c r="C223" s="0" t="s">
        <v>14</v>
      </c>
      <c r="D223" s="0" t="n">
        <v>61.5799007</v>
      </c>
      <c r="E223" s="0" t="n">
        <v>26.0206428</v>
      </c>
      <c r="F223" s="0" t="s">
        <v>1125</v>
      </c>
      <c r="G223" s="0" t="s">
        <v>250</v>
      </c>
      <c r="H223" s="0" t="s">
        <v>31</v>
      </c>
      <c r="I223" s="0" t="s">
        <v>879</v>
      </c>
      <c r="J223" s="0" t="s">
        <v>14</v>
      </c>
      <c r="K223" s="0" t="s">
        <v>880</v>
      </c>
      <c r="L223" s="0" t="n">
        <v>1</v>
      </c>
      <c r="M223" s="0" t="n">
        <v>0.9</v>
      </c>
      <c r="N223" s="0" t="s">
        <v>881</v>
      </c>
      <c r="O223" s="0" t="s">
        <v>882</v>
      </c>
      <c r="P223" s="0" t="s">
        <v>883</v>
      </c>
    </row>
    <row r="224" customFormat="false" ht="13.8" hidden="false" customHeight="false" outlineLevel="0" collapsed="false">
      <c r="A224" s="0" t="str">
        <f aca="false">VLOOKUP(G224,mun_id!$B$1:$G$310,6,0)</f>
        <v>691</v>
      </c>
      <c r="B224" s="0" t="s">
        <v>251</v>
      </c>
      <c r="C224" s="0" t="s">
        <v>14</v>
      </c>
      <c r="D224" s="0" t="n">
        <v>63.6041324</v>
      </c>
      <c r="E224" s="0" t="n">
        <v>24.9355989</v>
      </c>
      <c r="F224" s="0" t="s">
        <v>1126</v>
      </c>
      <c r="G224" s="0" t="s">
        <v>251</v>
      </c>
      <c r="H224" s="0" t="s">
        <v>454</v>
      </c>
      <c r="I224" s="0" t="s">
        <v>879</v>
      </c>
      <c r="J224" s="0" t="s">
        <v>14</v>
      </c>
      <c r="K224" s="0" t="s">
        <v>880</v>
      </c>
      <c r="L224" s="0" t="n">
        <v>1</v>
      </c>
      <c r="M224" s="0" t="n">
        <v>0.9</v>
      </c>
      <c r="N224" s="0" t="s">
        <v>881</v>
      </c>
      <c r="O224" s="0" t="s">
        <v>882</v>
      </c>
      <c r="P224" s="0" t="s">
        <v>883</v>
      </c>
    </row>
    <row r="225" customFormat="false" ht="13.8" hidden="false" customHeight="false" outlineLevel="0" collapsed="false">
      <c r="A225" s="0" t="str">
        <f aca="false">VLOOKUP(G225,mun_id!$B$1:$G$310,6,0)</f>
        <v>889</v>
      </c>
      <c r="B225" s="0" t="s">
        <v>252</v>
      </c>
      <c r="C225" s="0" t="s">
        <v>14</v>
      </c>
      <c r="D225" s="0" t="n">
        <v>64.7613984</v>
      </c>
      <c r="E225" s="0" t="n">
        <v>26.416907</v>
      </c>
      <c r="F225" s="0" t="s">
        <v>1127</v>
      </c>
      <c r="G225" s="0" t="s">
        <v>252</v>
      </c>
      <c r="H225" s="0" t="s">
        <v>454</v>
      </c>
      <c r="I225" s="0" t="s">
        <v>879</v>
      </c>
      <c r="J225" s="0" t="s">
        <v>14</v>
      </c>
      <c r="K225" s="0" t="s">
        <v>880</v>
      </c>
      <c r="L225" s="0" t="n">
        <v>1</v>
      </c>
      <c r="M225" s="0" t="n">
        <v>0.9</v>
      </c>
      <c r="N225" s="0" t="s">
        <v>881</v>
      </c>
      <c r="O225" s="0" t="s">
        <v>882</v>
      </c>
      <c r="P225" s="0" t="s">
        <v>883</v>
      </c>
    </row>
    <row r="226" customFormat="false" ht="13.8" hidden="false" customHeight="false" outlineLevel="0" collapsed="false">
      <c r="A226" s="0" t="str">
        <f aca="false">VLOOKUP(G226,mun_id!$B$1:$G$310,6,0)</f>
        <v>584</v>
      </c>
      <c r="B226" s="0" t="s">
        <v>253</v>
      </c>
      <c r="C226" s="0" t="s">
        <v>14</v>
      </c>
      <c r="D226" s="0" t="n">
        <v>63.214438</v>
      </c>
      <c r="E226" s="0" t="n">
        <v>24.4196234</v>
      </c>
      <c r="F226" s="0" t="s">
        <v>1128</v>
      </c>
      <c r="G226" s="0" t="s">
        <v>253</v>
      </c>
      <c r="H226" s="0" t="s">
        <v>487</v>
      </c>
      <c r="I226" s="0" t="s">
        <v>879</v>
      </c>
      <c r="J226" s="0" t="s">
        <v>14</v>
      </c>
      <c r="K226" s="0" t="s">
        <v>880</v>
      </c>
      <c r="L226" s="0" t="n">
        <v>1</v>
      </c>
      <c r="M226" s="0" t="n">
        <v>0.9</v>
      </c>
      <c r="N226" s="0" t="s">
        <v>881</v>
      </c>
      <c r="O226" s="0" t="s">
        <v>882</v>
      </c>
      <c r="P226" s="0" t="s">
        <v>883</v>
      </c>
    </row>
    <row r="227" customFormat="false" ht="13.8" hidden="false" customHeight="false" outlineLevel="0" collapsed="false">
      <c r="A227" s="0" t="str">
        <f aca="false">VLOOKUP(G227,mun_id!$B$1:$G$310,6,0)</f>
        <v>620</v>
      </c>
      <c r="B227" s="0" t="s">
        <v>254</v>
      </c>
      <c r="C227" s="0" t="s">
        <v>14</v>
      </c>
      <c r="D227" s="0" t="n">
        <v>64.8729778</v>
      </c>
      <c r="E227" s="0" t="n">
        <v>27.6552537</v>
      </c>
      <c r="F227" s="0" t="s">
        <v>1129</v>
      </c>
      <c r="G227" s="0" t="s">
        <v>254</v>
      </c>
      <c r="H227" s="0" t="s">
        <v>63</v>
      </c>
      <c r="I227" s="0" t="s">
        <v>879</v>
      </c>
      <c r="J227" s="0" t="s">
        <v>14</v>
      </c>
      <c r="K227" s="0" t="s">
        <v>880</v>
      </c>
      <c r="L227" s="0" t="n">
        <v>1</v>
      </c>
      <c r="M227" s="0" t="n">
        <v>0.9</v>
      </c>
      <c r="N227" s="0" t="s">
        <v>881</v>
      </c>
      <c r="O227" s="0" t="s">
        <v>882</v>
      </c>
      <c r="P227" s="0" t="s">
        <v>883</v>
      </c>
    </row>
    <row r="228" customFormat="false" ht="13.8" hidden="false" customHeight="false" outlineLevel="0" collapsed="false">
      <c r="A228" s="0" t="str">
        <f aca="false">VLOOKUP(G228,mun_id!$B$1:$G$310,6,0)</f>
        <v>407</v>
      </c>
      <c r="B228" s="0" t="s">
        <v>1130</v>
      </c>
      <c r="C228" s="0" t="s">
        <v>14</v>
      </c>
      <c r="D228" s="0" t="n">
        <v>60.6273036</v>
      </c>
      <c r="E228" s="0" t="n">
        <v>26.1981468</v>
      </c>
      <c r="F228" s="0" t="s">
        <v>1131</v>
      </c>
      <c r="G228" s="0" t="s">
        <v>255</v>
      </c>
      <c r="H228" s="0" t="s">
        <v>12</v>
      </c>
      <c r="I228" s="0" t="s">
        <v>879</v>
      </c>
      <c r="J228" s="0" t="s">
        <v>14</v>
      </c>
      <c r="K228" s="0" t="s">
        <v>880</v>
      </c>
      <c r="L228" s="0" t="n">
        <v>1</v>
      </c>
      <c r="M228" s="0" t="n">
        <v>0.9</v>
      </c>
      <c r="N228" s="0" t="s">
        <v>881</v>
      </c>
      <c r="O228" s="0" t="s">
        <v>882</v>
      </c>
      <c r="P228" s="0" t="s">
        <v>883</v>
      </c>
    </row>
    <row r="229" customFormat="false" ht="13.8" hidden="false" customHeight="false" outlineLevel="0" collapsed="false">
      <c r="A229" s="0" t="str">
        <f aca="false">VLOOKUP(G229,mun_id!$B$1:$G$310,6,0)</f>
        <v>275</v>
      </c>
      <c r="B229" s="0" t="s">
        <v>256</v>
      </c>
      <c r="C229" s="0" t="s">
        <v>14</v>
      </c>
      <c r="D229" s="0" t="n">
        <v>62.6266587</v>
      </c>
      <c r="E229" s="0" t="n">
        <v>26.2916036</v>
      </c>
      <c r="F229" s="0" t="s">
        <v>1132</v>
      </c>
      <c r="G229" s="0" t="s">
        <v>256</v>
      </c>
      <c r="H229" s="0" t="s">
        <v>493</v>
      </c>
      <c r="I229" s="0" t="s">
        <v>879</v>
      </c>
      <c r="J229" s="0" t="s">
        <v>14</v>
      </c>
      <c r="K229" s="0" t="s">
        <v>880</v>
      </c>
      <c r="L229" s="0" t="n">
        <v>1</v>
      </c>
      <c r="M229" s="0" t="n">
        <v>0.9</v>
      </c>
      <c r="N229" s="0" t="s">
        <v>881</v>
      </c>
      <c r="O229" s="0" t="s">
        <v>882</v>
      </c>
      <c r="P229" s="0" t="s">
        <v>883</v>
      </c>
    </row>
    <row r="230" customFormat="false" ht="13.8" hidden="false" customHeight="false" outlineLevel="0" collapsed="false">
      <c r="A230" s="0" t="str">
        <f aca="false">VLOOKUP(G230,mun_id!$B$1:$G$310,6,0)</f>
        <v>768</v>
      </c>
      <c r="B230" s="0" t="s">
        <v>257</v>
      </c>
      <c r="C230" s="0" t="s">
        <v>14</v>
      </c>
      <c r="D230" s="0" t="n">
        <v>61.7879107</v>
      </c>
      <c r="E230" s="0" t="n">
        <v>28.3724362</v>
      </c>
      <c r="F230" s="0" t="s">
        <v>1133</v>
      </c>
      <c r="G230" s="0" t="s">
        <v>257</v>
      </c>
      <c r="H230" s="0" t="s">
        <v>468</v>
      </c>
      <c r="I230" s="0" t="s">
        <v>879</v>
      </c>
      <c r="J230" s="0" t="s">
        <v>14</v>
      </c>
      <c r="K230" s="0" t="s">
        <v>880</v>
      </c>
      <c r="L230" s="0" t="n">
        <v>1</v>
      </c>
      <c r="M230" s="0" t="n">
        <v>0.9</v>
      </c>
      <c r="N230" s="0" t="s">
        <v>881</v>
      </c>
      <c r="O230" s="0" t="s">
        <v>882</v>
      </c>
      <c r="P230" s="0" t="s">
        <v>883</v>
      </c>
    </row>
    <row r="231" customFormat="false" ht="13.8" hidden="false" customHeight="false" outlineLevel="0" collapsed="false">
      <c r="A231" s="0" t="str">
        <f aca="false">VLOOKUP(G231,mun_id!$B$1:$G$310,6,0)</f>
        <v>009</v>
      </c>
      <c r="B231" s="0" t="s">
        <v>258</v>
      </c>
      <c r="C231" s="0" t="s">
        <v>14</v>
      </c>
      <c r="D231" s="0" t="n">
        <v>64.1701074</v>
      </c>
      <c r="E231" s="0" t="n">
        <v>24.2991417</v>
      </c>
      <c r="F231" s="0" t="s">
        <v>1134</v>
      </c>
      <c r="G231" s="0" t="s">
        <v>258</v>
      </c>
      <c r="H231" s="0" t="s">
        <v>454</v>
      </c>
      <c r="I231" s="0" t="s">
        <v>879</v>
      </c>
      <c r="J231" s="0" t="s">
        <v>14</v>
      </c>
      <c r="K231" s="0" t="s">
        <v>880</v>
      </c>
      <c r="L231" s="0" t="n">
        <v>1</v>
      </c>
      <c r="M231" s="0" t="n">
        <v>0.9</v>
      </c>
      <c r="N231" s="0" t="s">
        <v>881</v>
      </c>
      <c r="O231" s="0" t="s">
        <v>882</v>
      </c>
      <c r="P231" s="0" t="s">
        <v>883</v>
      </c>
    </row>
    <row r="232" customFormat="false" ht="13.8" hidden="false" customHeight="false" outlineLevel="0" collapsed="false">
      <c r="A232" s="0" t="str">
        <f aca="false">VLOOKUP(G232,mun_id!$B$1:$G$310,6,0)</f>
        <v>317</v>
      </c>
      <c r="B232" s="0" t="s">
        <v>259</v>
      </c>
      <c r="C232" s="0" t="s">
        <v>14</v>
      </c>
      <c r="D232" s="0" t="n">
        <v>63.979723</v>
      </c>
      <c r="E232" s="0" t="n">
        <v>25.7588484</v>
      </c>
      <c r="F232" s="0" t="s">
        <v>1135</v>
      </c>
      <c r="G232" s="0" t="s">
        <v>259</v>
      </c>
      <c r="H232" s="0" t="s">
        <v>454</v>
      </c>
      <c r="I232" s="0" t="s">
        <v>879</v>
      </c>
      <c r="J232" s="0" t="s">
        <v>14</v>
      </c>
      <c r="K232" s="0" t="s">
        <v>880</v>
      </c>
      <c r="L232" s="0" t="n">
        <v>1</v>
      </c>
      <c r="M232" s="0" t="n">
        <v>0.9</v>
      </c>
      <c r="N232" s="0" t="s">
        <v>881</v>
      </c>
      <c r="O232" s="0" t="s">
        <v>882</v>
      </c>
      <c r="P232" s="0" t="s">
        <v>883</v>
      </c>
    </row>
    <row r="233" customFormat="false" ht="13.8" hidden="false" customHeight="false" outlineLevel="0" collapsed="false">
      <c r="A233" s="0" t="str">
        <f aca="false">VLOOKUP(G233,mun_id!$B$1:$G$310,6,0)</f>
        <v>783</v>
      </c>
      <c r="B233" s="0" t="s">
        <v>1136</v>
      </c>
      <c r="C233" s="0" t="s">
        <v>14</v>
      </c>
      <c r="D233" s="0" t="n">
        <v>61.1291926</v>
      </c>
      <c r="E233" s="0" t="n">
        <v>22.3733845220103</v>
      </c>
      <c r="F233" s="0" t="s">
        <v>1137</v>
      </c>
      <c r="G233" s="0" t="s">
        <v>167</v>
      </c>
      <c r="H233" s="0" t="s">
        <v>35</v>
      </c>
      <c r="I233" s="0" t="s">
        <v>879</v>
      </c>
      <c r="J233" s="0" t="s">
        <v>14</v>
      </c>
      <c r="K233" s="0" t="s">
        <v>880</v>
      </c>
      <c r="L233" s="0" t="n">
        <v>1</v>
      </c>
      <c r="M233" s="0" t="n">
        <v>0.9</v>
      </c>
      <c r="N233" s="0" t="s">
        <v>881</v>
      </c>
      <c r="O233" s="0" t="s">
        <v>882</v>
      </c>
      <c r="P233" s="0" t="s">
        <v>883</v>
      </c>
    </row>
    <row r="234" customFormat="false" ht="13.8" hidden="false" customHeight="false" outlineLevel="0" collapsed="false">
      <c r="A234" s="0" t="str">
        <f aca="false">VLOOKUP(G234,mun_id!$B$1:$G$310,6,0)</f>
        <v>857</v>
      </c>
      <c r="B234" s="0" t="s">
        <v>260</v>
      </c>
      <c r="C234" s="0" t="s">
        <v>14</v>
      </c>
      <c r="D234" s="0" t="n">
        <v>62.8129715</v>
      </c>
      <c r="E234" s="0" t="n">
        <v>28.473989</v>
      </c>
      <c r="F234" s="0" t="s">
        <v>1138</v>
      </c>
      <c r="G234" s="0" t="s">
        <v>260</v>
      </c>
      <c r="H234" s="0" t="s">
        <v>516</v>
      </c>
      <c r="I234" s="0" t="s">
        <v>879</v>
      </c>
      <c r="J234" s="0" t="s">
        <v>14</v>
      </c>
      <c r="K234" s="0" t="s">
        <v>880</v>
      </c>
      <c r="L234" s="0" t="n">
        <v>1</v>
      </c>
      <c r="M234" s="0" t="n">
        <v>0.9</v>
      </c>
      <c r="N234" s="0" t="s">
        <v>881</v>
      </c>
      <c r="O234" s="0" t="s">
        <v>882</v>
      </c>
      <c r="P234" s="0" t="s">
        <v>883</v>
      </c>
    </row>
    <row r="235" customFormat="false" ht="13.8" hidden="false" customHeight="false" outlineLevel="0" collapsed="false">
      <c r="A235" s="0" t="str">
        <f aca="false">VLOOKUP(G235,mun_id!$B$1:$G$310,6,0)</f>
        <v>052</v>
      </c>
      <c r="B235" s="0" t="s">
        <v>261</v>
      </c>
      <c r="C235" s="0" t="s">
        <v>14</v>
      </c>
      <c r="D235" s="0" t="n">
        <v>63.3670713</v>
      </c>
      <c r="E235" s="0" t="n">
        <v>23.4768632</v>
      </c>
      <c r="F235" s="0" t="s">
        <v>1139</v>
      </c>
      <c r="G235" s="0" t="s">
        <v>261</v>
      </c>
      <c r="H235" s="0" t="s">
        <v>451</v>
      </c>
      <c r="I235" s="0" t="s">
        <v>879</v>
      </c>
      <c r="J235" s="0" t="s">
        <v>14</v>
      </c>
      <c r="K235" s="0" t="s">
        <v>880</v>
      </c>
      <c r="L235" s="0" t="n">
        <v>1</v>
      </c>
      <c r="M235" s="0" t="n">
        <v>0.9</v>
      </c>
      <c r="N235" s="0" t="s">
        <v>881</v>
      </c>
      <c r="O235" s="0" t="s">
        <v>882</v>
      </c>
      <c r="P235" s="0" t="s">
        <v>883</v>
      </c>
    </row>
    <row r="236" customFormat="false" ht="13.8" hidden="false" customHeight="false" outlineLevel="0" collapsed="false">
      <c r="A236" s="0" t="str">
        <f aca="false">VLOOKUP(G236,mun_id!$B$1:$G$310,6,0)</f>
        <v>230</v>
      </c>
      <c r="B236" s="0" t="s">
        <v>262</v>
      </c>
      <c r="C236" s="0" t="s">
        <v>14</v>
      </c>
      <c r="D236" s="0" t="n">
        <v>62.1373063</v>
      </c>
      <c r="E236" s="0" t="n">
        <v>22.5603265</v>
      </c>
      <c r="F236" s="0" t="s">
        <v>1140</v>
      </c>
      <c r="G236" s="0" t="s">
        <v>262</v>
      </c>
      <c r="H236" s="0" t="s">
        <v>35</v>
      </c>
      <c r="I236" s="0" t="s">
        <v>879</v>
      </c>
      <c r="J236" s="0" t="s">
        <v>14</v>
      </c>
      <c r="K236" s="0" t="s">
        <v>880</v>
      </c>
      <c r="L236" s="0" t="n">
        <v>1</v>
      </c>
      <c r="M236" s="0" t="n">
        <v>0.9</v>
      </c>
      <c r="N236" s="0" t="s">
        <v>881</v>
      </c>
      <c r="O236" s="0" t="s">
        <v>882</v>
      </c>
      <c r="P236" s="0" t="s">
        <v>883</v>
      </c>
    </row>
    <row r="237" customFormat="false" ht="13.8" hidden="false" customHeight="false" outlineLevel="0" collapsed="false">
      <c r="A237" s="0" t="str">
        <f aca="false">VLOOKUP(G237,mun_id!$B$1:$G$310,6,0)</f>
        <v>850</v>
      </c>
      <c r="B237" s="0" t="s">
        <v>263</v>
      </c>
      <c r="C237" s="0" t="s">
        <v>14</v>
      </c>
      <c r="D237" s="0" t="n">
        <v>62.0962173</v>
      </c>
      <c r="E237" s="0" t="n">
        <v>26.0804935</v>
      </c>
      <c r="F237" s="0" t="s">
        <v>1141</v>
      </c>
      <c r="G237" s="0" t="s">
        <v>263</v>
      </c>
      <c r="H237" s="0" t="s">
        <v>493</v>
      </c>
      <c r="I237" s="0" t="s">
        <v>879</v>
      </c>
      <c r="J237" s="0" t="s">
        <v>14</v>
      </c>
      <c r="K237" s="0" t="s">
        <v>880</v>
      </c>
      <c r="L237" s="0" t="n">
        <v>1</v>
      </c>
      <c r="M237" s="0" t="n">
        <v>0.9</v>
      </c>
      <c r="N237" s="0" t="s">
        <v>881</v>
      </c>
      <c r="O237" s="0" t="s">
        <v>882</v>
      </c>
      <c r="P237" s="0" t="s">
        <v>883</v>
      </c>
    </row>
    <row r="238" customFormat="false" ht="13.8" hidden="false" customHeight="false" outlineLevel="0" collapsed="false">
      <c r="A238" s="0" t="str">
        <f aca="false">VLOOKUP(G238,mun_id!$B$1:$G$310,6,0)</f>
        <v>105</v>
      </c>
      <c r="B238" s="0" t="s">
        <v>264</v>
      </c>
      <c r="C238" s="0" t="s">
        <v>14</v>
      </c>
      <c r="D238" s="0" t="n">
        <v>64.6747218</v>
      </c>
      <c r="E238" s="0" t="n">
        <v>28.4922537</v>
      </c>
      <c r="F238" s="0" t="s">
        <v>1142</v>
      </c>
      <c r="G238" s="0" t="s">
        <v>264</v>
      </c>
      <c r="H238" s="0" t="s">
        <v>63</v>
      </c>
      <c r="I238" s="0" t="s">
        <v>879</v>
      </c>
      <c r="J238" s="0" t="s">
        <v>14</v>
      </c>
      <c r="K238" s="0" t="s">
        <v>880</v>
      </c>
      <c r="L238" s="0" t="n">
        <v>1</v>
      </c>
      <c r="M238" s="0" t="n">
        <v>0.9</v>
      </c>
      <c r="N238" s="0" t="s">
        <v>881</v>
      </c>
      <c r="O238" s="0" t="s">
        <v>882</v>
      </c>
      <c r="P238" s="0" t="s">
        <v>883</v>
      </c>
    </row>
    <row r="239" customFormat="false" ht="13.8" hidden="false" customHeight="false" outlineLevel="0" collapsed="false">
      <c r="A239" s="0" t="str">
        <f aca="false">VLOOKUP(G239,mun_id!$B$1:$G$310,6,0)</f>
        <v>981</v>
      </c>
      <c r="B239" s="0" t="s">
        <v>265</v>
      </c>
      <c r="C239" s="0" t="s">
        <v>14</v>
      </c>
      <c r="D239" s="0" t="n">
        <v>60.803846</v>
      </c>
      <c r="E239" s="0" t="n">
        <v>23.2821218</v>
      </c>
      <c r="F239" s="0" t="s">
        <v>1143</v>
      </c>
      <c r="G239" s="0" t="s">
        <v>265</v>
      </c>
      <c r="H239" s="0" t="s">
        <v>41</v>
      </c>
      <c r="I239" s="0" t="s">
        <v>879</v>
      </c>
      <c r="J239" s="0" t="s">
        <v>14</v>
      </c>
      <c r="K239" s="0" t="s">
        <v>880</v>
      </c>
      <c r="L239" s="0" t="n">
        <v>1</v>
      </c>
      <c r="M239" s="0" t="n">
        <v>0.9</v>
      </c>
      <c r="N239" s="0" t="s">
        <v>881</v>
      </c>
      <c r="O239" s="0" t="s">
        <v>882</v>
      </c>
      <c r="P239" s="0" t="s">
        <v>883</v>
      </c>
    </row>
    <row r="240" customFormat="false" ht="13.8" hidden="false" customHeight="false" outlineLevel="0" collapsed="false">
      <c r="A240" s="0" t="str">
        <f aca="false">VLOOKUP(G240,mun_id!$B$1:$G$310,6,0)</f>
        <v>103</v>
      </c>
      <c r="B240" s="0" t="s">
        <v>266</v>
      </c>
      <c r="C240" s="0" t="s">
        <v>14</v>
      </c>
      <c r="D240" s="0" t="n">
        <v>60.933333</v>
      </c>
      <c r="E240" s="0" t="n">
        <v>23.366667</v>
      </c>
      <c r="F240" s="0" t="s">
        <v>1144</v>
      </c>
      <c r="G240" s="0" t="s">
        <v>266</v>
      </c>
      <c r="H240" s="0" t="s">
        <v>41</v>
      </c>
      <c r="I240" s="0" t="s">
        <v>879</v>
      </c>
      <c r="J240" s="0" t="s">
        <v>14</v>
      </c>
      <c r="K240" s="0" t="s">
        <v>880</v>
      </c>
      <c r="L240" s="0" t="n">
        <v>1</v>
      </c>
      <c r="M240" s="0" t="n">
        <v>0.9</v>
      </c>
      <c r="N240" s="0" t="s">
        <v>881</v>
      </c>
      <c r="O240" s="0" t="s">
        <v>882</v>
      </c>
      <c r="P240" s="0" t="s">
        <v>883</v>
      </c>
    </row>
    <row r="241" customFormat="false" ht="13.8" hidden="false" customHeight="false" outlineLevel="0" collapsed="false">
      <c r="A241" s="0" t="str">
        <f aca="false">VLOOKUP(G241,mun_id!$B$1:$G$310,6,0)</f>
        <v>239</v>
      </c>
      <c r="B241" s="0" t="s">
        <v>267</v>
      </c>
      <c r="C241" s="0" t="s">
        <v>14</v>
      </c>
      <c r="D241" s="0" t="n">
        <v>63.1781571</v>
      </c>
      <c r="E241" s="0" t="n">
        <v>26.3396637</v>
      </c>
      <c r="F241" s="0" t="s">
        <v>1145</v>
      </c>
      <c r="G241" s="0" t="s">
        <v>267</v>
      </c>
      <c r="H241" s="0" t="s">
        <v>516</v>
      </c>
      <c r="I241" s="0" t="s">
        <v>879</v>
      </c>
      <c r="J241" s="0" t="s">
        <v>14</v>
      </c>
      <c r="K241" s="0" t="s">
        <v>880</v>
      </c>
      <c r="L241" s="0" t="n">
        <v>1</v>
      </c>
      <c r="M241" s="0" t="n">
        <v>0.9</v>
      </c>
      <c r="N241" s="0" t="s">
        <v>881</v>
      </c>
      <c r="O241" s="0" t="s">
        <v>882</v>
      </c>
      <c r="P241" s="0" t="s">
        <v>883</v>
      </c>
    </row>
    <row r="242" customFormat="false" ht="13.8" hidden="false" customHeight="false" outlineLevel="0" collapsed="false">
      <c r="A242" s="0" t="str">
        <f aca="false">VLOOKUP(G242,mun_id!$B$1:$G$310,6,0)</f>
        <v>284</v>
      </c>
      <c r="B242" s="0" t="s">
        <v>268</v>
      </c>
      <c r="C242" s="0" t="s">
        <v>14</v>
      </c>
      <c r="D242" s="0" t="n">
        <v>60.6530502</v>
      </c>
      <c r="E242" s="0" t="n">
        <v>23.1406187</v>
      </c>
      <c r="F242" s="0" t="s">
        <v>1146</v>
      </c>
      <c r="G242" s="0" t="s">
        <v>268</v>
      </c>
      <c r="H242" s="0" t="s">
        <v>462</v>
      </c>
      <c r="I242" s="0" t="s">
        <v>879</v>
      </c>
      <c r="J242" s="0" t="s">
        <v>14</v>
      </c>
      <c r="K242" s="0" t="s">
        <v>880</v>
      </c>
      <c r="L242" s="0" t="n">
        <v>1</v>
      </c>
      <c r="M242" s="0" t="n">
        <v>0.9</v>
      </c>
      <c r="N242" s="0" t="s">
        <v>881</v>
      </c>
      <c r="O242" s="0" t="s">
        <v>882</v>
      </c>
      <c r="P242" s="0" t="s">
        <v>883</v>
      </c>
    </row>
    <row r="243" customFormat="false" ht="13.8" hidden="false" customHeight="false" outlineLevel="0" collapsed="false">
      <c r="A243" s="0" t="str">
        <f aca="false">VLOOKUP(G243,mun_id!$B$1:$G$310,6,0)</f>
        <v>498</v>
      </c>
      <c r="B243" s="0" t="s">
        <v>269</v>
      </c>
      <c r="C243" s="0" t="s">
        <v>14</v>
      </c>
      <c r="D243" s="0" t="n">
        <v>67.9593397</v>
      </c>
      <c r="E243" s="0" t="n">
        <v>23.6774037</v>
      </c>
      <c r="F243" s="0" t="s">
        <v>1147</v>
      </c>
      <c r="G243" s="0" t="s">
        <v>269</v>
      </c>
      <c r="H243" s="0" t="s">
        <v>471</v>
      </c>
      <c r="I243" s="0" t="s">
        <v>879</v>
      </c>
      <c r="J243" s="0" t="s">
        <v>14</v>
      </c>
      <c r="K243" s="0" t="s">
        <v>880</v>
      </c>
      <c r="L243" s="0" t="n">
        <v>1</v>
      </c>
      <c r="M243" s="0" t="n">
        <v>0.9</v>
      </c>
      <c r="N243" s="0" t="s">
        <v>881</v>
      </c>
      <c r="O243" s="0" t="s">
        <v>882</v>
      </c>
      <c r="P243" s="0" t="s">
        <v>883</v>
      </c>
    </row>
    <row r="244" customFormat="false" ht="13.8" hidden="false" customHeight="false" outlineLevel="0" collapsed="false">
      <c r="A244" s="0" t="str">
        <f aca="false">VLOOKUP(G244,mun_id!$B$1:$G$310,6,0)</f>
        <v>707</v>
      </c>
      <c r="B244" s="0" t="s">
        <v>270</v>
      </c>
      <c r="C244" s="0" t="s">
        <v>14</v>
      </c>
      <c r="D244" s="0" t="n">
        <v>62.3143267</v>
      </c>
      <c r="E244" s="0" t="n">
        <v>29.6275617</v>
      </c>
      <c r="F244" s="0" t="s">
        <v>1148</v>
      </c>
      <c r="G244" s="0" t="s">
        <v>270</v>
      </c>
      <c r="H244" s="0" t="s">
        <v>502</v>
      </c>
      <c r="I244" s="0" t="s">
        <v>879</v>
      </c>
      <c r="J244" s="0" t="s">
        <v>14</v>
      </c>
      <c r="K244" s="0" t="s">
        <v>880</v>
      </c>
      <c r="L244" s="0" t="n">
        <v>1</v>
      </c>
      <c r="M244" s="0" t="n">
        <v>0.9</v>
      </c>
      <c r="N244" s="0" t="s">
        <v>881</v>
      </c>
      <c r="O244" s="0" t="s">
        <v>882</v>
      </c>
      <c r="P244" s="0" t="s">
        <v>883</v>
      </c>
    </row>
    <row r="245" customFormat="false" ht="13.8" hidden="false" customHeight="false" outlineLevel="0" collapsed="false">
      <c r="A245" s="0" t="str">
        <f aca="false">VLOOKUP(G245,mun_id!$B$1:$G$310,6,0)</f>
        <v>291</v>
      </c>
      <c r="B245" s="0" t="s">
        <v>271</v>
      </c>
      <c r="C245" s="0" t="s">
        <v>14</v>
      </c>
      <c r="D245" s="0" t="n">
        <v>61.566667</v>
      </c>
      <c r="E245" s="0" t="n">
        <v>25.183333</v>
      </c>
      <c r="F245" s="0" t="s">
        <v>1149</v>
      </c>
      <c r="G245" s="0" t="s">
        <v>271</v>
      </c>
      <c r="H245" s="0" t="s">
        <v>19</v>
      </c>
      <c r="I245" s="0" t="s">
        <v>879</v>
      </c>
      <c r="J245" s="0" t="s">
        <v>14</v>
      </c>
      <c r="K245" s="0" t="s">
        <v>880</v>
      </c>
      <c r="L245" s="0" t="n">
        <v>1</v>
      </c>
      <c r="M245" s="0" t="n">
        <v>0.9</v>
      </c>
      <c r="N245" s="0" t="s">
        <v>881</v>
      </c>
      <c r="O245" s="0" t="s">
        <v>882</v>
      </c>
      <c r="P245" s="0" t="s">
        <v>883</v>
      </c>
    </row>
    <row r="246" customFormat="false" ht="13.8" hidden="false" customHeight="false" outlineLevel="0" collapsed="false">
      <c r="B246" s="0" t="s">
        <v>1150</v>
      </c>
      <c r="C246" s="0" t="s">
        <v>14</v>
      </c>
      <c r="D246" s="0" t="n">
        <v>63.6791229</v>
      </c>
      <c r="E246" s="0" t="n">
        <v>28.8148724</v>
      </c>
      <c r="F246" s="0" t="s">
        <v>1151</v>
      </c>
      <c r="G246" s="0" t="s">
        <v>1150</v>
      </c>
      <c r="H246" s="0" t="s">
        <v>502</v>
      </c>
      <c r="I246" s="0" t="s">
        <v>879</v>
      </c>
      <c r="J246" s="0" t="s">
        <v>14</v>
      </c>
      <c r="K246" s="0" t="s">
        <v>880</v>
      </c>
      <c r="L246" s="0" t="n">
        <v>1</v>
      </c>
      <c r="M246" s="0" t="n">
        <v>0.9</v>
      </c>
      <c r="N246" s="0" t="s">
        <v>881</v>
      </c>
      <c r="O246" s="0" t="s">
        <v>882</v>
      </c>
      <c r="P246" s="0" t="s">
        <v>883</v>
      </c>
    </row>
    <row r="247" customFormat="false" ht="13.8" hidden="false" customHeight="false" outlineLevel="0" collapsed="false">
      <c r="A247" s="0" t="str">
        <f aca="false">VLOOKUP(G247,mun_id!$B$1:$G$310,6,0)</f>
        <v>097</v>
      </c>
      <c r="B247" s="0" t="s">
        <v>272</v>
      </c>
      <c r="C247" s="0" t="s">
        <v>14</v>
      </c>
      <c r="D247" s="0" t="n">
        <v>61.6416004</v>
      </c>
      <c r="E247" s="0" t="n">
        <v>26.7765394</v>
      </c>
      <c r="F247" s="0" t="s">
        <v>1152</v>
      </c>
      <c r="G247" s="0" t="s">
        <v>272</v>
      </c>
      <c r="H247" s="0" t="s">
        <v>468</v>
      </c>
      <c r="I247" s="0" t="s">
        <v>879</v>
      </c>
      <c r="J247" s="0" t="s">
        <v>14</v>
      </c>
      <c r="K247" s="0" t="s">
        <v>880</v>
      </c>
      <c r="L247" s="0" t="n">
        <v>1</v>
      </c>
      <c r="M247" s="0" t="n">
        <v>0.9</v>
      </c>
      <c r="N247" s="0" t="s">
        <v>881</v>
      </c>
      <c r="O247" s="0" t="s">
        <v>882</v>
      </c>
      <c r="P247" s="0" t="s">
        <v>883</v>
      </c>
    </row>
    <row r="248" customFormat="false" ht="13.8" hidden="false" customHeight="false" outlineLevel="0" collapsed="false">
      <c r="A248" s="0" t="str">
        <f aca="false">VLOOKUP(G248,mun_id!$B$1:$G$310,6,0)</f>
        <v>623</v>
      </c>
      <c r="B248" s="0" t="s">
        <v>273</v>
      </c>
      <c r="C248" s="0" t="s">
        <v>14</v>
      </c>
      <c r="D248" s="0" t="n">
        <v>61.5231859</v>
      </c>
      <c r="E248" s="0" t="n">
        <v>28.176906</v>
      </c>
      <c r="F248" s="0" t="s">
        <v>1153</v>
      </c>
      <c r="G248" s="0" t="s">
        <v>273</v>
      </c>
      <c r="H248" s="0" t="s">
        <v>468</v>
      </c>
      <c r="I248" s="0" t="s">
        <v>879</v>
      </c>
      <c r="J248" s="0" t="s">
        <v>14</v>
      </c>
      <c r="K248" s="0" t="s">
        <v>880</v>
      </c>
      <c r="L248" s="0" t="n">
        <v>1</v>
      </c>
      <c r="M248" s="0" t="n">
        <v>0.9</v>
      </c>
      <c r="N248" s="0" t="s">
        <v>881</v>
      </c>
      <c r="O248" s="0" t="s">
        <v>882</v>
      </c>
      <c r="P248" s="0" t="s">
        <v>883</v>
      </c>
    </row>
    <row r="249" customFormat="false" ht="13.8" hidden="false" customHeight="false" outlineLevel="0" collapsed="false">
      <c r="A249" s="0" t="str">
        <f aca="false">VLOOKUP(G249,mun_id!$B$1:$G$310,6,0)</f>
        <v>608</v>
      </c>
      <c r="B249" s="0" t="s">
        <v>274</v>
      </c>
      <c r="C249" s="0" t="s">
        <v>14</v>
      </c>
      <c r="D249" s="0" t="n">
        <v>61.6935412</v>
      </c>
      <c r="E249" s="0" t="n">
        <v>22.0083959</v>
      </c>
      <c r="F249" s="0" t="s">
        <v>1154</v>
      </c>
      <c r="G249" s="0" t="s">
        <v>274</v>
      </c>
      <c r="H249" s="0" t="s">
        <v>35</v>
      </c>
      <c r="I249" s="0" t="s">
        <v>879</v>
      </c>
      <c r="J249" s="0" t="s">
        <v>14</v>
      </c>
      <c r="K249" s="0" t="s">
        <v>880</v>
      </c>
      <c r="L249" s="0" t="n">
        <v>1</v>
      </c>
      <c r="M249" s="0" t="n">
        <v>0.9</v>
      </c>
      <c r="N249" s="0" t="s">
        <v>881</v>
      </c>
      <c r="O249" s="0" t="s">
        <v>882</v>
      </c>
      <c r="P249" s="0" t="s">
        <v>883</v>
      </c>
    </row>
    <row r="250" customFormat="false" ht="13.8" hidden="false" customHeight="false" outlineLevel="0" collapsed="false">
      <c r="A250" s="0" t="str">
        <f aca="false">VLOOKUP(G250,mun_id!$B$1:$G$310,6,0)</f>
        <v>759</v>
      </c>
      <c r="B250" s="0" t="s">
        <v>275</v>
      </c>
      <c r="C250" s="0" t="s">
        <v>14</v>
      </c>
      <c r="D250" s="0" t="n">
        <v>62.8738088</v>
      </c>
      <c r="E250" s="0" t="n">
        <v>24.2076547</v>
      </c>
      <c r="F250" s="0" t="s">
        <v>1155</v>
      </c>
      <c r="G250" s="0" t="s">
        <v>275</v>
      </c>
      <c r="H250" s="0" t="s">
        <v>451</v>
      </c>
      <c r="I250" s="0" t="s">
        <v>879</v>
      </c>
      <c r="J250" s="0" t="s">
        <v>14</v>
      </c>
      <c r="K250" s="0" t="s">
        <v>880</v>
      </c>
      <c r="L250" s="0" t="n">
        <v>1</v>
      </c>
      <c r="M250" s="0" t="n">
        <v>0.9</v>
      </c>
      <c r="N250" s="0" t="s">
        <v>881</v>
      </c>
      <c r="O250" s="0" t="s">
        <v>882</v>
      </c>
      <c r="P250" s="0" t="s">
        <v>883</v>
      </c>
    </row>
    <row r="251" customFormat="false" ht="13.8" hidden="false" customHeight="false" outlineLevel="0" collapsed="false">
      <c r="A251" s="0" t="str">
        <f aca="false">VLOOKUP(G251,mun_id!$B$1:$G$310,6,0)</f>
        <v>280</v>
      </c>
      <c r="B251" s="0" t="s">
        <v>276</v>
      </c>
      <c r="C251" s="0" t="s">
        <v>14</v>
      </c>
      <c r="D251" s="0" t="n">
        <v>62.7863726</v>
      </c>
      <c r="E251" s="0" t="n">
        <v>21.18784</v>
      </c>
      <c r="F251" s="0" t="s">
        <v>1156</v>
      </c>
      <c r="G251" s="0" t="s">
        <v>276</v>
      </c>
      <c r="H251" s="0" t="s">
        <v>556</v>
      </c>
      <c r="I251" s="0" t="s">
        <v>879</v>
      </c>
      <c r="J251" s="0" t="s">
        <v>14</v>
      </c>
      <c r="K251" s="0" t="s">
        <v>880</v>
      </c>
      <c r="L251" s="0" t="n">
        <v>1</v>
      </c>
      <c r="M251" s="0" t="n">
        <v>0.9</v>
      </c>
      <c r="N251" s="0" t="s">
        <v>881</v>
      </c>
      <c r="O251" s="0" t="s">
        <v>882</v>
      </c>
      <c r="P251" s="0" t="s">
        <v>883</v>
      </c>
    </row>
    <row r="252" customFormat="false" ht="13.8" hidden="false" customHeight="false" outlineLevel="0" collapsed="false">
      <c r="A252" s="0" t="str">
        <f aca="false">VLOOKUP(G252,mun_id!$B$1:$G$310,6,0)</f>
        <v>921</v>
      </c>
      <c r="B252" s="0" t="s">
        <v>277</v>
      </c>
      <c r="C252" s="0" t="s">
        <v>14</v>
      </c>
      <c r="D252" s="0" t="n">
        <v>62.9302543</v>
      </c>
      <c r="E252" s="0" t="n">
        <v>26.4089399</v>
      </c>
      <c r="F252" s="0" t="s">
        <v>1157</v>
      </c>
      <c r="G252" s="0" t="s">
        <v>277</v>
      </c>
      <c r="H252" s="0" t="s">
        <v>516</v>
      </c>
      <c r="I252" s="0" t="s">
        <v>879</v>
      </c>
      <c r="J252" s="0" t="s">
        <v>14</v>
      </c>
      <c r="K252" s="0" t="s">
        <v>880</v>
      </c>
      <c r="L252" s="0" t="n">
        <v>1</v>
      </c>
      <c r="M252" s="0" t="n">
        <v>0.9</v>
      </c>
      <c r="N252" s="0" t="s">
        <v>881</v>
      </c>
      <c r="O252" s="0" t="s">
        <v>882</v>
      </c>
      <c r="P252" s="0" t="s">
        <v>883</v>
      </c>
    </row>
    <row r="253" customFormat="false" ht="13.8" hidden="false" customHeight="false" outlineLevel="0" collapsed="false">
      <c r="A253" s="0" t="str">
        <f aca="false">VLOOKUP(G253,mun_id!$B$1:$G$310,6,0)</f>
        <v>631</v>
      </c>
      <c r="B253" s="0" t="s">
        <v>278</v>
      </c>
      <c r="C253" s="0" t="s">
        <v>14</v>
      </c>
      <c r="D253" s="0" t="n">
        <v>60.94988</v>
      </c>
      <c r="E253" s="0" t="n">
        <v>21.4426922</v>
      </c>
      <c r="F253" s="0" t="s">
        <v>1158</v>
      </c>
      <c r="G253" s="0" t="s">
        <v>278</v>
      </c>
      <c r="H253" s="0" t="s">
        <v>462</v>
      </c>
      <c r="I253" s="0" t="s">
        <v>879</v>
      </c>
      <c r="J253" s="0" t="s">
        <v>14</v>
      </c>
      <c r="K253" s="0" t="s">
        <v>880</v>
      </c>
      <c r="L253" s="0" t="n">
        <v>1</v>
      </c>
      <c r="M253" s="0" t="n">
        <v>0.9</v>
      </c>
      <c r="N253" s="0" t="s">
        <v>881</v>
      </c>
      <c r="O253" s="0" t="s">
        <v>882</v>
      </c>
      <c r="P253" s="0" t="s">
        <v>883</v>
      </c>
    </row>
    <row r="254" customFormat="false" ht="13.8" hidden="false" customHeight="false" outlineLevel="0" collapsed="false">
      <c r="A254" s="0" t="str">
        <f aca="false">VLOOKUP(G254,mun_id!$B$1:$G$310,6,0)</f>
        <v>151</v>
      </c>
      <c r="B254" s="0" t="s">
        <v>279</v>
      </c>
      <c r="C254" s="0" t="s">
        <v>14</v>
      </c>
      <c r="D254" s="0" t="n">
        <v>62.1143416</v>
      </c>
      <c r="E254" s="0" t="n">
        <v>21.9587762</v>
      </c>
      <c r="F254" s="0" t="s">
        <v>1159</v>
      </c>
      <c r="G254" s="0" t="s">
        <v>279</v>
      </c>
      <c r="H254" s="0" t="s">
        <v>451</v>
      </c>
      <c r="I254" s="0" t="s">
        <v>879</v>
      </c>
      <c r="J254" s="0" t="s">
        <v>14</v>
      </c>
      <c r="K254" s="0" t="s">
        <v>880</v>
      </c>
      <c r="L254" s="0" t="n">
        <v>1</v>
      </c>
      <c r="M254" s="0" t="n">
        <v>0.9</v>
      </c>
      <c r="N254" s="0" t="s">
        <v>881</v>
      </c>
      <c r="O254" s="0" t="s">
        <v>882</v>
      </c>
      <c r="P254" s="0" t="s">
        <v>883</v>
      </c>
    </row>
    <row r="255" customFormat="false" ht="13.8" hidden="false" customHeight="false" outlineLevel="0" collapsed="false">
      <c r="B255" s="0" t="s">
        <v>1160</v>
      </c>
      <c r="C255" s="0" t="s">
        <v>14</v>
      </c>
      <c r="D255" s="0" t="n">
        <v>61.0221269</v>
      </c>
      <c r="E255" s="0" t="n">
        <v>25.1575102</v>
      </c>
      <c r="F255" s="0" t="s">
        <v>1161</v>
      </c>
      <c r="G255" s="0" t="s">
        <v>1160</v>
      </c>
      <c r="H255" s="0" t="s">
        <v>31</v>
      </c>
      <c r="I255" s="0" t="s">
        <v>879</v>
      </c>
      <c r="J255" s="0" t="s">
        <v>14</v>
      </c>
      <c r="K255" s="0" t="s">
        <v>880</v>
      </c>
      <c r="L255" s="0" t="n">
        <v>1</v>
      </c>
      <c r="M255" s="0" t="n">
        <v>0.9</v>
      </c>
      <c r="N255" s="0" t="s">
        <v>881</v>
      </c>
      <c r="O255" s="0" t="s">
        <v>882</v>
      </c>
      <c r="P255" s="0" t="s">
        <v>883</v>
      </c>
    </row>
    <row r="256" customFormat="false" ht="13.8" hidden="false" customHeight="false" outlineLevel="0" collapsed="false">
      <c r="A256" s="0" t="str">
        <f aca="false">VLOOKUP(G256,mun_id!$B$1:$G$310,6,0)</f>
        <v>489</v>
      </c>
      <c r="B256" s="0" t="s">
        <v>281</v>
      </c>
      <c r="C256" s="0" t="s">
        <v>14</v>
      </c>
      <c r="D256" s="0" t="n">
        <v>60.6691531</v>
      </c>
      <c r="E256" s="0" t="n">
        <v>27.6962325</v>
      </c>
      <c r="F256" s="0" t="s">
        <v>1162</v>
      </c>
      <c r="G256" s="0" t="s">
        <v>281</v>
      </c>
      <c r="H256" s="0" t="s">
        <v>33</v>
      </c>
      <c r="I256" s="0" t="s">
        <v>879</v>
      </c>
      <c r="J256" s="0" t="s">
        <v>14</v>
      </c>
      <c r="K256" s="0" t="s">
        <v>880</v>
      </c>
      <c r="L256" s="0" t="n">
        <v>1</v>
      </c>
      <c r="M256" s="0" t="n">
        <v>0.9</v>
      </c>
      <c r="N256" s="0" t="s">
        <v>881</v>
      </c>
      <c r="O256" s="0" t="s">
        <v>882</v>
      </c>
      <c r="P256" s="0" t="s">
        <v>883</v>
      </c>
    </row>
    <row r="257" customFormat="false" ht="13.8" hidden="false" customHeight="false" outlineLevel="0" collapsed="false">
      <c r="A257" s="0" t="str">
        <f aca="false">VLOOKUP(G257,mun_id!$B$1:$G$310,6,0)</f>
        <v>436</v>
      </c>
      <c r="B257" s="0" t="s">
        <v>282</v>
      </c>
      <c r="C257" s="0" t="s">
        <v>14</v>
      </c>
      <c r="D257" s="0" t="n">
        <v>64.8384044</v>
      </c>
      <c r="E257" s="0" t="n">
        <v>25.1868431</v>
      </c>
      <c r="F257" s="0" t="s">
        <v>1163</v>
      </c>
      <c r="G257" s="0" t="s">
        <v>282</v>
      </c>
      <c r="H257" s="0" t="s">
        <v>454</v>
      </c>
      <c r="I257" s="0" t="s">
        <v>879</v>
      </c>
      <c r="J257" s="0" t="s">
        <v>14</v>
      </c>
      <c r="K257" s="0" t="s">
        <v>880</v>
      </c>
      <c r="L257" s="0" t="n">
        <v>1</v>
      </c>
      <c r="M257" s="0" t="n">
        <v>0.9</v>
      </c>
      <c r="N257" s="0" t="s">
        <v>881</v>
      </c>
      <c r="O257" s="0" t="s">
        <v>882</v>
      </c>
      <c r="P257" s="0" t="s">
        <v>883</v>
      </c>
    </row>
    <row r="258" customFormat="false" ht="13.8" hidden="false" customHeight="false" outlineLevel="0" collapsed="false">
      <c r="A258" s="0" t="str">
        <f aca="false">VLOOKUP(G258,mun_id!$B$1:$G$310,6,0)</f>
        <v>250</v>
      </c>
      <c r="B258" s="0" t="s">
        <v>283</v>
      </c>
      <c r="C258" s="0" t="s">
        <v>14</v>
      </c>
      <c r="D258" s="0" t="n">
        <v>62.2031212</v>
      </c>
      <c r="E258" s="0" t="n">
        <v>23.1763928</v>
      </c>
      <c r="F258" s="0" t="s">
        <v>1164</v>
      </c>
      <c r="G258" s="0" t="s">
        <v>283</v>
      </c>
      <c r="H258" s="0" t="s">
        <v>19</v>
      </c>
      <c r="I258" s="0" t="s">
        <v>879</v>
      </c>
      <c r="J258" s="0" t="s">
        <v>14</v>
      </c>
      <c r="K258" s="0" t="s">
        <v>880</v>
      </c>
      <c r="L258" s="0" t="n">
        <v>1</v>
      </c>
      <c r="M258" s="0" t="n">
        <v>0.9</v>
      </c>
      <c r="N258" s="0" t="s">
        <v>881</v>
      </c>
      <c r="O258" s="0" t="s">
        <v>882</v>
      </c>
      <c r="P258" s="0" t="s">
        <v>883</v>
      </c>
    </row>
    <row r="259" customFormat="false" ht="13.8" hidden="false" customHeight="false" outlineLevel="0" collapsed="false">
      <c r="A259" s="0" t="str">
        <f aca="false">VLOOKUP(G259,mun_id!$B$1:$G$310,6,0)</f>
        <v>480</v>
      </c>
      <c r="B259" s="0" t="s">
        <v>284</v>
      </c>
      <c r="C259" s="0" t="s">
        <v>14</v>
      </c>
      <c r="D259" s="0" t="n">
        <v>60.585109</v>
      </c>
      <c r="E259" s="0" t="n">
        <v>22.898546</v>
      </c>
      <c r="F259" s="0" t="s">
        <v>1165</v>
      </c>
      <c r="G259" s="0" t="s">
        <v>284</v>
      </c>
      <c r="H259" s="0" t="s">
        <v>462</v>
      </c>
      <c r="I259" s="0" t="s">
        <v>879</v>
      </c>
      <c r="J259" s="0" t="s">
        <v>14</v>
      </c>
      <c r="K259" s="0" t="s">
        <v>880</v>
      </c>
      <c r="L259" s="0" t="n">
        <v>1</v>
      </c>
      <c r="M259" s="0" t="n">
        <v>0.9</v>
      </c>
      <c r="N259" s="0" t="s">
        <v>881</v>
      </c>
      <c r="O259" s="0" t="s">
        <v>882</v>
      </c>
      <c r="P259" s="0" t="s">
        <v>883</v>
      </c>
    </row>
    <row r="260" customFormat="false" ht="13.8" hidden="false" customHeight="false" outlineLevel="0" collapsed="false">
      <c r="A260" s="0" t="str">
        <f aca="false">VLOOKUP(G260,mun_id!$B$1:$G$310,6,0)</f>
        <v>417</v>
      </c>
      <c r="B260" s="0" t="s">
        <v>285</v>
      </c>
      <c r="C260" s="0" t="s">
        <v>14</v>
      </c>
      <c r="D260" s="0" t="n">
        <v>60.055716</v>
      </c>
      <c r="E260" s="0" t="n">
        <v>20.1220703</v>
      </c>
      <c r="F260" s="0" t="s">
        <v>1166</v>
      </c>
      <c r="G260" s="0" t="s">
        <v>285</v>
      </c>
      <c r="H260" s="0" t="s">
        <v>980</v>
      </c>
      <c r="J260" s="0" t="s">
        <v>14</v>
      </c>
      <c r="K260" s="0" t="s">
        <v>880</v>
      </c>
      <c r="L260" s="0" t="n">
        <v>1</v>
      </c>
      <c r="M260" s="0" t="n">
        <v>0.3969</v>
      </c>
      <c r="N260" s="0" t="s">
        <v>881</v>
      </c>
      <c r="O260" s="0" t="s">
        <v>882</v>
      </c>
      <c r="P260" s="0" t="s">
        <v>883</v>
      </c>
    </row>
    <row r="261" customFormat="false" ht="13.8" hidden="false" customHeight="false" outlineLevel="0" collapsed="false">
      <c r="A261" s="0" t="str">
        <f aca="false">VLOOKUP(G261,mun_id!$B$1:$G$310,6,0)</f>
        <v>616</v>
      </c>
      <c r="B261" s="0" t="s">
        <v>286</v>
      </c>
      <c r="C261" s="0" t="s">
        <v>14</v>
      </c>
      <c r="D261" s="0" t="n">
        <v>60.6455948</v>
      </c>
      <c r="E261" s="0" t="n">
        <v>25.581976</v>
      </c>
      <c r="F261" s="0" t="s">
        <v>1167</v>
      </c>
      <c r="G261" s="0" t="s">
        <v>286</v>
      </c>
      <c r="H261" s="0" t="s">
        <v>12</v>
      </c>
      <c r="I261" s="0" t="s">
        <v>879</v>
      </c>
      <c r="J261" s="0" t="s">
        <v>14</v>
      </c>
      <c r="K261" s="0" t="s">
        <v>880</v>
      </c>
      <c r="L261" s="0" t="n">
        <v>1</v>
      </c>
      <c r="M261" s="0" t="n">
        <v>0.9</v>
      </c>
      <c r="N261" s="0" t="s">
        <v>881</v>
      </c>
      <c r="O261" s="0" t="s">
        <v>882</v>
      </c>
      <c r="P261" s="0" t="s">
        <v>883</v>
      </c>
    </row>
    <row r="262" customFormat="false" ht="13.8" hidden="false" customHeight="false" outlineLevel="0" collapsed="false">
      <c r="A262" s="0" t="str">
        <f aca="false">VLOOKUP(G262,mun_id!$B$1:$G$310,6,0)</f>
        <v>504</v>
      </c>
      <c r="B262" s="0" t="s">
        <v>287</v>
      </c>
      <c r="C262" s="0" t="s">
        <v>14</v>
      </c>
      <c r="D262" s="0" t="n">
        <v>60.6702833</v>
      </c>
      <c r="E262" s="0" t="n">
        <v>25.8513925</v>
      </c>
      <c r="F262" s="0" t="s">
        <v>1168</v>
      </c>
      <c r="G262" s="0" t="s">
        <v>287</v>
      </c>
      <c r="H262" s="0" t="s">
        <v>12</v>
      </c>
      <c r="I262" s="0" t="s">
        <v>879</v>
      </c>
      <c r="J262" s="0" t="s">
        <v>14</v>
      </c>
      <c r="K262" s="0" t="s">
        <v>880</v>
      </c>
      <c r="L262" s="0" t="n">
        <v>1</v>
      </c>
      <c r="M262" s="0" t="n">
        <v>0.9</v>
      </c>
      <c r="N262" s="0" t="s">
        <v>881</v>
      </c>
      <c r="O262" s="0" t="s">
        <v>882</v>
      </c>
      <c r="P262" s="0" t="s">
        <v>883</v>
      </c>
    </row>
    <row r="263" customFormat="false" ht="13.8" hidden="false" customHeight="false" outlineLevel="0" collapsed="false">
      <c r="B263" s="0" t="s">
        <v>1169</v>
      </c>
      <c r="C263" s="0" t="s">
        <v>14</v>
      </c>
      <c r="D263" s="0" t="n">
        <v>60.5805774</v>
      </c>
      <c r="E263" s="0" t="n">
        <v>22.75192</v>
      </c>
      <c r="F263" s="0" t="s">
        <v>1170</v>
      </c>
      <c r="G263" s="0" t="s">
        <v>1169</v>
      </c>
      <c r="H263" s="0" t="s">
        <v>462</v>
      </c>
      <c r="I263" s="0" t="s">
        <v>879</v>
      </c>
      <c r="J263" s="0" t="s">
        <v>14</v>
      </c>
      <c r="K263" s="0" t="s">
        <v>880</v>
      </c>
      <c r="L263" s="0" t="n">
        <v>1</v>
      </c>
      <c r="M263" s="0" t="n">
        <v>0.9</v>
      </c>
      <c r="N263" s="0" t="s">
        <v>881</v>
      </c>
      <c r="O263" s="0" t="s">
        <v>882</v>
      </c>
      <c r="P263" s="0" t="s">
        <v>883</v>
      </c>
    </row>
    <row r="264" customFormat="false" ht="13.8" hidden="false" customHeight="false" outlineLevel="0" collapsed="false">
      <c r="A264" s="0" t="str">
        <f aca="false">VLOOKUP(G264,mun_id!$B$1:$G$310,6,0)</f>
        <v>181</v>
      </c>
      <c r="B264" s="0" t="s">
        <v>289</v>
      </c>
      <c r="C264" s="0" t="s">
        <v>14</v>
      </c>
      <c r="D264" s="0" t="n">
        <v>61.8212196</v>
      </c>
      <c r="E264" s="0" t="n">
        <v>22.6970217</v>
      </c>
      <c r="F264" s="0" t="s">
        <v>1171</v>
      </c>
      <c r="G264" s="0" t="s">
        <v>289</v>
      </c>
      <c r="H264" s="0" t="s">
        <v>35</v>
      </c>
      <c r="I264" s="0" t="s">
        <v>879</v>
      </c>
      <c r="J264" s="0" t="s">
        <v>14</v>
      </c>
      <c r="K264" s="0" t="s">
        <v>880</v>
      </c>
      <c r="L264" s="0" t="n">
        <v>1</v>
      </c>
      <c r="M264" s="0" t="n">
        <v>0.9</v>
      </c>
      <c r="N264" s="0" t="s">
        <v>881</v>
      </c>
      <c r="O264" s="0" t="s">
        <v>882</v>
      </c>
      <c r="P264" s="0" t="s">
        <v>883</v>
      </c>
    </row>
    <row r="265" customFormat="false" ht="13.8" hidden="false" customHeight="false" outlineLevel="0" collapsed="false">
      <c r="A265" s="0" t="str">
        <f aca="false">VLOOKUP(G265,mun_id!$B$1:$G$310,6,0)</f>
        <v>609</v>
      </c>
      <c r="B265" s="0" t="s">
        <v>1172</v>
      </c>
      <c r="C265" s="0" t="s">
        <v>14</v>
      </c>
      <c r="D265" s="0" t="n">
        <v>61.5957453</v>
      </c>
      <c r="E265" s="0" t="n">
        <v>22.583402</v>
      </c>
      <c r="F265" s="0" t="s">
        <v>1173</v>
      </c>
      <c r="G265" s="0" t="s">
        <v>34</v>
      </c>
      <c r="H265" s="0" t="s">
        <v>35</v>
      </c>
      <c r="I265" s="0" t="s">
        <v>879</v>
      </c>
      <c r="J265" s="0" t="s">
        <v>14</v>
      </c>
      <c r="K265" s="0" t="s">
        <v>880</v>
      </c>
      <c r="L265" s="0" t="n">
        <v>1</v>
      </c>
      <c r="M265" s="0" t="n">
        <v>0.9</v>
      </c>
      <c r="N265" s="0" t="s">
        <v>881</v>
      </c>
      <c r="O265" s="0" t="s">
        <v>882</v>
      </c>
      <c r="P265" s="0" t="s">
        <v>883</v>
      </c>
    </row>
    <row r="266" customFormat="false" ht="13.8" hidden="false" customHeight="false" outlineLevel="0" collapsed="false">
      <c r="A266" s="0" t="str">
        <f aca="false">VLOOKUP(G266,mun_id!$B$1:$G$310,6,0)</f>
        <v>047</v>
      </c>
      <c r="B266" s="0" t="s">
        <v>290</v>
      </c>
      <c r="C266" s="0" t="s">
        <v>14</v>
      </c>
      <c r="D266" s="0" t="n">
        <v>68.71394165</v>
      </c>
      <c r="E266" s="0" t="n">
        <v>22.0442026091624</v>
      </c>
      <c r="F266" s="0" t="s">
        <v>1174</v>
      </c>
      <c r="G266" s="0" t="s">
        <v>290</v>
      </c>
      <c r="H266" s="0" t="s">
        <v>471</v>
      </c>
      <c r="I266" s="0" t="s">
        <v>879</v>
      </c>
      <c r="J266" s="0" t="s">
        <v>14</v>
      </c>
      <c r="K266" s="0" t="s">
        <v>880</v>
      </c>
      <c r="L266" s="0" t="n">
        <v>1</v>
      </c>
      <c r="M266" s="0" t="n">
        <v>0.9</v>
      </c>
      <c r="N266" s="0" t="s">
        <v>881</v>
      </c>
      <c r="O266" s="0" t="s">
        <v>882</v>
      </c>
      <c r="P266" s="0" t="s">
        <v>883</v>
      </c>
    </row>
    <row r="267" customFormat="false" ht="13.8" hidden="false" customHeight="false" outlineLevel="0" collapsed="false">
      <c r="A267" s="0" t="str">
        <f aca="false">VLOOKUP(G267,mun_id!$B$1:$G$310,6,0)</f>
        <v>016</v>
      </c>
      <c r="B267" s="0" t="s">
        <v>1175</v>
      </c>
      <c r="C267" s="0" t="s">
        <v>14</v>
      </c>
      <c r="D267" s="0" t="n">
        <v>61.2372385</v>
      </c>
      <c r="E267" s="0" t="n">
        <v>25.4871068</v>
      </c>
      <c r="F267" s="0" t="s">
        <v>1176</v>
      </c>
      <c r="G267" s="0" t="s">
        <v>331</v>
      </c>
      <c r="H267" s="0" t="s">
        <v>31</v>
      </c>
      <c r="I267" s="0" t="s">
        <v>879</v>
      </c>
      <c r="J267" s="0" t="s">
        <v>14</v>
      </c>
      <c r="K267" s="0" t="s">
        <v>880</v>
      </c>
      <c r="L267" s="0" t="n">
        <v>1</v>
      </c>
      <c r="M267" s="0" t="n">
        <v>0.9</v>
      </c>
      <c r="N267" s="0" t="s">
        <v>881</v>
      </c>
      <c r="O267" s="0" t="s">
        <v>882</v>
      </c>
      <c r="P267" s="0" t="s">
        <v>883</v>
      </c>
    </row>
    <row r="268" customFormat="false" ht="13.8" hidden="false" customHeight="false" outlineLevel="0" collapsed="false">
      <c r="A268" s="0" t="str">
        <f aca="false">VLOOKUP(G268,mun_id!$B$1:$G$310,6,0)</f>
        <v>588</v>
      </c>
      <c r="B268" s="0" t="s">
        <v>292</v>
      </c>
      <c r="C268" s="0" t="s">
        <v>14</v>
      </c>
      <c r="D268" s="0" t="n">
        <v>61.5033928</v>
      </c>
      <c r="E268" s="0" t="n">
        <v>26.4784098</v>
      </c>
      <c r="F268" s="0" t="s">
        <v>1177</v>
      </c>
      <c r="G268" s="0" t="s">
        <v>292</v>
      </c>
      <c r="H268" s="0" t="s">
        <v>468</v>
      </c>
      <c r="I268" s="0" t="s">
        <v>879</v>
      </c>
      <c r="J268" s="0" t="s">
        <v>14</v>
      </c>
      <c r="K268" s="0" t="s">
        <v>880</v>
      </c>
      <c r="L268" s="0" t="n">
        <v>1</v>
      </c>
      <c r="M268" s="0" t="n">
        <v>0.9</v>
      </c>
      <c r="N268" s="0" t="s">
        <v>881</v>
      </c>
      <c r="O268" s="0" t="s">
        <v>882</v>
      </c>
      <c r="P268" s="0" t="s">
        <v>883</v>
      </c>
    </row>
    <row r="269" customFormat="false" ht="13.8" hidden="false" customHeight="false" outlineLevel="0" collapsed="false">
      <c r="B269" s="0" t="s">
        <v>1178</v>
      </c>
      <c r="C269" s="0" t="s">
        <v>14</v>
      </c>
      <c r="D269" s="0" t="n">
        <v>61.993025</v>
      </c>
      <c r="E269" s="0" t="n">
        <v>22.2637409</v>
      </c>
      <c r="F269" s="0" t="s">
        <v>1179</v>
      </c>
      <c r="G269" s="0" t="s">
        <v>1178</v>
      </c>
      <c r="H269" s="0" t="s">
        <v>35</v>
      </c>
      <c r="I269" s="0" t="s">
        <v>879</v>
      </c>
      <c r="J269" s="0" t="s">
        <v>14</v>
      </c>
      <c r="K269" s="0" t="s">
        <v>880</v>
      </c>
      <c r="L269" s="0" t="n">
        <v>1</v>
      </c>
      <c r="M269" s="0" t="n">
        <v>0.9</v>
      </c>
      <c r="N269" s="0" t="s">
        <v>881</v>
      </c>
      <c r="O269" s="0" t="s">
        <v>882</v>
      </c>
      <c r="P269" s="0" t="s">
        <v>883</v>
      </c>
    </row>
    <row r="270" customFormat="false" ht="13.8" hidden="false" customHeight="false" outlineLevel="0" collapsed="false">
      <c r="A270" s="0" t="str">
        <f aca="false">VLOOKUP(G270,mun_id!$B$1:$G$310,6,0)</f>
        <v>256</v>
      </c>
      <c r="B270" s="0" t="s">
        <v>293</v>
      </c>
      <c r="C270" s="0" t="s">
        <v>14</v>
      </c>
      <c r="D270" s="0" t="n">
        <v>63.366783</v>
      </c>
      <c r="E270" s="0" t="n">
        <v>24.9708779</v>
      </c>
      <c r="F270" s="0" t="s">
        <v>1180</v>
      </c>
      <c r="G270" s="0" t="s">
        <v>293</v>
      </c>
      <c r="H270" s="0" t="s">
        <v>493</v>
      </c>
      <c r="I270" s="0" t="s">
        <v>879</v>
      </c>
      <c r="J270" s="0" t="s">
        <v>14</v>
      </c>
      <c r="K270" s="0" t="s">
        <v>880</v>
      </c>
      <c r="L270" s="0" t="n">
        <v>1</v>
      </c>
      <c r="M270" s="0" t="n">
        <v>0.9</v>
      </c>
      <c r="N270" s="0" t="s">
        <v>881</v>
      </c>
      <c r="O270" s="0" t="s">
        <v>882</v>
      </c>
      <c r="P270" s="0" t="s">
        <v>883</v>
      </c>
    </row>
    <row r="271" customFormat="false" ht="13.8" hidden="false" customHeight="false" outlineLevel="0" collapsed="false">
      <c r="A271" s="0" t="str">
        <f aca="false">VLOOKUP(G271,mun_id!$B$1:$G$310,6,0)</f>
        <v>687</v>
      </c>
      <c r="B271" s="0" t="s">
        <v>294</v>
      </c>
      <c r="C271" s="0" t="s">
        <v>14</v>
      </c>
      <c r="D271" s="0" t="n">
        <v>63.4940502</v>
      </c>
      <c r="E271" s="0" t="n">
        <v>28.2984908</v>
      </c>
      <c r="F271" s="0" t="s">
        <v>1181</v>
      </c>
      <c r="G271" s="0" t="s">
        <v>294</v>
      </c>
      <c r="H271" s="0" t="s">
        <v>516</v>
      </c>
      <c r="I271" s="0" t="s">
        <v>879</v>
      </c>
      <c r="J271" s="0" t="s">
        <v>14</v>
      </c>
      <c r="K271" s="0" t="s">
        <v>880</v>
      </c>
      <c r="L271" s="0" t="n">
        <v>1</v>
      </c>
      <c r="M271" s="0" t="n">
        <v>0.9</v>
      </c>
      <c r="N271" s="0" t="s">
        <v>881</v>
      </c>
      <c r="O271" s="0" t="s">
        <v>882</v>
      </c>
      <c r="P271" s="0" t="s">
        <v>883</v>
      </c>
    </row>
    <row r="272" customFormat="false" ht="13.8" hidden="false" customHeight="false" outlineLevel="0" collapsed="false">
      <c r="A272" s="0" t="str">
        <f aca="false">VLOOKUP(G272,mun_id!$B$1:$G$310,6,0)</f>
        <v>495</v>
      </c>
      <c r="B272" s="0" t="s">
        <v>295</v>
      </c>
      <c r="C272" s="0" t="s">
        <v>14</v>
      </c>
      <c r="D272" s="0" t="n">
        <v>62.4099783</v>
      </c>
      <c r="E272" s="0" t="n">
        <v>24.8000583</v>
      </c>
      <c r="F272" s="0" t="s">
        <v>1182</v>
      </c>
      <c r="G272" s="0" t="s">
        <v>295</v>
      </c>
      <c r="H272" s="0" t="s">
        <v>493</v>
      </c>
      <c r="I272" s="0" t="s">
        <v>879</v>
      </c>
      <c r="J272" s="0" t="s">
        <v>14</v>
      </c>
      <c r="K272" s="0" t="s">
        <v>880</v>
      </c>
      <c r="L272" s="0" t="n">
        <v>1</v>
      </c>
      <c r="M272" s="0" t="n">
        <v>0.9</v>
      </c>
      <c r="N272" s="0" t="s">
        <v>881</v>
      </c>
      <c r="O272" s="0" t="s">
        <v>882</v>
      </c>
      <c r="P272" s="0" t="s">
        <v>883</v>
      </c>
    </row>
    <row r="273" customFormat="false" ht="13.8" hidden="false" customHeight="false" outlineLevel="0" collapsed="false">
      <c r="A273" s="0" t="str">
        <f aca="false">VLOOKUP(G273,mun_id!$B$1:$G$310,6,0)</f>
        <v>833</v>
      </c>
      <c r="B273" s="0" t="s">
        <v>296</v>
      </c>
      <c r="C273" s="0" t="s">
        <v>14</v>
      </c>
      <c r="D273" s="0" t="n">
        <v>60.5619353</v>
      </c>
      <c r="E273" s="0" t="n">
        <v>21.6132334</v>
      </c>
      <c r="F273" s="0" t="s">
        <v>1183</v>
      </c>
      <c r="G273" s="0" t="s">
        <v>296</v>
      </c>
      <c r="H273" s="0" t="s">
        <v>462</v>
      </c>
      <c r="I273" s="0" t="s">
        <v>879</v>
      </c>
      <c r="J273" s="0" t="s">
        <v>14</v>
      </c>
      <c r="K273" s="0" t="s">
        <v>880</v>
      </c>
      <c r="L273" s="0" t="n">
        <v>1</v>
      </c>
      <c r="M273" s="0" t="n">
        <v>0.9</v>
      </c>
      <c r="N273" s="0" t="s">
        <v>881</v>
      </c>
      <c r="O273" s="0" t="s">
        <v>882</v>
      </c>
      <c r="P273" s="0" t="s">
        <v>883</v>
      </c>
    </row>
    <row r="274" customFormat="false" ht="13.8" hidden="false" customHeight="false" outlineLevel="0" collapsed="false">
      <c r="A274" s="0" t="str">
        <f aca="false">VLOOKUP(G274,mun_id!$B$1:$G$310,6,0)</f>
        <v>844</v>
      </c>
      <c r="B274" s="0" t="s">
        <v>297</v>
      </c>
      <c r="C274" s="0" t="s">
        <v>14</v>
      </c>
      <c r="D274" s="0" t="n">
        <v>62.9563657</v>
      </c>
      <c r="E274" s="0" t="n">
        <v>26.7604718</v>
      </c>
      <c r="F274" s="0" t="s">
        <v>1184</v>
      </c>
      <c r="G274" s="0" t="s">
        <v>297</v>
      </c>
      <c r="H274" s="0" t="s">
        <v>516</v>
      </c>
      <c r="I274" s="0" t="s">
        <v>879</v>
      </c>
      <c r="J274" s="0" t="s">
        <v>14</v>
      </c>
      <c r="K274" s="0" t="s">
        <v>880</v>
      </c>
      <c r="L274" s="0" t="n">
        <v>1</v>
      </c>
      <c r="M274" s="0" t="n">
        <v>0.9</v>
      </c>
      <c r="N274" s="0" t="s">
        <v>881</v>
      </c>
      <c r="O274" s="0" t="s">
        <v>882</v>
      </c>
      <c r="P274" s="0" t="s">
        <v>883</v>
      </c>
    </row>
    <row r="275" customFormat="false" ht="13.8" hidden="false" customHeight="false" outlineLevel="0" collapsed="false">
      <c r="A275" s="0" t="str">
        <f aca="false">VLOOKUP(G275,mun_id!$B$1:$G$310,6,0)</f>
        <v>630</v>
      </c>
      <c r="B275" s="0" t="s">
        <v>298</v>
      </c>
      <c r="C275" s="0" t="s">
        <v>14</v>
      </c>
      <c r="D275" s="0" t="n">
        <v>64.096296</v>
      </c>
      <c r="E275" s="0" t="n">
        <v>26.3316485</v>
      </c>
      <c r="F275" s="0" t="s">
        <v>1185</v>
      </c>
      <c r="G275" s="0" t="s">
        <v>298</v>
      </c>
      <c r="H275" s="0" t="s">
        <v>454</v>
      </c>
      <c r="I275" s="0" t="s">
        <v>879</v>
      </c>
      <c r="J275" s="0" t="s">
        <v>14</v>
      </c>
      <c r="K275" s="0" t="s">
        <v>880</v>
      </c>
      <c r="L275" s="0" t="n">
        <v>1</v>
      </c>
      <c r="M275" s="0" t="n">
        <v>0.9</v>
      </c>
      <c r="N275" s="0" t="s">
        <v>881</v>
      </c>
      <c r="O275" s="0" t="s">
        <v>882</v>
      </c>
      <c r="P275" s="0" t="s">
        <v>883</v>
      </c>
    </row>
    <row r="276" customFormat="false" ht="13.8" hidden="false" customHeight="false" outlineLevel="0" collapsed="false">
      <c r="A276" s="0" t="str">
        <f aca="false">VLOOKUP(G276,mun_id!$B$1:$G$310,6,0)</f>
        <v>076</v>
      </c>
      <c r="B276" s="0" t="s">
        <v>299</v>
      </c>
      <c r="C276" s="0" t="s">
        <v>14</v>
      </c>
      <c r="D276" s="0" t="n">
        <v>60.2196758</v>
      </c>
      <c r="E276" s="0" t="n">
        <v>19.7378481</v>
      </c>
      <c r="F276" s="0" t="s">
        <v>1186</v>
      </c>
      <c r="G276" s="0" t="s">
        <v>299</v>
      </c>
      <c r="H276" s="0" t="s">
        <v>980</v>
      </c>
      <c r="J276" s="0" t="s">
        <v>14</v>
      </c>
      <c r="K276" s="0" t="s">
        <v>880</v>
      </c>
      <c r="L276" s="0" t="n">
        <v>1</v>
      </c>
      <c r="M276" s="0" t="n">
        <v>0.3969</v>
      </c>
      <c r="N276" s="0" t="s">
        <v>881</v>
      </c>
      <c r="O276" s="0" t="s">
        <v>882</v>
      </c>
      <c r="P276" s="0" t="s">
        <v>883</v>
      </c>
    </row>
    <row r="277" customFormat="false" ht="13.8" hidden="false" customHeight="false" outlineLevel="0" collapsed="false">
      <c r="A277" s="0" t="str">
        <f aca="false">VLOOKUP(G277,mun_id!$B$1:$G$310,6,0)</f>
        <v>747</v>
      </c>
      <c r="B277" s="0" t="s">
        <v>300</v>
      </c>
      <c r="C277" s="0" t="s">
        <v>14</v>
      </c>
      <c r="D277" s="0" t="n">
        <v>61.8766739</v>
      </c>
      <c r="E277" s="0" t="n">
        <v>21.8216558</v>
      </c>
      <c r="F277" s="0" t="s">
        <v>1187</v>
      </c>
      <c r="G277" s="0" t="s">
        <v>300</v>
      </c>
      <c r="H277" s="0" t="s">
        <v>35</v>
      </c>
      <c r="I277" s="0" t="s">
        <v>879</v>
      </c>
      <c r="J277" s="0" t="s">
        <v>14</v>
      </c>
      <c r="K277" s="0" t="s">
        <v>880</v>
      </c>
      <c r="L277" s="0" t="n">
        <v>1</v>
      </c>
      <c r="M277" s="0" t="n">
        <v>0.9</v>
      </c>
      <c r="N277" s="0" t="s">
        <v>881</v>
      </c>
      <c r="O277" s="0" t="s">
        <v>882</v>
      </c>
      <c r="P277" s="0" t="s">
        <v>883</v>
      </c>
    </row>
    <row r="278" customFormat="false" ht="13.8" hidden="false" customHeight="false" outlineLevel="0" collapsed="false">
      <c r="A278" s="0" t="str">
        <f aca="false">VLOOKUP(G278,mun_id!$B$1:$G$310,6,0)</f>
        <v>046</v>
      </c>
      <c r="B278" s="0" t="s">
        <v>301</v>
      </c>
      <c r="C278" s="0" t="s">
        <v>14</v>
      </c>
      <c r="D278" s="0" t="n">
        <v>62.0887054</v>
      </c>
      <c r="E278" s="0" t="n">
        <v>28.9161938</v>
      </c>
      <c r="F278" s="0" t="s">
        <v>1188</v>
      </c>
      <c r="G278" s="0" t="s">
        <v>301</v>
      </c>
      <c r="H278" s="0" t="s">
        <v>468</v>
      </c>
      <c r="I278" s="0" t="s">
        <v>879</v>
      </c>
      <c r="J278" s="0" t="s">
        <v>14</v>
      </c>
      <c r="K278" s="0" t="s">
        <v>880</v>
      </c>
      <c r="L278" s="0" t="n">
        <v>1</v>
      </c>
      <c r="M278" s="0" t="n">
        <v>0.9</v>
      </c>
      <c r="N278" s="0" t="s">
        <v>881</v>
      </c>
      <c r="O278" s="0" t="s">
        <v>882</v>
      </c>
      <c r="P278" s="0" t="s">
        <v>883</v>
      </c>
    </row>
    <row r="279" customFormat="false" ht="13.8" hidden="false" customHeight="false" outlineLevel="0" collapsed="false">
      <c r="A279" s="0" t="str">
        <f aca="false">VLOOKUP(G279,mun_id!$B$1:$G$310,6,0)</f>
        <v>216</v>
      </c>
      <c r="B279" s="0" t="s">
        <v>302</v>
      </c>
      <c r="C279" s="0" t="s">
        <v>14</v>
      </c>
      <c r="D279" s="0" t="n">
        <v>62.9768822</v>
      </c>
      <c r="E279" s="0" t="n">
        <v>25.2637374</v>
      </c>
      <c r="F279" s="0" t="s">
        <v>1189</v>
      </c>
      <c r="G279" s="0" t="s">
        <v>302</v>
      </c>
      <c r="H279" s="0" t="s">
        <v>493</v>
      </c>
      <c r="I279" s="0" t="s">
        <v>879</v>
      </c>
      <c r="J279" s="0" t="s">
        <v>14</v>
      </c>
      <c r="K279" s="0" t="s">
        <v>880</v>
      </c>
      <c r="L279" s="0" t="n">
        <v>1</v>
      </c>
      <c r="M279" s="0" t="n">
        <v>0.9</v>
      </c>
      <c r="N279" s="0" t="s">
        <v>881</v>
      </c>
      <c r="O279" s="0" t="s">
        <v>882</v>
      </c>
      <c r="P279" s="0" t="s">
        <v>883</v>
      </c>
    </row>
    <row r="280" customFormat="false" ht="13.8" hidden="false" customHeight="false" outlineLevel="0" collapsed="false">
      <c r="A280" s="0" t="str">
        <f aca="false">VLOOKUP(G280,mun_id!$B$1:$G$310,6,0)</f>
        <v>312</v>
      </c>
      <c r="B280" s="0" t="s">
        <v>303</v>
      </c>
      <c r="C280" s="0" t="s">
        <v>14</v>
      </c>
      <c r="D280" s="0" t="n">
        <v>63.0435882</v>
      </c>
      <c r="E280" s="0" t="n">
        <v>24.5647585</v>
      </c>
      <c r="F280" s="0" t="s">
        <v>1190</v>
      </c>
      <c r="G280" s="0" t="s">
        <v>303</v>
      </c>
      <c r="H280" s="0" t="s">
        <v>493</v>
      </c>
      <c r="I280" s="0" t="s">
        <v>879</v>
      </c>
      <c r="J280" s="0" t="s">
        <v>14</v>
      </c>
      <c r="K280" s="0" t="s">
        <v>880</v>
      </c>
      <c r="L280" s="0" t="n">
        <v>1</v>
      </c>
      <c r="M280" s="0" t="n">
        <v>0.9</v>
      </c>
      <c r="N280" s="0" t="s">
        <v>881</v>
      </c>
      <c r="O280" s="0" t="s">
        <v>882</v>
      </c>
      <c r="P280" s="0" t="s">
        <v>883</v>
      </c>
    </row>
    <row r="281" customFormat="false" ht="13.8" hidden="false" customHeight="false" outlineLevel="0" collapsed="false">
      <c r="A281" s="0" t="str">
        <f aca="false">VLOOKUP(G281,mun_id!$B$1:$G$310,6,0)</f>
        <v>561</v>
      </c>
      <c r="B281" s="0" t="s">
        <v>304</v>
      </c>
      <c r="C281" s="0" t="s">
        <v>14</v>
      </c>
      <c r="D281" s="0" t="n">
        <v>60.8555778</v>
      </c>
      <c r="E281" s="0" t="n">
        <v>22.6945818</v>
      </c>
      <c r="F281" s="0" t="s">
        <v>1191</v>
      </c>
      <c r="G281" s="0" t="s">
        <v>304</v>
      </c>
      <c r="H281" s="0" t="s">
        <v>462</v>
      </c>
      <c r="I281" s="0" t="s">
        <v>879</v>
      </c>
      <c r="J281" s="0" t="s">
        <v>14</v>
      </c>
      <c r="K281" s="0" t="s">
        <v>880</v>
      </c>
      <c r="L281" s="0" t="n">
        <v>1</v>
      </c>
      <c r="M281" s="0" t="n">
        <v>0.9</v>
      </c>
      <c r="N281" s="0" t="s">
        <v>881</v>
      </c>
      <c r="O281" s="0" t="s">
        <v>882</v>
      </c>
      <c r="P281" s="0" t="s">
        <v>883</v>
      </c>
    </row>
    <row r="282" customFormat="false" ht="13.8" hidden="false" customHeight="false" outlineLevel="0" collapsed="false">
      <c r="A282" s="0" t="str">
        <f aca="false">VLOOKUP(G282,mun_id!$B$1:$G$310,6,0)</f>
        <v>218</v>
      </c>
      <c r="B282" s="0" t="s">
        <v>305</v>
      </c>
      <c r="C282" s="0" t="s">
        <v>14</v>
      </c>
      <c r="D282" s="0" t="n">
        <v>62.307535</v>
      </c>
      <c r="E282" s="0" t="n">
        <v>21.7077697</v>
      </c>
      <c r="F282" s="0" t="s">
        <v>1192</v>
      </c>
      <c r="G282" s="0" t="s">
        <v>305</v>
      </c>
      <c r="H282" s="0" t="s">
        <v>451</v>
      </c>
      <c r="I282" s="0" t="s">
        <v>879</v>
      </c>
      <c r="J282" s="0" t="s">
        <v>14</v>
      </c>
      <c r="K282" s="0" t="s">
        <v>880</v>
      </c>
      <c r="L282" s="0" t="n">
        <v>1</v>
      </c>
      <c r="M282" s="0" t="n">
        <v>0.9</v>
      </c>
      <c r="N282" s="0" t="s">
        <v>881</v>
      </c>
      <c r="O282" s="0" t="s">
        <v>882</v>
      </c>
      <c r="P282" s="0" t="s">
        <v>883</v>
      </c>
    </row>
    <row r="283" customFormat="false" ht="13.8" hidden="false" customHeight="false" outlineLevel="0" collapsed="false">
      <c r="A283" s="0" t="str">
        <f aca="false">VLOOKUP(G283,mun_id!$B$1:$G$310,6,0)</f>
        <v>697</v>
      </c>
      <c r="B283" s="0" t="s">
        <v>306</v>
      </c>
      <c r="C283" s="0" t="s">
        <v>14</v>
      </c>
      <c r="D283" s="0" t="n">
        <v>64.5009039</v>
      </c>
      <c r="E283" s="0" t="n">
        <v>28.2131567</v>
      </c>
      <c r="F283" s="0" t="s">
        <v>1193</v>
      </c>
      <c r="G283" s="0" t="s">
        <v>306</v>
      </c>
      <c r="H283" s="0" t="s">
        <v>63</v>
      </c>
      <c r="I283" s="0" t="s">
        <v>879</v>
      </c>
      <c r="J283" s="0" t="s">
        <v>14</v>
      </c>
      <c r="K283" s="0" t="s">
        <v>880</v>
      </c>
      <c r="L283" s="0" t="n">
        <v>1</v>
      </c>
      <c r="M283" s="0" t="n">
        <v>0.9</v>
      </c>
      <c r="N283" s="0" t="s">
        <v>881</v>
      </c>
      <c r="O283" s="0" t="s">
        <v>882</v>
      </c>
      <c r="P283" s="0" t="s">
        <v>883</v>
      </c>
    </row>
    <row r="284" customFormat="false" ht="13.8" hidden="false" customHeight="false" outlineLevel="0" collapsed="false">
      <c r="A284" s="0" t="str">
        <f aca="false">VLOOKUP(G284,mun_id!$B$1:$G$310,6,0)</f>
        <v>231</v>
      </c>
      <c r="B284" s="0" t="s">
        <v>307</v>
      </c>
      <c r="C284" s="0" t="s">
        <v>14</v>
      </c>
      <c r="D284" s="0" t="n">
        <v>62.3845858</v>
      </c>
      <c r="E284" s="0" t="n">
        <v>21.2225761</v>
      </c>
      <c r="F284" s="0" t="s">
        <v>1194</v>
      </c>
      <c r="G284" s="0" t="s">
        <v>307</v>
      </c>
      <c r="H284" s="0" t="s">
        <v>556</v>
      </c>
      <c r="I284" s="0" t="s">
        <v>879</v>
      </c>
      <c r="J284" s="0" t="s">
        <v>14</v>
      </c>
      <c r="K284" s="0" t="s">
        <v>880</v>
      </c>
      <c r="L284" s="0" t="n">
        <v>1</v>
      </c>
      <c r="M284" s="0" t="n">
        <v>0.9</v>
      </c>
      <c r="N284" s="0" t="s">
        <v>881</v>
      </c>
      <c r="O284" s="0" t="s">
        <v>882</v>
      </c>
      <c r="P284" s="0" t="s">
        <v>883</v>
      </c>
    </row>
    <row r="285" customFormat="false" ht="13.8" hidden="false" customHeight="false" outlineLevel="0" collapsed="false">
      <c r="A285" s="0" t="str">
        <f aca="false">VLOOKUP(G285,mun_id!$B$1:$G$310,6,0)</f>
        <v>890</v>
      </c>
      <c r="B285" s="0" t="s">
        <v>308</v>
      </c>
      <c r="C285" s="0" t="s">
        <v>14</v>
      </c>
      <c r="D285" s="0" t="n">
        <v>69.907601</v>
      </c>
      <c r="E285" s="0" t="n">
        <v>27.0252458</v>
      </c>
      <c r="F285" s="0" t="s">
        <v>1195</v>
      </c>
      <c r="G285" s="0" t="s">
        <v>308</v>
      </c>
      <c r="H285" s="0" t="s">
        <v>471</v>
      </c>
      <c r="I285" s="0" t="s">
        <v>879</v>
      </c>
      <c r="J285" s="0" t="s">
        <v>14</v>
      </c>
      <c r="K285" s="0" t="s">
        <v>880</v>
      </c>
      <c r="L285" s="0" t="n">
        <v>1</v>
      </c>
      <c r="M285" s="0" t="n">
        <v>0.9</v>
      </c>
      <c r="N285" s="0" t="s">
        <v>881</v>
      </c>
      <c r="O285" s="0" t="s">
        <v>882</v>
      </c>
      <c r="P285" s="0" t="s">
        <v>883</v>
      </c>
    </row>
    <row r="286" customFormat="false" ht="13.8" hidden="false" customHeight="false" outlineLevel="0" collapsed="false">
      <c r="A286" s="0" t="str">
        <f aca="false">VLOOKUP(G286,mun_id!$B$1:$G$310,6,0)</f>
        <v>074</v>
      </c>
      <c r="B286" s="0" t="s">
        <v>309</v>
      </c>
      <c r="C286" s="0" t="s">
        <v>14</v>
      </c>
      <c r="D286" s="0" t="n">
        <v>63.4619279</v>
      </c>
      <c r="E286" s="0" t="n">
        <v>24.1690324</v>
      </c>
      <c r="F286" s="0" t="s">
        <v>1196</v>
      </c>
      <c r="G286" s="0" t="s">
        <v>309</v>
      </c>
      <c r="H286" s="0" t="s">
        <v>487</v>
      </c>
      <c r="I286" s="0" t="s">
        <v>879</v>
      </c>
      <c r="J286" s="0" t="s">
        <v>14</v>
      </c>
      <c r="K286" s="0" t="s">
        <v>880</v>
      </c>
      <c r="L286" s="0" t="n">
        <v>1</v>
      </c>
      <c r="M286" s="0" t="n">
        <v>0.9</v>
      </c>
      <c r="N286" s="0" t="s">
        <v>881</v>
      </c>
      <c r="O286" s="0" t="s">
        <v>882</v>
      </c>
      <c r="P286" s="0" t="s">
        <v>883</v>
      </c>
    </row>
    <row r="287" customFormat="false" ht="13.8" hidden="false" customHeight="false" outlineLevel="0" collapsed="false">
      <c r="A287" s="0" t="str">
        <f aca="false">VLOOKUP(G287,mun_id!$B$1:$G$310,6,0)</f>
        <v>265</v>
      </c>
      <c r="B287" s="0" t="s">
        <v>310</v>
      </c>
      <c r="C287" s="0" t="s">
        <v>14</v>
      </c>
      <c r="D287" s="0" t="n">
        <v>63.1223025</v>
      </c>
      <c r="E287" s="0" t="n">
        <v>25.0725469</v>
      </c>
      <c r="F287" s="0" t="s">
        <v>1197</v>
      </c>
      <c r="G287" s="0" t="s">
        <v>310</v>
      </c>
      <c r="H287" s="0" t="s">
        <v>493</v>
      </c>
      <c r="I287" s="0" t="s">
        <v>879</v>
      </c>
      <c r="J287" s="0" t="s">
        <v>14</v>
      </c>
      <c r="K287" s="0" t="s">
        <v>880</v>
      </c>
      <c r="L287" s="0" t="n">
        <v>1</v>
      </c>
      <c r="M287" s="0" t="n">
        <v>0.9</v>
      </c>
      <c r="N287" s="0" t="s">
        <v>881</v>
      </c>
      <c r="O287" s="0" t="s">
        <v>882</v>
      </c>
      <c r="P287" s="0" t="s">
        <v>883</v>
      </c>
    </row>
    <row r="288" customFormat="false" ht="13.8" hidden="false" customHeight="false" outlineLevel="0" collapsed="false">
      <c r="A288" s="0" t="str">
        <f aca="false">VLOOKUP(G288,mun_id!$B$1:$G$310,6,0)</f>
        <v>483</v>
      </c>
      <c r="B288" s="0" t="s">
        <v>311</v>
      </c>
      <c r="C288" s="0" t="s">
        <v>14</v>
      </c>
      <c r="D288" s="0" t="n">
        <v>64.2926104</v>
      </c>
      <c r="E288" s="0" t="n">
        <v>24.4372571</v>
      </c>
      <c r="F288" s="0" t="s">
        <v>1198</v>
      </c>
      <c r="G288" s="0" t="s">
        <v>311</v>
      </c>
      <c r="H288" s="0" t="s">
        <v>454</v>
      </c>
      <c r="I288" s="0" t="s">
        <v>879</v>
      </c>
      <c r="J288" s="0" t="s">
        <v>14</v>
      </c>
      <c r="K288" s="0" t="s">
        <v>880</v>
      </c>
      <c r="L288" s="0" t="n">
        <v>1</v>
      </c>
      <c r="M288" s="0" t="n">
        <v>0.9</v>
      </c>
      <c r="N288" s="0" t="s">
        <v>881</v>
      </c>
      <c r="O288" s="0" t="s">
        <v>882</v>
      </c>
      <c r="P288" s="0" t="s">
        <v>883</v>
      </c>
    </row>
    <row r="289" customFormat="false" ht="13.8" hidden="false" customHeight="false" outlineLevel="0" collapsed="false">
      <c r="A289" s="0" t="str">
        <f aca="false">VLOOKUP(G289,mun_id!$B$1:$G$310,6,0)</f>
        <v>742</v>
      </c>
      <c r="B289" s="0" t="s">
        <v>312</v>
      </c>
      <c r="C289" s="0" t="s">
        <v>14</v>
      </c>
      <c r="D289" s="0" t="n">
        <v>67.2923114</v>
      </c>
      <c r="E289" s="0" t="n">
        <v>28.1638772</v>
      </c>
      <c r="F289" s="0" t="s">
        <v>1199</v>
      </c>
      <c r="G289" s="0" t="s">
        <v>312</v>
      </c>
      <c r="H289" s="0" t="s">
        <v>471</v>
      </c>
      <c r="I289" s="0" t="s">
        <v>879</v>
      </c>
      <c r="J289" s="0" t="s">
        <v>14</v>
      </c>
      <c r="K289" s="0" t="s">
        <v>880</v>
      </c>
      <c r="L289" s="0" t="n">
        <v>1</v>
      </c>
      <c r="M289" s="0" t="n">
        <v>0.9</v>
      </c>
      <c r="N289" s="0" t="s">
        <v>881</v>
      </c>
      <c r="O289" s="0" t="s">
        <v>882</v>
      </c>
      <c r="P289" s="0" t="s">
        <v>883</v>
      </c>
    </row>
    <row r="290" customFormat="false" ht="13.8" hidden="false" customHeight="false" outlineLevel="0" collapsed="false">
      <c r="A290" s="0" t="str">
        <f aca="false">VLOOKUP(G290,mun_id!$B$1:$G$310,6,0)</f>
        <v>072</v>
      </c>
      <c r="B290" s="0" t="s">
        <v>313</v>
      </c>
      <c r="C290" s="0" t="s">
        <v>14</v>
      </c>
      <c r="D290" s="0" t="n">
        <v>65.0137795</v>
      </c>
      <c r="E290" s="0" t="n">
        <v>24.7292318</v>
      </c>
      <c r="F290" s="0" t="s">
        <v>1200</v>
      </c>
      <c r="G290" s="0" t="s">
        <v>313</v>
      </c>
      <c r="H290" s="0" t="s">
        <v>454</v>
      </c>
      <c r="I290" s="0" t="s">
        <v>879</v>
      </c>
      <c r="J290" s="0" t="s">
        <v>14</v>
      </c>
      <c r="K290" s="0" t="s">
        <v>880</v>
      </c>
      <c r="L290" s="0" t="n">
        <v>1</v>
      </c>
      <c r="M290" s="0" t="n">
        <v>0.9</v>
      </c>
      <c r="N290" s="0" t="s">
        <v>881</v>
      </c>
      <c r="O290" s="0" t="s">
        <v>882</v>
      </c>
      <c r="P290" s="0" t="s">
        <v>883</v>
      </c>
    </row>
    <row r="291" customFormat="false" ht="13.8" hidden="false" customHeight="false" outlineLevel="0" collapsed="false">
      <c r="A291" s="0" t="str">
        <f aca="false">VLOOKUP(G291,mun_id!$B$1:$G$310,6,0)</f>
        <v>583</v>
      </c>
      <c r="B291" s="0" t="s">
        <v>314</v>
      </c>
      <c r="C291" s="0" t="s">
        <v>14</v>
      </c>
      <c r="D291" s="0" t="n">
        <v>67.1095969</v>
      </c>
      <c r="E291" s="0" t="n">
        <v>27.5118116</v>
      </c>
      <c r="F291" s="0" t="s">
        <v>1201</v>
      </c>
      <c r="G291" s="0" t="s">
        <v>314</v>
      </c>
      <c r="H291" s="0" t="s">
        <v>471</v>
      </c>
      <c r="I291" s="0" t="s">
        <v>879</v>
      </c>
      <c r="J291" s="0" t="s">
        <v>14</v>
      </c>
      <c r="K291" s="0" t="s">
        <v>880</v>
      </c>
      <c r="L291" s="0" t="n">
        <v>1</v>
      </c>
      <c r="M291" s="0" t="n">
        <v>0.9</v>
      </c>
      <c r="N291" s="0" t="s">
        <v>881</v>
      </c>
      <c r="O291" s="0" t="s">
        <v>882</v>
      </c>
      <c r="P291" s="0" t="s">
        <v>883</v>
      </c>
    </row>
    <row r="292" customFormat="false" ht="13.8" hidden="false" customHeight="false" outlineLevel="0" collapsed="false">
      <c r="A292" s="0" t="str">
        <f aca="false">VLOOKUP(G292,mun_id!$B$1:$G$310,6,0)</f>
        <v>043</v>
      </c>
      <c r="B292" s="0" t="s">
        <v>315</v>
      </c>
      <c r="C292" s="0" t="s">
        <v>14</v>
      </c>
      <c r="D292" s="0" t="n">
        <v>60.31755375</v>
      </c>
      <c r="E292" s="0" t="n">
        <v>19.4697194584902</v>
      </c>
      <c r="F292" s="0" t="s">
        <v>1202</v>
      </c>
      <c r="G292" s="0" t="s">
        <v>315</v>
      </c>
      <c r="H292" s="0" t="s">
        <v>980</v>
      </c>
      <c r="J292" s="0" t="s">
        <v>14</v>
      </c>
      <c r="K292" s="0" t="s">
        <v>880</v>
      </c>
      <c r="L292" s="0" t="n">
        <v>1</v>
      </c>
      <c r="M292" s="0" t="n">
        <v>0.3969</v>
      </c>
      <c r="N292" s="0" t="s">
        <v>881</v>
      </c>
      <c r="O292" s="0" t="s">
        <v>882</v>
      </c>
      <c r="P292" s="0" t="s">
        <v>883</v>
      </c>
    </row>
    <row r="293" customFormat="false" ht="13.8" hidden="false" customHeight="false" outlineLevel="0" collapsed="false">
      <c r="A293" s="0" t="str">
        <f aca="false">VLOOKUP(G293,mun_id!$B$1:$G$310,6,0)</f>
        <v>304</v>
      </c>
      <c r="B293" s="0" t="s">
        <v>316</v>
      </c>
      <c r="C293" s="0" t="s">
        <v>14</v>
      </c>
      <c r="D293" s="0" t="n">
        <v>60.5458493</v>
      </c>
      <c r="E293" s="0" t="n">
        <v>21.3558051</v>
      </c>
      <c r="F293" s="0" t="s">
        <v>1203</v>
      </c>
      <c r="G293" s="0" t="s">
        <v>316</v>
      </c>
      <c r="H293" s="0" t="s">
        <v>462</v>
      </c>
      <c r="I293" s="0" t="s">
        <v>879</v>
      </c>
      <c r="J293" s="0" t="s">
        <v>14</v>
      </c>
      <c r="K293" s="0" t="s">
        <v>880</v>
      </c>
      <c r="L293" s="0" t="n">
        <v>1</v>
      </c>
      <c r="M293" s="0" t="n">
        <v>0.9</v>
      </c>
      <c r="N293" s="0" t="s">
        <v>881</v>
      </c>
      <c r="O293" s="0" t="s">
        <v>882</v>
      </c>
      <c r="P293" s="0" t="s">
        <v>883</v>
      </c>
    </row>
    <row r="294" customFormat="false" ht="13.8" hidden="false" customHeight="false" outlineLevel="0" collapsed="false">
      <c r="A294" s="0" t="str">
        <f aca="false">VLOOKUP(G294,mun_id!$B$1:$G$310,6,0)</f>
        <v>421</v>
      </c>
      <c r="B294" s="0" t="s">
        <v>317</v>
      </c>
      <c r="C294" s="0" t="s">
        <v>14</v>
      </c>
      <c r="D294" s="0" t="n">
        <v>63.5245085</v>
      </c>
      <c r="E294" s="0" t="n">
        <v>24.6683036</v>
      </c>
      <c r="F294" s="0" t="s">
        <v>1204</v>
      </c>
      <c r="G294" s="0" t="s">
        <v>317</v>
      </c>
      <c r="H294" s="0" t="s">
        <v>487</v>
      </c>
      <c r="I294" s="0" t="s">
        <v>879</v>
      </c>
      <c r="J294" s="0" t="s">
        <v>14</v>
      </c>
      <c r="K294" s="0" t="s">
        <v>880</v>
      </c>
      <c r="L294" s="0" t="n">
        <v>1</v>
      </c>
      <c r="M294" s="0" t="n">
        <v>0.9</v>
      </c>
      <c r="N294" s="0" t="s">
        <v>881</v>
      </c>
      <c r="O294" s="0" t="s">
        <v>882</v>
      </c>
      <c r="P294" s="0" t="s">
        <v>883</v>
      </c>
    </row>
    <row r="295" customFormat="false" ht="13.8" hidden="false" customHeight="false" outlineLevel="0" collapsed="false">
      <c r="A295" s="0" t="str">
        <f aca="false">VLOOKUP(G295,mun_id!$B$1:$G$310,6,0)</f>
        <v>435</v>
      </c>
      <c r="B295" s="0" t="s">
        <v>318</v>
      </c>
      <c r="C295" s="0" t="s">
        <v>14</v>
      </c>
      <c r="D295" s="0" t="n">
        <v>61.797009</v>
      </c>
      <c r="E295" s="0" t="n">
        <v>25.7046425</v>
      </c>
      <c r="F295" s="0" t="s">
        <v>1205</v>
      </c>
      <c r="G295" s="0" t="s">
        <v>318</v>
      </c>
      <c r="H295" s="0" t="s">
        <v>493</v>
      </c>
      <c r="I295" s="0" t="s">
        <v>879</v>
      </c>
      <c r="J295" s="0" t="s">
        <v>14</v>
      </c>
      <c r="K295" s="0" t="s">
        <v>880</v>
      </c>
      <c r="L295" s="0" t="n">
        <v>1</v>
      </c>
      <c r="M295" s="0" t="n">
        <v>0.9</v>
      </c>
      <c r="N295" s="0" t="s">
        <v>881</v>
      </c>
      <c r="O295" s="0" t="s">
        <v>882</v>
      </c>
      <c r="P295" s="0" t="s">
        <v>883</v>
      </c>
    </row>
    <row r="296" customFormat="false" ht="13.8" hidden="false" customHeight="false" outlineLevel="0" collapsed="false">
      <c r="A296" s="0" t="str">
        <f aca="false">VLOOKUP(G296,mun_id!$B$1:$G$310,6,0)</f>
        <v>035</v>
      </c>
      <c r="B296" s="0" t="s">
        <v>319</v>
      </c>
      <c r="C296" s="0" t="s">
        <v>14</v>
      </c>
      <c r="D296" s="0" t="n">
        <v>60.4067411</v>
      </c>
      <c r="E296" s="0" t="n">
        <v>21.0305463</v>
      </c>
      <c r="F296" s="0" t="s">
        <v>1206</v>
      </c>
      <c r="G296" s="0" t="s">
        <v>319</v>
      </c>
      <c r="H296" s="0" t="s">
        <v>980</v>
      </c>
      <c r="J296" s="0" t="s">
        <v>14</v>
      </c>
      <c r="K296" s="0" t="s">
        <v>880</v>
      </c>
      <c r="L296" s="0" t="n">
        <v>1</v>
      </c>
      <c r="M296" s="0" t="n">
        <v>0.3969</v>
      </c>
      <c r="N296" s="0" t="s">
        <v>881</v>
      </c>
      <c r="O296" s="0" t="s">
        <v>882</v>
      </c>
      <c r="P296" s="0" t="s">
        <v>883</v>
      </c>
    </row>
    <row r="297" customFormat="false" ht="13.8" hidden="false" customHeight="false" outlineLevel="0" collapsed="false">
      <c r="A297" s="0" t="str">
        <f aca="false">VLOOKUP(G297,mun_id!$B$1:$G$310,6,0)</f>
        <v>065</v>
      </c>
      <c r="B297" s="0" t="s">
        <v>320</v>
      </c>
      <c r="C297" s="0" t="s">
        <v>14</v>
      </c>
      <c r="D297" s="0" t="n">
        <v>60.3748704</v>
      </c>
      <c r="E297" s="0" t="n">
        <v>19.8479582</v>
      </c>
      <c r="F297" s="0" t="s">
        <v>1207</v>
      </c>
      <c r="G297" s="0" t="s">
        <v>320</v>
      </c>
      <c r="H297" s="0" t="s">
        <v>980</v>
      </c>
      <c r="J297" s="0" t="s">
        <v>14</v>
      </c>
      <c r="K297" s="0" t="s">
        <v>880</v>
      </c>
      <c r="L297" s="0" t="n">
        <v>1</v>
      </c>
      <c r="M297" s="0" t="n">
        <v>0.3969</v>
      </c>
      <c r="N297" s="0" t="s">
        <v>881</v>
      </c>
      <c r="O297" s="0" t="s">
        <v>882</v>
      </c>
      <c r="P297" s="0" t="s">
        <v>883</v>
      </c>
    </row>
    <row r="298" customFormat="false" ht="13.8" hidden="false" customHeight="false" outlineLevel="0" collapsed="false">
      <c r="A298" s="0" t="str">
        <f aca="false">VLOOKUP(G298,mun_id!$B$1:$G$310,6,0)</f>
        <v>941</v>
      </c>
      <c r="B298" s="0" t="s">
        <v>321</v>
      </c>
      <c r="C298" s="0" t="s">
        <v>14</v>
      </c>
      <c r="D298" s="0" t="n">
        <v>60.2421692</v>
      </c>
      <c r="E298" s="0" t="n">
        <v>20.3744261</v>
      </c>
      <c r="F298" s="0" t="s">
        <v>1208</v>
      </c>
      <c r="G298" s="0" t="s">
        <v>321</v>
      </c>
      <c r="H298" s="0" t="s">
        <v>980</v>
      </c>
      <c r="J298" s="0" t="s">
        <v>14</v>
      </c>
      <c r="K298" s="0" t="s">
        <v>880</v>
      </c>
      <c r="L298" s="0" t="n">
        <v>1</v>
      </c>
      <c r="M298" s="0" t="n">
        <v>0.3969</v>
      </c>
      <c r="N298" s="0" t="s">
        <v>881</v>
      </c>
      <c r="O298" s="0" t="s">
        <v>882</v>
      </c>
      <c r="P298" s="0" t="s">
        <v>883</v>
      </c>
    </row>
    <row r="299" customFormat="false" ht="13.8" hidden="false" customHeight="false" outlineLevel="0" collapsed="false">
      <c r="A299" s="0" t="str">
        <f aca="false">VLOOKUP(G299,mun_id!$B$1:$G$310,6,0)</f>
        <v>438</v>
      </c>
      <c r="B299" s="0" t="s">
        <v>322</v>
      </c>
      <c r="C299" s="0" t="s">
        <v>14</v>
      </c>
      <c r="D299" s="0" t="n">
        <v>60.1168691</v>
      </c>
      <c r="E299" s="0" t="n">
        <v>20.271068</v>
      </c>
      <c r="F299" s="0" t="s">
        <v>1209</v>
      </c>
      <c r="G299" s="0" t="s">
        <v>322</v>
      </c>
      <c r="H299" s="0" t="s">
        <v>980</v>
      </c>
      <c r="J299" s="0" t="s">
        <v>14</v>
      </c>
      <c r="K299" s="0" t="s">
        <v>880</v>
      </c>
      <c r="L299" s="0" t="n">
        <v>1</v>
      </c>
      <c r="M299" s="0" t="n">
        <v>0.3969</v>
      </c>
      <c r="N299" s="0" t="s">
        <v>881</v>
      </c>
      <c r="O299" s="0" t="s">
        <v>882</v>
      </c>
      <c r="P299" s="0" t="s">
        <v>883</v>
      </c>
    </row>
    <row r="300" customFormat="false" ht="13.8" hidden="false" customHeight="false" outlineLevel="0" collapsed="false">
      <c r="A300" s="0" t="str">
        <f aca="false">VLOOKUP(G300,mun_id!$B$1:$G$310,6,0)</f>
        <v>295</v>
      </c>
      <c r="B300" s="0" t="s">
        <v>323</v>
      </c>
      <c r="C300" s="0" t="s">
        <v>14</v>
      </c>
      <c r="D300" s="0" t="n">
        <v>60.2599501</v>
      </c>
      <c r="E300" s="0" t="n">
        <v>20.7786249</v>
      </c>
      <c r="F300" s="0" t="s">
        <v>1210</v>
      </c>
      <c r="G300" s="0" t="s">
        <v>323</v>
      </c>
      <c r="H300" s="0" t="s">
        <v>980</v>
      </c>
      <c r="J300" s="0" t="s">
        <v>14</v>
      </c>
      <c r="K300" s="0" t="s">
        <v>880</v>
      </c>
      <c r="L300" s="0" t="n">
        <v>1</v>
      </c>
      <c r="M300" s="0" t="n">
        <v>0.3969</v>
      </c>
      <c r="N300" s="0" t="s">
        <v>881</v>
      </c>
      <c r="O300" s="0" t="s">
        <v>882</v>
      </c>
      <c r="P300" s="0" t="s">
        <v>883</v>
      </c>
    </row>
    <row r="301" customFormat="false" ht="13.8" hidden="false" customHeight="false" outlineLevel="0" collapsed="false">
      <c r="A301" s="0" t="str">
        <f aca="false">VLOOKUP(G301,mun_id!$B$1:$G$310,6,0)</f>
        <v>766</v>
      </c>
      <c r="B301" s="0" t="s">
        <v>324</v>
      </c>
      <c r="C301" s="0" t="s">
        <v>14</v>
      </c>
      <c r="D301" s="0" t="n">
        <v>60.0721736</v>
      </c>
      <c r="E301" s="0" t="n">
        <v>20.8054469681193</v>
      </c>
      <c r="F301" s="0" t="s">
        <v>1211</v>
      </c>
      <c r="G301" s="0" t="s">
        <v>324</v>
      </c>
      <c r="H301" s="0" t="s">
        <v>980</v>
      </c>
      <c r="J301" s="0" t="s">
        <v>14</v>
      </c>
      <c r="K301" s="0" t="s">
        <v>880</v>
      </c>
      <c r="L301" s="0" t="n">
        <v>1</v>
      </c>
      <c r="M301" s="0" t="n">
        <v>0.3969</v>
      </c>
      <c r="N301" s="0" t="s">
        <v>881</v>
      </c>
      <c r="O301" s="0" t="s">
        <v>882</v>
      </c>
      <c r="P301" s="0" t="s">
        <v>883</v>
      </c>
    </row>
    <row r="302" customFormat="false" ht="13.8" hidden="false" customHeight="false" outlineLevel="0" collapsed="false">
      <c r="B302" s="0" t="s">
        <v>1212</v>
      </c>
      <c r="C302" s="0" t="s">
        <v>14</v>
      </c>
      <c r="D302" s="0" t="n">
        <v>60.3339805</v>
      </c>
      <c r="E302" s="0" t="n">
        <v>24.3208686</v>
      </c>
      <c r="F302" s="0" t="s">
        <v>1213</v>
      </c>
      <c r="G302" s="0" t="s">
        <v>1212</v>
      </c>
      <c r="H302" s="0" t="s">
        <v>12</v>
      </c>
      <c r="I302" s="0" t="s">
        <v>879</v>
      </c>
      <c r="J302" s="0" t="s">
        <v>14</v>
      </c>
      <c r="K302" s="0" t="s">
        <v>880</v>
      </c>
      <c r="L302" s="0" t="n">
        <v>1</v>
      </c>
      <c r="M302" s="0" t="n">
        <v>0.9</v>
      </c>
      <c r="N302" s="0" t="s">
        <v>881</v>
      </c>
      <c r="O302" s="0" t="s">
        <v>882</v>
      </c>
      <c r="P302" s="0" t="s">
        <v>883</v>
      </c>
    </row>
    <row r="303" customFormat="false" ht="13.8" hidden="false" customHeight="false" outlineLevel="0" collapsed="false">
      <c r="B303" s="0" t="s">
        <v>1214</v>
      </c>
      <c r="C303" s="0" t="s">
        <v>14</v>
      </c>
      <c r="D303" s="0" t="n">
        <v>60.9204847</v>
      </c>
      <c r="E303" s="0" t="n">
        <v>24.6510032</v>
      </c>
      <c r="F303" s="0" t="s">
        <v>1215</v>
      </c>
      <c r="G303" s="0" t="s">
        <v>1214</v>
      </c>
      <c r="H303" s="0" t="s">
        <v>41</v>
      </c>
      <c r="I303" s="0" t="s">
        <v>879</v>
      </c>
      <c r="J303" s="0" t="s">
        <v>14</v>
      </c>
      <c r="K303" s="0" t="s">
        <v>880</v>
      </c>
      <c r="L303" s="0" t="n">
        <v>1</v>
      </c>
      <c r="M303" s="0" t="n">
        <v>0.9</v>
      </c>
      <c r="N303" s="0" t="s">
        <v>881</v>
      </c>
      <c r="O303" s="0" t="s">
        <v>882</v>
      </c>
      <c r="P303" s="0" t="s">
        <v>883</v>
      </c>
    </row>
    <row r="304" customFormat="false" ht="13.8" hidden="false" customHeight="false" outlineLevel="0" collapsed="false">
      <c r="B304" s="0" t="s">
        <v>1216</v>
      </c>
      <c r="C304" s="0" t="s">
        <v>14</v>
      </c>
      <c r="D304" s="0" t="n">
        <v>61.051566</v>
      </c>
      <c r="E304" s="0" t="n">
        <v>24.3656253</v>
      </c>
      <c r="F304" s="0" t="s">
        <v>1217</v>
      </c>
      <c r="G304" s="0" t="s">
        <v>1216</v>
      </c>
      <c r="H304" s="0" t="s">
        <v>41</v>
      </c>
      <c r="I304" s="0" t="s">
        <v>879</v>
      </c>
      <c r="J304" s="0" t="s">
        <v>14</v>
      </c>
      <c r="K304" s="0" t="s">
        <v>880</v>
      </c>
      <c r="L304" s="0" t="n">
        <v>1</v>
      </c>
      <c r="M304" s="0" t="n">
        <v>0.9</v>
      </c>
      <c r="N304" s="0" t="s">
        <v>881</v>
      </c>
      <c r="O304" s="0" t="s">
        <v>882</v>
      </c>
      <c r="P304" s="0" t="s">
        <v>883</v>
      </c>
    </row>
    <row r="305" customFormat="false" ht="13.8" hidden="false" customHeight="false" outlineLevel="0" collapsed="false">
      <c r="B305" s="0" t="s">
        <v>1218</v>
      </c>
      <c r="C305" s="0" t="s">
        <v>14</v>
      </c>
      <c r="D305" s="0" t="n">
        <v>60.7874293</v>
      </c>
      <c r="E305" s="0" t="n">
        <v>25.0266682</v>
      </c>
      <c r="F305" s="0" t="s">
        <v>1219</v>
      </c>
      <c r="G305" s="0" t="s">
        <v>1218</v>
      </c>
      <c r="H305" s="0" t="s">
        <v>41</v>
      </c>
      <c r="I305" s="0" t="s">
        <v>879</v>
      </c>
      <c r="J305" s="0" t="s">
        <v>14</v>
      </c>
      <c r="K305" s="0" t="s">
        <v>880</v>
      </c>
      <c r="L305" s="0" t="n">
        <v>1</v>
      </c>
      <c r="M305" s="0" t="n">
        <v>0.9</v>
      </c>
      <c r="N305" s="0" t="s">
        <v>881</v>
      </c>
      <c r="O305" s="0" t="s">
        <v>882</v>
      </c>
      <c r="P305" s="0" t="s">
        <v>883</v>
      </c>
    </row>
    <row r="306" customFormat="false" ht="13.8" hidden="false" customHeight="false" outlineLevel="0" collapsed="false">
      <c r="A306" s="0" t="str">
        <f aca="false">VLOOKUP(G306,mun_id!$B$1:$G$310,6,0)</f>
        <v>060</v>
      </c>
      <c r="B306" s="0" t="s">
        <v>1220</v>
      </c>
      <c r="C306" s="0" t="s">
        <v>14</v>
      </c>
      <c r="D306" s="0" t="n">
        <v>60.2296942</v>
      </c>
      <c r="E306" s="0" t="n">
        <v>19.9878284</v>
      </c>
      <c r="F306" s="0" t="s">
        <v>1221</v>
      </c>
      <c r="G306" s="0" t="s">
        <v>328</v>
      </c>
      <c r="H306" s="0" t="s">
        <v>980</v>
      </c>
      <c r="J306" s="0" t="s">
        <v>14</v>
      </c>
      <c r="K306" s="0" t="s">
        <v>880</v>
      </c>
      <c r="L306" s="0" t="n">
        <v>1</v>
      </c>
      <c r="M306" s="0" t="n">
        <v>0.3969</v>
      </c>
      <c r="N306" s="0" t="s">
        <v>881</v>
      </c>
      <c r="O306" s="0" t="s">
        <v>882</v>
      </c>
      <c r="P306" s="0" t="s">
        <v>883</v>
      </c>
    </row>
    <row r="307" customFormat="false" ht="13.8" hidden="false" customHeight="false" outlineLevel="0" collapsed="false">
      <c r="A307" s="0" t="str">
        <f aca="false">VLOOKUP(G307,mun_id!$B$1:$G$310,6,0)</f>
        <v>316</v>
      </c>
      <c r="B307" s="0" t="s">
        <v>1222</v>
      </c>
      <c r="C307" s="0" t="s">
        <v>14</v>
      </c>
      <c r="D307" s="0" t="n">
        <v>60.8673772</v>
      </c>
      <c r="E307" s="0" t="n">
        <v>25.2779161</v>
      </c>
      <c r="F307" s="0" t="s">
        <v>1223</v>
      </c>
      <c r="G307" s="0" t="s">
        <v>329</v>
      </c>
      <c r="H307" s="0" t="s">
        <v>31</v>
      </c>
      <c r="I307" s="0" t="s">
        <v>879</v>
      </c>
      <c r="J307" s="0" t="s">
        <v>14</v>
      </c>
      <c r="K307" s="0" t="s">
        <v>880</v>
      </c>
      <c r="L307" s="0" t="n">
        <v>1</v>
      </c>
      <c r="M307" s="0" t="n">
        <v>0.9</v>
      </c>
      <c r="N307" s="0" t="s">
        <v>881</v>
      </c>
      <c r="O307" s="0" t="s">
        <v>882</v>
      </c>
      <c r="P307" s="0" t="s">
        <v>883</v>
      </c>
    </row>
    <row r="308" customFormat="false" ht="13.8" hidden="false" customHeight="false" outlineLevel="0" collapsed="false">
      <c r="B308" s="0" t="s">
        <v>1224</v>
      </c>
      <c r="C308" s="0" t="s">
        <v>14</v>
      </c>
      <c r="D308" s="0" t="n">
        <v>60.4949006</v>
      </c>
      <c r="E308" s="0" t="n">
        <v>26.7383334</v>
      </c>
      <c r="F308" s="0" t="s">
        <v>1225</v>
      </c>
      <c r="G308" s="0" t="s">
        <v>1224</v>
      </c>
      <c r="H308" s="0" t="s">
        <v>33</v>
      </c>
      <c r="I308" s="0" t="s">
        <v>879</v>
      </c>
      <c r="J308" s="0" t="s">
        <v>14</v>
      </c>
      <c r="K308" s="0" t="s">
        <v>880</v>
      </c>
      <c r="L308" s="0" t="n">
        <v>1</v>
      </c>
      <c r="M308" s="0" t="n">
        <v>0.9</v>
      </c>
      <c r="N308" s="0" t="s">
        <v>881</v>
      </c>
      <c r="O308" s="0" t="s">
        <v>882</v>
      </c>
      <c r="P308" s="0" t="s">
        <v>883</v>
      </c>
    </row>
    <row r="309" customFormat="false" ht="13.8" hidden="false" customHeight="false" outlineLevel="0" collapsed="false">
      <c r="A309" s="0" t="str">
        <f aca="false">VLOOKUP(G309,mun_id!$B$1:$G$310,6,0)</f>
        <v>016</v>
      </c>
      <c r="B309" s="0" t="s">
        <v>1226</v>
      </c>
      <c r="C309" s="0" t="s">
        <v>14</v>
      </c>
      <c r="D309" s="0" t="n">
        <v>61.1752192</v>
      </c>
      <c r="E309" s="0" t="n">
        <v>25.5300579</v>
      </c>
      <c r="F309" s="0" t="s">
        <v>1227</v>
      </c>
      <c r="G309" s="0" t="s">
        <v>331</v>
      </c>
      <c r="H309" s="0" t="s">
        <v>31</v>
      </c>
      <c r="I309" s="0" t="s">
        <v>879</v>
      </c>
      <c r="J309" s="0" t="s">
        <v>14</v>
      </c>
      <c r="K309" s="0" t="s">
        <v>880</v>
      </c>
      <c r="L309" s="0" t="n">
        <v>1</v>
      </c>
      <c r="M309" s="0" t="n">
        <v>0.9</v>
      </c>
      <c r="N309" s="0" t="s">
        <v>881</v>
      </c>
      <c r="O309" s="0" t="s">
        <v>882</v>
      </c>
      <c r="P309" s="0" t="s">
        <v>883</v>
      </c>
    </row>
    <row r="310" customFormat="false" ht="13.8" hidden="false" customHeight="false" outlineLevel="0" collapsed="false">
      <c r="A310" s="0" t="str">
        <f aca="false">VLOOKUP(G310,mun_id!$B$1:$G$310,6,0)</f>
        <v>736</v>
      </c>
      <c r="B310" s="0" t="s">
        <v>1228</v>
      </c>
      <c r="C310" s="0" t="s">
        <v>14</v>
      </c>
      <c r="D310" s="0" t="n">
        <v>60.3084884</v>
      </c>
      <c r="E310" s="0" t="n">
        <v>19.9813454</v>
      </c>
      <c r="F310" s="0" t="s">
        <v>1229</v>
      </c>
      <c r="G310" s="0" t="s">
        <v>332</v>
      </c>
      <c r="H310" s="0" t="s">
        <v>980</v>
      </c>
      <c r="J310" s="0" t="s">
        <v>14</v>
      </c>
      <c r="K310" s="0" t="s">
        <v>880</v>
      </c>
      <c r="L310" s="0" t="n">
        <v>0</v>
      </c>
      <c r="N310" s="0" t="s">
        <v>881</v>
      </c>
      <c r="O310" s="0" t="s">
        <v>882</v>
      </c>
      <c r="P310" s="0" t="s">
        <v>883</v>
      </c>
    </row>
    <row r="311" customFormat="false" ht="13.8" hidden="false" customHeight="false" outlineLevel="0" collapsed="false">
      <c r="A311" s="0" t="str">
        <f aca="false">VLOOKUP(G311,mun_id!$B$1:$G$310,6,0)</f>
        <v>599</v>
      </c>
      <c r="B311" s="0" t="s">
        <v>1230</v>
      </c>
      <c r="C311" s="0" t="s">
        <v>14</v>
      </c>
      <c r="D311" s="0" t="n">
        <v>63.5991475</v>
      </c>
      <c r="E311" s="0" t="n">
        <v>22.7887935</v>
      </c>
      <c r="F311" s="0" t="s">
        <v>1231</v>
      </c>
      <c r="G311" s="0" t="s">
        <v>333</v>
      </c>
      <c r="H311" s="0" t="s">
        <v>556</v>
      </c>
      <c r="I311" s="0" t="s">
        <v>879</v>
      </c>
      <c r="J311" s="0" t="s">
        <v>14</v>
      </c>
      <c r="K311" s="0" t="s">
        <v>880</v>
      </c>
      <c r="L311" s="0" t="n">
        <v>1</v>
      </c>
      <c r="M311" s="0" t="n">
        <v>0.9</v>
      </c>
      <c r="N311" s="0" t="s">
        <v>881</v>
      </c>
      <c r="O311" s="0" t="s">
        <v>882</v>
      </c>
      <c r="P311" s="0" t="s">
        <v>883</v>
      </c>
    </row>
    <row r="312" customFormat="false" ht="13.8" hidden="false" customHeight="false" outlineLevel="0" collapsed="false">
      <c r="A312" s="0" t="str">
        <f aca="false">VLOOKUP(G312,mun_id!$B$1:$G$310,6,0)</f>
        <v>236</v>
      </c>
      <c r="B312" s="0" t="s">
        <v>334</v>
      </c>
      <c r="C312" s="0" t="s">
        <v>14</v>
      </c>
      <c r="D312" s="0" t="n">
        <v>63.5490486</v>
      </c>
      <c r="E312" s="0" t="n">
        <v>23.6964967</v>
      </c>
      <c r="F312" s="0" t="s">
        <v>1232</v>
      </c>
      <c r="G312" s="0" t="s">
        <v>334</v>
      </c>
      <c r="H312" s="0" t="s">
        <v>487</v>
      </c>
      <c r="I312" s="0" t="s">
        <v>879</v>
      </c>
      <c r="J312" s="0" t="s">
        <v>14</v>
      </c>
      <c r="K312" s="0" t="s">
        <v>880</v>
      </c>
      <c r="L312" s="0" t="n">
        <v>1</v>
      </c>
      <c r="M312" s="0" t="n">
        <v>0.9</v>
      </c>
      <c r="N312" s="0" t="s">
        <v>881</v>
      </c>
      <c r="O312" s="0" t="s">
        <v>882</v>
      </c>
      <c r="P312" s="0" t="s">
        <v>883</v>
      </c>
    </row>
    <row r="313" customFormat="false" ht="13.8" hidden="false" customHeight="false" outlineLevel="0" collapsed="false">
      <c r="B313" s="0" t="s">
        <v>1233</v>
      </c>
      <c r="C313" s="0" t="s">
        <v>14</v>
      </c>
      <c r="D313" s="0" t="n">
        <v>60.7029584</v>
      </c>
      <c r="E313" s="0" t="n">
        <v>22.7553823</v>
      </c>
      <c r="F313" s="0" t="s">
        <v>1234</v>
      </c>
      <c r="G313" s="0" t="s">
        <v>1233</v>
      </c>
      <c r="H313" s="0" t="s">
        <v>462</v>
      </c>
      <c r="I313" s="0" t="s">
        <v>879</v>
      </c>
      <c r="J313" s="0" t="s">
        <v>14</v>
      </c>
      <c r="K313" s="0" t="s">
        <v>880</v>
      </c>
      <c r="L313" s="0" t="n">
        <v>1</v>
      </c>
      <c r="M313" s="0" t="n">
        <v>0.9</v>
      </c>
      <c r="N313" s="0" t="s">
        <v>881</v>
      </c>
      <c r="O313" s="0" t="s">
        <v>882</v>
      </c>
      <c r="P313" s="0" t="s">
        <v>883</v>
      </c>
    </row>
    <row r="314" customFormat="false" ht="13.8" hidden="false" customHeight="false" outlineLevel="0" collapsed="false">
      <c r="B314" s="0" t="s">
        <v>1235</v>
      </c>
      <c r="C314" s="0" t="s">
        <v>14</v>
      </c>
      <c r="D314" s="0" t="n">
        <v>60.6861761</v>
      </c>
      <c r="E314" s="0" t="n">
        <v>21.7181447</v>
      </c>
      <c r="F314" s="0" t="s">
        <v>1236</v>
      </c>
      <c r="G314" s="0" t="s">
        <v>1235</v>
      </c>
      <c r="H314" s="0" t="s">
        <v>462</v>
      </c>
      <c r="I314" s="0" t="s">
        <v>879</v>
      </c>
      <c r="J314" s="0" t="s">
        <v>14</v>
      </c>
      <c r="K314" s="0" t="s">
        <v>880</v>
      </c>
      <c r="L314" s="0" t="n">
        <v>1</v>
      </c>
      <c r="M314" s="0" t="n">
        <v>0.9</v>
      </c>
      <c r="N314" s="0" t="s">
        <v>881</v>
      </c>
      <c r="O314" s="0" t="s">
        <v>882</v>
      </c>
      <c r="P314" s="0" t="s">
        <v>883</v>
      </c>
    </row>
    <row r="315" customFormat="false" ht="13.8" hidden="false" customHeight="false" outlineLevel="0" collapsed="false">
      <c r="A315" s="0" t="str">
        <f aca="false">VLOOKUP(G315,mun_id!$B$1:$G$310,6,0)</f>
        <v>142</v>
      </c>
      <c r="B315" s="0" t="s">
        <v>1237</v>
      </c>
      <c r="C315" s="0" t="s">
        <v>14</v>
      </c>
      <c r="D315" s="0" t="n">
        <v>60.8892892</v>
      </c>
      <c r="E315" s="0" t="n">
        <v>26.339536</v>
      </c>
      <c r="F315" s="0" t="s">
        <v>1238</v>
      </c>
      <c r="G315" s="0" t="s">
        <v>280</v>
      </c>
      <c r="H315" s="0" t="s">
        <v>31</v>
      </c>
      <c r="I315" s="0" t="s">
        <v>879</v>
      </c>
      <c r="J315" s="0" t="s">
        <v>14</v>
      </c>
      <c r="K315" s="0" t="s">
        <v>880</v>
      </c>
      <c r="L315" s="0" t="n">
        <v>1</v>
      </c>
      <c r="M315" s="0" t="n">
        <v>0.9</v>
      </c>
      <c r="N315" s="0" t="s">
        <v>881</v>
      </c>
      <c r="O315" s="0" t="s">
        <v>882</v>
      </c>
      <c r="P315" s="0" t="s">
        <v>883</v>
      </c>
    </row>
    <row r="316" customFormat="false" ht="13.8" hidden="false" customHeight="false" outlineLevel="0" collapsed="false">
      <c r="B316" s="0" t="s">
        <v>1239</v>
      </c>
      <c r="C316" s="0" t="s">
        <v>14</v>
      </c>
      <c r="D316" s="0" t="n">
        <v>61.4318984</v>
      </c>
      <c r="E316" s="0" t="n">
        <v>29.3523937</v>
      </c>
      <c r="F316" s="0" t="s">
        <v>1240</v>
      </c>
      <c r="G316" s="0" t="s">
        <v>1239</v>
      </c>
      <c r="H316" s="0" t="s">
        <v>523</v>
      </c>
      <c r="I316" s="0" t="s">
        <v>879</v>
      </c>
      <c r="J316" s="0" t="s">
        <v>14</v>
      </c>
      <c r="K316" s="0" t="s">
        <v>880</v>
      </c>
      <c r="L316" s="0" t="n">
        <v>1</v>
      </c>
      <c r="M316" s="0" t="n">
        <v>0.9</v>
      </c>
      <c r="N316" s="0" t="s">
        <v>881</v>
      </c>
      <c r="O316" s="0" t="s">
        <v>882</v>
      </c>
      <c r="P316" s="0" t="s">
        <v>883</v>
      </c>
    </row>
    <row r="317" customFormat="false" ht="13.8" hidden="false" customHeight="false" outlineLevel="0" collapsed="false">
      <c r="A317" s="0" t="str">
        <f aca="false">VLOOKUP(G317,mun_id!$B$1:$G$310,6,0)</f>
        <v>322</v>
      </c>
      <c r="B317" s="0" t="s">
        <v>1241</v>
      </c>
      <c r="C317" s="0" t="s">
        <v>14</v>
      </c>
      <c r="D317" s="0" t="n">
        <v>60.0209926</v>
      </c>
      <c r="E317" s="0" t="n">
        <v>22.5067673</v>
      </c>
      <c r="F317" s="0" t="s">
        <v>1242</v>
      </c>
      <c r="G317" s="0" t="s">
        <v>234</v>
      </c>
      <c r="H317" s="0" t="s">
        <v>462</v>
      </c>
      <c r="I317" s="0" t="s">
        <v>879</v>
      </c>
      <c r="J317" s="0" t="s">
        <v>14</v>
      </c>
      <c r="K317" s="0" t="s">
        <v>880</v>
      </c>
      <c r="L317" s="0" t="n">
        <v>1</v>
      </c>
      <c r="M317" s="0" t="n">
        <v>0.9</v>
      </c>
      <c r="N317" s="0" t="s">
        <v>881</v>
      </c>
      <c r="O317" s="0" t="s">
        <v>882</v>
      </c>
      <c r="P317" s="0" t="s">
        <v>883</v>
      </c>
    </row>
    <row r="318" customFormat="false" ht="13.8" hidden="false" customHeight="false" outlineLevel="0" collapsed="false">
      <c r="A318" s="0" t="str">
        <f aca="false">VLOOKUP(G318,mun_id!$B$1:$G$310,6,0)</f>
        <v>771</v>
      </c>
      <c r="B318" s="0" t="s">
        <v>1243</v>
      </c>
      <c r="C318" s="0" t="s">
        <v>14</v>
      </c>
      <c r="D318" s="0" t="n">
        <v>60.2580644</v>
      </c>
      <c r="E318" s="0" t="n">
        <v>20.1259363</v>
      </c>
      <c r="F318" s="0" t="s">
        <v>1244</v>
      </c>
      <c r="G318" s="0" t="s">
        <v>337</v>
      </c>
      <c r="H318" s="0" t="s">
        <v>980</v>
      </c>
      <c r="J318" s="0" t="s">
        <v>14</v>
      </c>
      <c r="K318" s="0" t="s">
        <v>880</v>
      </c>
      <c r="L318" s="0" t="n">
        <v>1</v>
      </c>
      <c r="M318" s="0" t="n">
        <v>0.3969</v>
      </c>
      <c r="N318" s="0" t="s">
        <v>881</v>
      </c>
      <c r="O318" s="0" t="s">
        <v>882</v>
      </c>
      <c r="P318" s="0" t="s">
        <v>883</v>
      </c>
    </row>
    <row r="319" customFormat="false" ht="13.8" hidden="false" customHeight="false" outlineLevel="0" collapsed="false">
      <c r="A319" s="0" t="str">
        <f aca="false">VLOOKUP(G319,mun_id!$B$1:$G$310,6,0)</f>
        <v>177</v>
      </c>
      <c r="B319" s="0" t="s">
        <v>1245</v>
      </c>
      <c r="C319" s="0" t="s">
        <v>14</v>
      </c>
      <c r="D319" s="0" t="n">
        <v>61.7970922</v>
      </c>
      <c r="E319" s="0" t="n">
        <v>24.3692695</v>
      </c>
      <c r="F319" s="0" t="s">
        <v>1246</v>
      </c>
      <c r="G319" s="0" t="s">
        <v>338</v>
      </c>
      <c r="H319" s="0" t="s">
        <v>19</v>
      </c>
      <c r="I319" s="0" t="s">
        <v>879</v>
      </c>
      <c r="J319" s="0" t="s">
        <v>14</v>
      </c>
      <c r="K319" s="0" t="s">
        <v>880</v>
      </c>
      <c r="L319" s="0" t="n">
        <v>1</v>
      </c>
      <c r="M319" s="0" t="n">
        <v>0.9</v>
      </c>
      <c r="N319" s="0" t="s">
        <v>881</v>
      </c>
      <c r="O319" s="0" t="s">
        <v>882</v>
      </c>
      <c r="P319" s="0" t="s">
        <v>883</v>
      </c>
    </row>
    <row r="320" customFormat="false" ht="13.8" hidden="false" customHeight="false" outlineLevel="0" collapsed="false">
      <c r="B320" s="0" t="s">
        <v>1247</v>
      </c>
      <c r="C320" s="0" t="s">
        <v>14</v>
      </c>
      <c r="D320" s="0" t="n">
        <v>60.922495</v>
      </c>
      <c r="E320" s="0" t="n">
        <v>27.5693996</v>
      </c>
      <c r="F320" s="0" t="s">
        <v>1248</v>
      </c>
      <c r="G320" s="0" t="s">
        <v>1247</v>
      </c>
      <c r="H320" s="0" t="s">
        <v>523</v>
      </c>
      <c r="I320" s="0" t="s">
        <v>879</v>
      </c>
      <c r="J320" s="0" t="s">
        <v>14</v>
      </c>
      <c r="K320" s="0" t="s">
        <v>880</v>
      </c>
      <c r="L320" s="0" t="n">
        <v>1</v>
      </c>
      <c r="M320" s="0" t="n">
        <v>0.9</v>
      </c>
      <c r="N320" s="0" t="s">
        <v>881</v>
      </c>
      <c r="O320" s="0" t="s">
        <v>882</v>
      </c>
      <c r="P320" s="0" t="s">
        <v>883</v>
      </c>
    </row>
    <row r="321" customFormat="false" ht="13.8" hidden="false" customHeight="false" outlineLevel="0" collapsed="false">
      <c r="A321" s="0" t="str">
        <f aca="false">VLOOKUP(G321,mun_id!$B$1:$G$310,6,0)</f>
        <v>062</v>
      </c>
      <c r="B321" s="0" t="s">
        <v>340</v>
      </c>
      <c r="C321" s="0" t="s">
        <v>14</v>
      </c>
      <c r="D321" s="0" t="n">
        <v>60.0107325</v>
      </c>
      <c r="E321" s="0" t="n">
        <v>20.4246997</v>
      </c>
      <c r="F321" s="0" t="s">
        <v>1249</v>
      </c>
      <c r="G321" s="0" t="s">
        <v>340</v>
      </c>
      <c r="H321" s="0" t="s">
        <v>980</v>
      </c>
      <c r="J321" s="0" t="s">
        <v>14</v>
      </c>
      <c r="K321" s="0" t="s">
        <v>880</v>
      </c>
      <c r="L321" s="0" t="n">
        <v>1</v>
      </c>
      <c r="M321" s="0" t="n">
        <v>0.3969</v>
      </c>
      <c r="N321" s="0" t="s">
        <v>881</v>
      </c>
      <c r="O321" s="0" t="s">
        <v>882</v>
      </c>
      <c r="P321" s="0" t="s">
        <v>883</v>
      </c>
    </row>
    <row r="322" customFormat="false" ht="13.8" hidden="false" customHeight="false" outlineLevel="0" collapsed="false">
      <c r="A322" s="0" t="str">
        <f aca="false">VLOOKUP(G322,mun_id!$B$1:$G$310,6,0)</f>
        <v>626</v>
      </c>
      <c r="B322" s="0" t="s">
        <v>1250</v>
      </c>
      <c r="C322" s="0" t="s">
        <v>14</v>
      </c>
      <c r="D322" s="0" t="n">
        <v>63.6809739</v>
      </c>
      <c r="E322" s="0" t="n">
        <v>25.9733504</v>
      </c>
      <c r="F322" s="0" t="s">
        <v>1251</v>
      </c>
      <c r="G322" s="0" t="s">
        <v>341</v>
      </c>
      <c r="H322" s="0" t="s">
        <v>454</v>
      </c>
      <c r="I322" s="0" t="s">
        <v>879</v>
      </c>
      <c r="J322" s="0" t="s">
        <v>14</v>
      </c>
      <c r="K322" s="0" t="s">
        <v>880</v>
      </c>
      <c r="L322" s="0" t="n">
        <v>1</v>
      </c>
      <c r="M322" s="0" t="n">
        <v>0.9</v>
      </c>
      <c r="N322" s="0" t="s">
        <v>881</v>
      </c>
      <c r="O322" s="0" t="s">
        <v>882</v>
      </c>
      <c r="P322" s="0" t="s">
        <v>883</v>
      </c>
    </row>
    <row r="323" customFormat="false" ht="13.8" hidden="false" customHeight="false" outlineLevel="0" collapsed="false">
      <c r="B323" s="0" t="s">
        <v>1252</v>
      </c>
      <c r="C323" s="0" t="s">
        <v>14</v>
      </c>
      <c r="D323" s="0" t="n">
        <v>59.9213364</v>
      </c>
      <c r="E323" s="0" t="n">
        <v>20.9091183</v>
      </c>
      <c r="F323" s="0" t="s">
        <v>1253</v>
      </c>
      <c r="G323" s="0" t="s">
        <v>1252</v>
      </c>
      <c r="H323" s="0" t="s">
        <v>980</v>
      </c>
      <c r="J323" s="0" t="s">
        <v>14</v>
      </c>
      <c r="K323" s="0" t="s">
        <v>880</v>
      </c>
      <c r="L323" s="0" t="n">
        <v>1</v>
      </c>
      <c r="M323" s="0" t="n">
        <v>0.3969</v>
      </c>
      <c r="N323" s="0" t="s">
        <v>881</v>
      </c>
      <c r="O323" s="0" t="s">
        <v>882</v>
      </c>
      <c r="P323" s="0" t="s">
        <v>883</v>
      </c>
    </row>
    <row r="324" customFormat="false" ht="13.8" hidden="false" customHeight="false" outlineLevel="0" collapsed="false">
      <c r="A324" s="0" t="str">
        <f aca="false">VLOOKUP(G324,mun_id!$B$1:$G$310,6,0)</f>
        <v>607</v>
      </c>
      <c r="B324" s="0" t="s">
        <v>212</v>
      </c>
      <c r="C324" s="0" t="s">
        <v>14</v>
      </c>
      <c r="D324" s="0" t="n">
        <v>62.8545083</v>
      </c>
      <c r="E324" s="0" t="n">
        <v>29.3669331</v>
      </c>
      <c r="F324" s="0" t="s">
        <v>1082</v>
      </c>
      <c r="G324" s="0" t="s">
        <v>212</v>
      </c>
      <c r="H324" s="0" t="s">
        <v>502</v>
      </c>
      <c r="I324" s="0" t="s">
        <v>879</v>
      </c>
      <c r="J324" s="0" t="s">
        <v>14</v>
      </c>
      <c r="K324" s="0" t="s">
        <v>880</v>
      </c>
      <c r="L324" s="0" t="n">
        <v>1</v>
      </c>
      <c r="M324" s="0" t="n">
        <v>0.9</v>
      </c>
      <c r="N324" s="0" t="s">
        <v>881</v>
      </c>
      <c r="O324" s="0" t="s">
        <v>882</v>
      </c>
      <c r="P324" s="0" t="s">
        <v>883</v>
      </c>
    </row>
    <row r="325" customFormat="false" ht="13.8" hidden="false" customHeight="false" outlineLevel="0" collapsed="false">
      <c r="A325" s="0" t="str">
        <f aca="false">VLOOKUP(G325,mun_id!$B$1:$G$310,6,0)</f>
        <v>273</v>
      </c>
      <c r="B325" s="0" t="s">
        <v>343</v>
      </c>
      <c r="C325" s="0" t="s">
        <v>14</v>
      </c>
      <c r="D325" s="0" t="n">
        <v>67.3303348</v>
      </c>
      <c r="E325" s="0" t="n">
        <v>23.7814738</v>
      </c>
      <c r="F325" s="0" t="s">
        <v>1254</v>
      </c>
      <c r="G325" s="0" t="s">
        <v>343</v>
      </c>
      <c r="H325" s="0" t="s">
        <v>471</v>
      </c>
      <c r="I325" s="0" t="s">
        <v>879</v>
      </c>
      <c r="J325" s="0" t="s">
        <v>14</v>
      </c>
      <c r="K325" s="0" t="s">
        <v>880</v>
      </c>
      <c r="L325" s="0" t="n">
        <v>1</v>
      </c>
      <c r="M325" s="0" t="n">
        <v>0.9</v>
      </c>
      <c r="N325" s="0" t="s">
        <v>881</v>
      </c>
      <c r="O325" s="0" t="s">
        <v>882</v>
      </c>
      <c r="P325" s="0" t="s">
        <v>883</v>
      </c>
    </row>
    <row r="326" customFormat="false" ht="13.8" hidden="false" customHeight="false" outlineLevel="0" collapsed="false">
      <c r="B326" s="0" t="s">
        <v>1255</v>
      </c>
      <c r="C326" s="0" t="s">
        <v>14</v>
      </c>
      <c r="D326" s="0" t="n">
        <v>68.6588185</v>
      </c>
      <c r="E326" s="0" t="n">
        <v>27.5348114</v>
      </c>
      <c r="F326" s="0" t="s">
        <v>1256</v>
      </c>
      <c r="G326" s="0" t="s">
        <v>1255</v>
      </c>
      <c r="H326" s="0" t="s">
        <v>471</v>
      </c>
      <c r="I326" s="0" t="s">
        <v>879</v>
      </c>
      <c r="J326" s="0" t="s">
        <v>14</v>
      </c>
      <c r="K326" s="0" t="s">
        <v>880</v>
      </c>
      <c r="L326" s="0" t="n">
        <v>1</v>
      </c>
      <c r="M326" s="0" t="n">
        <v>0.9</v>
      </c>
      <c r="N326" s="0" t="s">
        <v>881</v>
      </c>
      <c r="O326" s="0" t="s">
        <v>882</v>
      </c>
      <c r="P326" s="0" t="s">
        <v>883</v>
      </c>
    </row>
    <row r="327" customFormat="false" ht="13.8" hidden="false" customHeight="false" outlineLevel="0" collapsed="false">
      <c r="B327" s="0" t="s">
        <v>1257</v>
      </c>
      <c r="C327" s="0" t="s">
        <v>14</v>
      </c>
      <c r="D327" s="0" t="n">
        <v>60.4940951</v>
      </c>
      <c r="E327" s="0" t="n">
        <v>21.0611135268346</v>
      </c>
      <c r="F327" s="0" t="s">
        <v>1258</v>
      </c>
      <c r="G327" s="0" t="s">
        <v>1259</v>
      </c>
      <c r="H327" s="0" t="s">
        <v>980</v>
      </c>
      <c r="J327" s="0" t="s">
        <v>14</v>
      </c>
      <c r="K327" s="0" t="s">
        <v>880</v>
      </c>
      <c r="L327" s="0" t="n">
        <v>1</v>
      </c>
      <c r="M327" s="0" t="n">
        <v>0.3969</v>
      </c>
      <c r="N327" s="0" t="s">
        <v>881</v>
      </c>
      <c r="O327" s="0" t="s">
        <v>882</v>
      </c>
      <c r="P327" s="0" t="s">
        <v>883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M355"/>
  <sheetViews>
    <sheetView showFormulas="false" showGridLines="true" showRowColHeaders="true" showZeros="true" rightToLeft="false" tabSelected="false" showOutlineSymbols="true" defaultGridColor="true" view="normal" topLeftCell="A40" colorId="64" zoomScale="160" zoomScaleNormal="160" zoomScalePageLayoutView="100" workbookViewId="0">
      <selection pane="topLeft" activeCell="L51" activeCellId="0" sqref="L5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G1" s="0" t="s">
        <v>1260</v>
      </c>
    </row>
    <row r="2" customFormat="false" ht="13.8" hidden="false" customHeight="false" outlineLevel="0" collapsed="false">
      <c r="B2" s="0" t="str">
        <f aca="false">CONCATENATE($E$2,F2,$E$2," : ",G2,",")</f>
        <v>"01" : 16,</v>
      </c>
      <c r="E2" s="13" t="s">
        <v>1261</v>
      </c>
      <c r="F2" s="0" t="s">
        <v>1262</v>
      </c>
      <c r="G2" s="0" t="n">
        <f aca="false">COUNTIF(params!$C$3:$C$311,F2)</f>
        <v>16</v>
      </c>
    </row>
    <row r="3" customFormat="false" ht="13.8" hidden="false" customHeight="false" outlineLevel="0" collapsed="false">
      <c r="B3" s="0" t="str">
        <f aca="false">CONCATENATE($E$2,F3,$E$2," : ",G3,",")</f>
        <v>"02" : 9,</v>
      </c>
      <c r="F3" s="0" t="s">
        <v>1263</v>
      </c>
      <c r="G3" s="0" t="n">
        <f aca="false">COUNTIF(params!$C$3:$C$311,F3)</f>
        <v>9</v>
      </c>
    </row>
    <row r="4" customFormat="false" ht="13.8" hidden="false" customHeight="false" outlineLevel="0" collapsed="false">
      <c r="B4" s="0" t="str">
        <f aca="false">CONCATENATE($E$2,F4,$E$2," : ",G4,",")</f>
        <v>"03" : 17,</v>
      </c>
      <c r="F4" s="0" t="s">
        <v>1264</v>
      </c>
      <c r="G4" s="0" t="n">
        <f aca="false">COUNTIF(params!$C$3:$C$311,F4)</f>
        <v>17</v>
      </c>
    </row>
    <row r="5" customFormat="false" ht="13.8" hidden="false" customHeight="false" outlineLevel="0" collapsed="false">
      <c r="B5" s="0" t="str">
        <f aca="false">CONCATENATE($E$2,F5,$E$2," : ",G5,",")</f>
        <v>"04" : 14,</v>
      </c>
      <c r="F5" s="0" t="s">
        <v>1265</v>
      </c>
      <c r="G5" s="0" t="n">
        <f aca="false">COUNTIF(params!$C$3:$C$311,F5)</f>
        <v>14</v>
      </c>
    </row>
    <row r="6" customFormat="false" ht="13.8" hidden="false" customHeight="false" outlineLevel="0" collapsed="false">
      <c r="B6" s="0" t="str">
        <f aca="false">CONCATENATE($E$2,F6,$E$2," : ",G6,",")</f>
        <v>"05" : 9,</v>
      </c>
      <c r="F6" s="0" t="s">
        <v>1266</v>
      </c>
      <c r="G6" s="0" t="n">
        <f aca="false">COUNTIF(params!$C$3:$C$311,F6)</f>
        <v>9</v>
      </c>
    </row>
    <row r="7" customFormat="false" ht="13.8" hidden="false" customHeight="false" outlineLevel="0" collapsed="false">
      <c r="B7" s="0" t="str">
        <f aca="false">CONCATENATE($E$2,F7,$E$2," : ",G7,",")</f>
        <v>"06" : 11,</v>
      </c>
      <c r="F7" s="0" t="s">
        <v>1267</v>
      </c>
      <c r="G7" s="0" t="n">
        <f aca="false">COUNTIF(params!$C$3:$C$311,F7)</f>
        <v>11</v>
      </c>
    </row>
    <row r="8" customFormat="false" ht="13.8" hidden="false" customHeight="false" outlineLevel="0" collapsed="false">
      <c r="B8" s="0" t="str">
        <f aca="false">CONCATENATE($E$2,F8,$E$2," : ",G8,",")</f>
        <v>"07" : 8,</v>
      </c>
      <c r="F8" s="0" t="s">
        <v>1268</v>
      </c>
      <c r="G8" s="0" t="n">
        <f aca="false">COUNTIF(params!$C$3:$C$311,F8)</f>
        <v>8</v>
      </c>
    </row>
    <row r="9" customFormat="false" ht="13.8" hidden="false" customHeight="false" outlineLevel="0" collapsed="false">
      <c r="B9" s="0" t="str">
        <f aca="false">CONCATENATE($E$2,F9,$E$2," : ",G9,",")</f>
        <v>"08" : 23,</v>
      </c>
      <c r="F9" s="0" t="s">
        <v>1269</v>
      </c>
      <c r="G9" s="0" t="n">
        <f aca="false">COUNTIF(params!$C$3:$C$311,F9)</f>
        <v>23</v>
      </c>
    </row>
    <row r="10" customFormat="false" ht="13.8" hidden="false" customHeight="false" outlineLevel="0" collapsed="false">
      <c r="B10" s="0" t="str">
        <f aca="false">CONCATENATE($E$2,F10,$E$2," : ",G10,",")</f>
        <v>"09" : 6,</v>
      </c>
      <c r="F10" s="0" t="s">
        <v>1270</v>
      </c>
      <c r="G10" s="0" t="n">
        <f aca="false">COUNTIF(params!$C$3:$C$311,F10)</f>
        <v>6</v>
      </c>
    </row>
    <row r="11" customFormat="false" ht="13.8" hidden="false" customHeight="false" outlineLevel="0" collapsed="false">
      <c r="B11" s="0" t="str">
        <f aca="false">CONCATENATE($E$2,F11,$E$2," : ",G11,",")</f>
        <v>"10" : 21,</v>
      </c>
      <c r="F11" s="0" t="s">
        <v>1271</v>
      </c>
      <c r="G11" s="0" t="n">
        <f aca="false">COUNTIF(params!$C$3:$C$311,F11)</f>
        <v>21</v>
      </c>
    </row>
    <row r="12" customFormat="false" ht="13.8" hidden="false" customHeight="false" outlineLevel="0" collapsed="false">
      <c r="B12" s="0" t="str">
        <f aca="false">CONCATENATE($E$2,F12,$E$2," : ",G12,",")</f>
        <v>"11" : 22,</v>
      </c>
      <c r="F12" s="0" t="s">
        <v>1272</v>
      </c>
      <c r="G12" s="0" t="n">
        <f aca="false">COUNTIF(params!$C$3:$C$311,F12)</f>
        <v>22</v>
      </c>
    </row>
    <row r="13" customFormat="false" ht="13.8" hidden="false" customHeight="false" outlineLevel="0" collapsed="false">
      <c r="B13" s="0" t="str">
        <f aca="false">CONCATENATE($E$2,F13,$E$2," : ",G13,",")</f>
        <v>"12" : 15,</v>
      </c>
      <c r="F13" s="0" t="s">
        <v>1273</v>
      </c>
      <c r="G13" s="0" t="n">
        <f aca="false">COUNTIF(params!$C$3:$C$311,F13)</f>
        <v>15</v>
      </c>
    </row>
    <row r="14" customFormat="false" ht="13.8" hidden="false" customHeight="false" outlineLevel="0" collapsed="false">
      <c r="B14" s="0" t="str">
        <f aca="false">CONCATENATE($E$2,F14,$E$2," : ",G14,",")</f>
        <v>"13" : 12,</v>
      </c>
      <c r="F14" s="0" t="s">
        <v>1274</v>
      </c>
      <c r="G14" s="0" t="n">
        <f aca="false">COUNTIF(params!$C$3:$C$311,F14)</f>
        <v>12</v>
      </c>
    </row>
    <row r="15" customFormat="false" ht="13.8" hidden="false" customHeight="false" outlineLevel="0" collapsed="false">
      <c r="B15" s="0" t="str">
        <f aca="false">CONCATENATE($E$2,F15,$E$2," : ",G15,",")</f>
        <v>"14" : 29,</v>
      </c>
      <c r="F15" s="0" t="s">
        <v>1275</v>
      </c>
      <c r="G15" s="0" t="n">
        <f aca="false">COUNTIF(params!$C$3:$C$311,F15)</f>
        <v>29</v>
      </c>
    </row>
    <row r="16" customFormat="false" ht="13.8" hidden="false" customHeight="false" outlineLevel="0" collapsed="false">
      <c r="B16" s="0" t="str">
        <f aca="false">CONCATENATE($E$2,F16,$E$2," : ",G16,",")</f>
        <v>"15" : 18,</v>
      </c>
      <c r="F16" s="0" t="s">
        <v>1276</v>
      </c>
      <c r="G16" s="0" t="n">
        <f aca="false">COUNTIF(params!$C$3:$C$311,F16)</f>
        <v>18</v>
      </c>
    </row>
    <row r="17" customFormat="false" ht="13.8" hidden="false" customHeight="false" outlineLevel="0" collapsed="false">
      <c r="B17" s="0" t="str">
        <f aca="false">CONCATENATE($E$2,F17,$E$2," : ",G17,",")</f>
        <v>"16" : 10,</v>
      </c>
      <c r="F17" s="0" t="s">
        <v>1277</v>
      </c>
      <c r="G17" s="0" t="n">
        <f aca="false">COUNTIF(params!$C$3:$C$311,F17)</f>
        <v>10</v>
      </c>
    </row>
    <row r="18" customFormat="false" ht="13.8" hidden="false" customHeight="false" outlineLevel="0" collapsed="false">
      <c r="B18" s="0" t="str">
        <f aca="false">CONCATENATE($E$2,F18,$E$2," : ",G18,",")</f>
        <v>"17" : 16,</v>
      </c>
      <c r="F18" s="0" t="s">
        <v>1278</v>
      </c>
      <c r="G18" s="0" t="n">
        <f aca="false">COUNTIF(params!$C$3:$C$311,F18)</f>
        <v>16</v>
      </c>
    </row>
    <row r="19" customFormat="false" ht="13.8" hidden="false" customHeight="false" outlineLevel="0" collapsed="false">
      <c r="B19" s="0" t="str">
        <f aca="false">CONCATENATE($E$2,F19,$E$2," : ",G19,",")</f>
        <v>"18" : 26,</v>
      </c>
      <c r="F19" s="0" t="s">
        <v>1279</v>
      </c>
      <c r="G19" s="0" t="n">
        <f aca="false">COUNTIF(params!$C$3:$C$311,F19)</f>
        <v>26</v>
      </c>
    </row>
    <row r="20" customFormat="false" ht="13.8" hidden="false" customHeight="false" outlineLevel="0" collapsed="false">
      <c r="B20" s="0" t="str">
        <f aca="false">CONCATENATE($E$2,F20,$E$2," : ",G20,",")</f>
        <v>"19" : 27,</v>
      </c>
      <c r="F20" s="0" t="s">
        <v>1280</v>
      </c>
      <c r="G20" s="0" t="n">
        <f aca="false">COUNTIF(params!$C$3:$C$311,F20)</f>
        <v>27</v>
      </c>
    </row>
    <row r="22" customFormat="false" ht="13.8" hidden="false" customHeight="false" outlineLevel="0" collapsed="false">
      <c r="G22" s="0" t="s">
        <v>1281</v>
      </c>
    </row>
    <row r="23" customFormat="false" ht="13.8" hidden="false" customHeight="false" outlineLevel="0" collapsed="false">
      <c r="B23" s="0" t="str">
        <f aca="false">CONCATENATE($E$2,F23,$E$2," : ",G23,",")</f>
        <v>"01" : 32197,</v>
      </c>
      <c r="F23" s="0" t="s">
        <v>1262</v>
      </c>
      <c r="G23" s="0" t="n">
        <f aca="false">SUMIFS(params!$F$3:$F$311,params!$C$3:$C$311,F23)</f>
        <v>32197</v>
      </c>
    </row>
    <row r="24" customFormat="false" ht="13.8" hidden="false" customHeight="false" outlineLevel="0" collapsed="false">
      <c r="B24" s="0" t="str">
        <f aca="false">CONCATENATE($E$2,F24,$E$2," : ",G24,",")</f>
        <v>"02" : 119591,</v>
      </c>
      <c r="F24" s="0" t="s">
        <v>1263</v>
      </c>
      <c r="G24" s="0" t="n">
        <f aca="false">SUMIFS(params!$F$3:$F$311,params!$C$3:$C$311,F24)</f>
        <v>119591</v>
      </c>
    </row>
    <row r="25" customFormat="false" ht="13.8" hidden="false" customHeight="false" outlineLevel="0" collapsed="false">
      <c r="B25" s="0" t="str">
        <f aca="false">CONCATENATE($E$2,F25,$E$2," : ",G25,",")</f>
        <v>"03" : 178914,</v>
      </c>
      <c r="F25" s="0" t="s">
        <v>1264</v>
      </c>
      <c r="G25" s="0" t="n">
        <f aca="false">SUMIFS(params!$F$3:$F$311,params!$C$3:$C$311,F25)</f>
        <v>178914</v>
      </c>
    </row>
    <row r="26" customFormat="false" ht="13.8" hidden="false" customHeight="false" outlineLevel="0" collapsed="false">
      <c r="B26" s="0" t="str">
        <f aca="false">CONCATENATE($E$2,F26,$E$2," : ",G26,",")</f>
        <v>"04" : 124860,</v>
      </c>
      <c r="F26" s="0" t="s">
        <v>1265</v>
      </c>
      <c r="G26" s="0" t="n">
        <f aca="false">SUMIFS(params!$F$3:$F$311,params!$C$3:$C$311,F26)</f>
        <v>124860</v>
      </c>
    </row>
    <row r="27" customFormat="false" ht="13.8" hidden="false" customHeight="false" outlineLevel="0" collapsed="false">
      <c r="B27" s="0" t="str">
        <f aca="false">CONCATENATE($E$2,F27,$E$2," : ",G27,",")</f>
        <v>"05" : 67751,</v>
      </c>
      <c r="F27" s="0" t="s">
        <v>1266</v>
      </c>
      <c r="G27" s="0" t="n">
        <f aca="false">SUMIFS(params!$F$3:$F$311,params!$C$3:$C$311,F27)</f>
        <v>67751</v>
      </c>
    </row>
    <row r="28" customFormat="false" ht="13.8" hidden="false" customHeight="false" outlineLevel="0" collapsed="false">
      <c r="B28" s="0" t="str">
        <f aca="false">CONCATENATE($E$2,F28,$E$2," : ",G28,",")</f>
        <v>"06" : 164397,</v>
      </c>
      <c r="F28" s="0" t="s">
        <v>1267</v>
      </c>
      <c r="G28" s="0" t="n">
        <f aca="false">SUMIFS(params!$F$3:$F$311,params!$C$3:$C$311,F28)</f>
        <v>164397</v>
      </c>
    </row>
    <row r="29" customFormat="false" ht="13.8" hidden="false" customHeight="false" outlineLevel="0" collapsed="false">
      <c r="B29" s="0" t="str">
        <f aca="false">CONCATENATE($E$2,F29,$E$2," : ",G29,",")</f>
        <v>"07" : 65348,</v>
      </c>
      <c r="F29" s="0" t="s">
        <v>1268</v>
      </c>
      <c r="G29" s="0" t="n">
        <f aca="false">SUMIFS(params!$F$3:$F$311,params!$C$3:$C$311,F29)</f>
        <v>65348</v>
      </c>
    </row>
    <row r="30" customFormat="false" ht="13.8" hidden="false" customHeight="false" outlineLevel="0" collapsed="false">
      <c r="B30" s="0" t="str">
        <f aca="false">CONCATENATE($E$2,F30,$E$2," : ",G30,",")</f>
        <v>"08" : 271186,</v>
      </c>
      <c r="F30" s="0" t="s">
        <v>1269</v>
      </c>
      <c r="G30" s="0" t="n">
        <f aca="false">SUMIFS(params!$F$3:$F$311,params!$C$3:$C$311,F30)</f>
        <v>271186</v>
      </c>
    </row>
    <row r="31" customFormat="false" ht="13.8" hidden="false" customHeight="false" outlineLevel="0" collapsed="false">
      <c r="B31" s="0" t="str">
        <f aca="false">CONCATENATE($E$2,F31,$E$2," : ",G31,",")</f>
        <v>"09" : 148033,</v>
      </c>
      <c r="F31" s="0" t="s">
        <v>1270</v>
      </c>
      <c r="G31" s="0" t="n">
        <f aca="false">SUMIFS(params!$F$3:$F$311,params!$C$3:$C$311,F31)</f>
        <v>148033</v>
      </c>
    </row>
    <row r="32" customFormat="false" ht="13.8" hidden="false" customHeight="false" outlineLevel="0" collapsed="false">
      <c r="B32" s="0" t="str">
        <f aca="false">CONCATENATE($E$2,F32,$E$2," : ",G32,",")</f>
        <v>"10" : 169391,</v>
      </c>
      <c r="F32" s="0" t="s">
        <v>1271</v>
      </c>
      <c r="G32" s="0" t="n">
        <f aca="false">SUMIFS(params!$F$3:$F$311,params!$C$3:$C$311,F32)</f>
        <v>169391</v>
      </c>
    </row>
    <row r="33" customFormat="false" ht="13.8" hidden="false" customHeight="false" outlineLevel="0" collapsed="false">
      <c r="B33" s="0" t="str">
        <f aca="false">CONCATENATE($E$2,F33,$E$2," : ",G33,",")</f>
        <v>"11" : 544900,</v>
      </c>
      <c r="F33" s="0" t="s">
        <v>1272</v>
      </c>
      <c r="G33" s="0" t="n">
        <f aca="false">SUMIFS(params!$F$3:$F$311,params!$C$3:$C$311,F33)</f>
        <v>544900</v>
      </c>
    </row>
    <row r="34" customFormat="false" ht="13.8" hidden="false" customHeight="false" outlineLevel="0" collapsed="false">
      <c r="B34" s="0" t="str">
        <f aca="false">CONCATENATE($E$2,F34,$E$2," : ",G34,",")</f>
        <v>"12" : 177701,</v>
      </c>
      <c r="F34" s="0" t="s">
        <v>1273</v>
      </c>
      <c r="G34" s="0" t="n">
        <f aca="false">SUMIFS(params!$F$3:$F$311,params!$C$3:$C$311,F34)</f>
        <v>177701</v>
      </c>
    </row>
    <row r="35" customFormat="false" ht="13.8" hidden="false" customHeight="false" outlineLevel="0" collapsed="false">
      <c r="B35" s="0" t="str">
        <f aca="false">CONCATENATE($E$2,F35,$E$2," : ",G35,",")</f>
        <v>"13" : 152697,</v>
      </c>
      <c r="F35" s="0" t="s">
        <v>1274</v>
      </c>
      <c r="G35" s="0" t="n">
        <f aca="false">SUMIFS(params!$F$3:$F$311,params!$C$3:$C$311,F35)</f>
        <v>152697</v>
      </c>
    </row>
    <row r="36" customFormat="false" ht="13.8" hidden="false" customHeight="false" outlineLevel="0" collapsed="false">
      <c r="B36" s="0" t="str">
        <f aca="false">CONCATENATE($E$2,F36,$E$2," : ",G36,",")</f>
        <v>"14" : 416050,</v>
      </c>
      <c r="F36" s="0" t="s">
        <v>1275</v>
      </c>
      <c r="G36" s="0" t="n">
        <f aca="false">SUMIFS(params!$F$3:$F$311,params!$C$3:$C$311,F36)</f>
        <v>416050</v>
      </c>
    </row>
    <row r="37" customFormat="false" ht="13.8" hidden="false" customHeight="false" outlineLevel="0" collapsed="false">
      <c r="B37" s="0" t="str">
        <f aca="false">CONCATENATE($E$2,F37,$E$2," : ",G37,",")</f>
        <v>"15" : 235851,</v>
      </c>
      <c r="F37" s="0" t="s">
        <v>1276</v>
      </c>
      <c r="G37" s="0" t="n">
        <f aca="false">SUMIFS(params!$F$3:$F$311,params!$C$3:$C$311,F37)</f>
        <v>235851</v>
      </c>
    </row>
    <row r="38" customFormat="false" ht="13.8" hidden="false" customHeight="false" outlineLevel="0" collapsed="false">
      <c r="B38" s="0" t="str">
        <f aca="false">CONCATENATE($E$2,F38,$E$2," : ",G38,",")</f>
        <v>"16" : 199927,</v>
      </c>
      <c r="F38" s="0" t="s">
        <v>1277</v>
      </c>
      <c r="G38" s="0" t="n">
        <f aca="false">SUMIFS(params!$F$3:$F$311,params!$C$3:$C$311,F38)</f>
        <v>199927</v>
      </c>
    </row>
    <row r="39" customFormat="false" ht="13.8" hidden="false" customHeight="false" outlineLevel="0" collapsed="false">
      <c r="B39" s="0" t="str">
        <f aca="false">CONCATENATE($E$2,F39,$E$2," : ",G39,",")</f>
        <v>"17" : 201574,</v>
      </c>
      <c r="F39" s="0" t="s">
        <v>1278</v>
      </c>
      <c r="G39" s="0" t="n">
        <f aca="false">SUMIFS(params!$F$3:$F$311,params!$C$3:$C$311,F39)</f>
        <v>201574</v>
      </c>
    </row>
    <row r="40" customFormat="false" ht="13.8" hidden="false" customHeight="false" outlineLevel="0" collapsed="false">
      <c r="B40" s="0" t="str">
        <f aca="false">CONCATENATE($E$2,F40,$E$2," : ",G40,",")</f>
        <v>"18" : 1836816,</v>
      </c>
      <c r="F40" s="0" t="s">
        <v>1279</v>
      </c>
      <c r="G40" s="0" t="n">
        <f aca="false">SUMIFS(params!$F$3:$F$311,params!$C$3:$C$311,F40)</f>
        <v>1836816</v>
      </c>
    </row>
    <row r="41" customFormat="false" ht="13.8" hidden="false" customHeight="false" outlineLevel="0" collapsed="false">
      <c r="B41" s="0" t="str">
        <f aca="false">CONCATENATE($E$2,F41,$E$2," : ",G41,",")</f>
        <v>"19" : 491637,</v>
      </c>
      <c r="F41" s="0" t="s">
        <v>1280</v>
      </c>
      <c r="G41" s="0" t="n">
        <f aca="false">SUMIFS(params!$F$3:$F$311,params!$C$3:$C$311,F41)</f>
        <v>491637</v>
      </c>
    </row>
    <row r="43" customFormat="false" ht="12.8" hidden="false" customHeight="false" outlineLevel="0" collapsed="false">
      <c r="G43" s="0" t="n">
        <f aca="false">SUM(G23:G41)</f>
        <v>5598821</v>
      </c>
    </row>
    <row r="46" customFormat="false" ht="13.8" hidden="false" customHeight="false" outlineLevel="0" collapsed="false">
      <c r="G46" s="7" t="s">
        <v>1282</v>
      </c>
      <c r="J46" s="1" t="s">
        <v>1282</v>
      </c>
    </row>
    <row r="47" customFormat="false" ht="13.8" hidden="false" customHeight="false" outlineLevel="0" collapsed="false">
      <c r="G47" s="0" t="n">
        <v>703540</v>
      </c>
      <c r="I47" s="0" t="s">
        <v>1283</v>
      </c>
      <c r="J47" s="0" t="n">
        <f aca="false">AVERAGE($G$46:$G$355)</f>
        <v>18119.1618122977</v>
      </c>
    </row>
    <row r="48" customFormat="false" ht="13.8" hidden="false" customHeight="false" outlineLevel="0" collapsed="false">
      <c r="G48" s="0" t="n">
        <v>331612</v>
      </c>
      <c r="I48" s="0" t="s">
        <v>1284</v>
      </c>
      <c r="J48" s="0" t="n">
        <f aca="false">SQRT(VAR($G$46:$G$355)/COUNT($G$46:$G$355))</f>
        <v>3062.36978695882</v>
      </c>
    </row>
    <row r="49" customFormat="false" ht="13.8" hidden="false" customHeight="false" outlineLevel="0" collapsed="false">
      <c r="G49" s="0" t="n">
        <v>268502</v>
      </c>
      <c r="I49" s="0" t="s">
        <v>1285</v>
      </c>
      <c r="J49" s="0" t="n">
        <f aca="false">MODE($G$46:$G$355)</f>
        <v>1192</v>
      </c>
    </row>
    <row r="50" customFormat="false" ht="13.8" hidden="false" customHeight="false" outlineLevel="0" collapsed="false">
      <c r="G50" s="0" t="n">
        <v>268791</v>
      </c>
      <c r="I50" s="0" t="s">
        <v>1286</v>
      </c>
      <c r="J50" s="0" t="n">
        <f aca="false">MEDIAN($G$46:$G$355)</f>
        <v>5606</v>
      </c>
      <c r="L50" s="0" t="s">
        <v>1287</v>
      </c>
    </row>
    <row r="51" customFormat="false" ht="13.8" hidden="false" customHeight="false" outlineLevel="0" collapsed="false">
      <c r="G51" s="0" t="n">
        <v>223389</v>
      </c>
      <c r="I51" s="0" t="s">
        <v>1288</v>
      </c>
      <c r="J51" s="0" t="n">
        <f aca="false">QUARTILE($G$46:$G$355, 1)</f>
        <v>2336</v>
      </c>
      <c r="L51" s="0" t="n">
        <v>1</v>
      </c>
      <c r="M51" s="0" t="n">
        <f aca="false">ROUND(J51,0)</f>
        <v>2336</v>
      </c>
    </row>
    <row r="52" customFormat="false" ht="13.8" hidden="false" customHeight="false" outlineLevel="0" collapsed="false">
      <c r="G52" s="0" t="n">
        <v>206909</v>
      </c>
      <c r="I52" s="0" t="s">
        <v>1289</v>
      </c>
      <c r="J52" s="0" t="n">
        <f aca="false">QUARTILE($G$46:$G$355, 3)</f>
        <v>13491</v>
      </c>
      <c r="L52" s="0" t="n">
        <v>2</v>
      </c>
      <c r="M52" s="0" t="n">
        <f aca="false">ROUND(J50,0)</f>
        <v>5606</v>
      </c>
    </row>
    <row r="53" customFormat="false" ht="13.8" hidden="false" customHeight="false" outlineLevel="0" collapsed="false">
      <c r="G53" s="0" t="n">
        <v>151760</v>
      </c>
      <c r="I53" s="0" t="s">
        <v>1290</v>
      </c>
      <c r="J53" s="0" t="n">
        <f aca="false">VAR($G$46:$G$355)</f>
        <v>2897835592.03217</v>
      </c>
      <c r="L53" s="0" t="n">
        <v>3</v>
      </c>
      <c r="M53" s="0" t="n">
        <f aca="false">ROUND(J52,0)</f>
        <v>13491</v>
      </c>
    </row>
    <row r="54" customFormat="false" ht="13.8" hidden="false" customHeight="false" outlineLevel="0" collapsed="false">
      <c r="G54" s="0" t="n">
        <v>125383</v>
      </c>
      <c r="I54" s="0" t="s">
        <v>1291</v>
      </c>
      <c r="J54" s="0" t="n">
        <f aca="false">STDEV($G$46:$G$355)</f>
        <v>53831.5482968136</v>
      </c>
    </row>
    <row r="55" customFormat="false" ht="13.8" hidden="false" customHeight="false" outlineLevel="0" collapsed="false">
      <c r="G55" s="0" t="n">
        <v>120897</v>
      </c>
      <c r="I55" s="0" t="s">
        <v>1292</v>
      </c>
      <c r="J55" s="0" t="n">
        <f aca="false">KURT($G$46:$G$355)</f>
        <v>92.3567338551202</v>
      </c>
    </row>
    <row r="56" customFormat="false" ht="13.8" hidden="false" customHeight="false" outlineLevel="0" collapsed="false">
      <c r="G56" s="0" t="n">
        <v>73577</v>
      </c>
      <c r="I56" s="0" t="s">
        <v>1293</v>
      </c>
      <c r="J56" s="0" t="n">
        <f aca="false">SKEW($G$46:$G$355)</f>
        <v>8.48984398102371</v>
      </c>
    </row>
    <row r="57" customFormat="false" ht="13.8" hidden="false" customHeight="false" outlineLevel="0" collapsed="false">
      <c r="G57" s="0" t="n">
        <v>79975</v>
      </c>
      <c r="I57" s="0" t="s">
        <v>1294</v>
      </c>
      <c r="J57" s="0" t="n">
        <f aca="false">MAX($G$46:$G$355)-MIN($G$46:$G$355)</f>
        <v>703427</v>
      </c>
    </row>
    <row r="58" customFormat="false" ht="13.8" hidden="false" customHeight="false" outlineLevel="0" collapsed="false">
      <c r="G58" s="0" t="n">
        <v>78622</v>
      </c>
      <c r="I58" s="0" t="s">
        <v>1295</v>
      </c>
      <c r="J58" s="0" t="n">
        <f aca="false">MIN($G$46:$G$355)</f>
        <v>113</v>
      </c>
    </row>
    <row r="59" customFormat="false" ht="13.8" hidden="false" customHeight="false" outlineLevel="0" collapsed="false">
      <c r="G59" s="0" t="n">
        <v>72013</v>
      </c>
      <c r="I59" s="0" t="s">
        <v>1296</v>
      </c>
      <c r="J59" s="0" t="n">
        <f aca="false">MAX($G$46:$G$355)</f>
        <v>703540</v>
      </c>
    </row>
    <row r="60" customFormat="false" ht="13.8" hidden="false" customHeight="false" outlineLevel="0" collapsed="false">
      <c r="G60" s="0" t="n">
        <v>68096</v>
      </c>
      <c r="I60" s="0" t="s">
        <v>1297</v>
      </c>
      <c r="J60" s="0" t="n">
        <f aca="false">SUM($G$46:$G$355)</f>
        <v>5598821</v>
      </c>
    </row>
    <row r="61" customFormat="false" ht="13.8" hidden="false" customHeight="false" outlineLevel="0" collapsed="false">
      <c r="G61" s="0" t="n">
        <v>67724</v>
      </c>
      <c r="I61" s="0" t="s">
        <v>1298</v>
      </c>
      <c r="J61" s="0" t="n">
        <f aca="false">COUNT($G$46:$G$355)</f>
        <v>309</v>
      </c>
    </row>
    <row r="62" customFormat="false" ht="13.8" hidden="false" customHeight="false" outlineLevel="0" collapsed="false">
      <c r="G62" s="0" t="n">
        <v>66467</v>
      </c>
    </row>
    <row r="63" customFormat="false" ht="13.8" hidden="false" customHeight="false" outlineLevel="0" collapsed="false">
      <c r="G63" s="0" t="n">
        <v>68050</v>
      </c>
    </row>
    <row r="64" customFormat="false" ht="13.8" hidden="false" customHeight="false" outlineLevel="0" collapsed="false">
      <c r="G64" s="0" t="n">
        <v>48693</v>
      </c>
    </row>
    <row r="65" customFormat="false" ht="13.8" hidden="false" customHeight="false" outlineLevel="0" collapsed="false">
      <c r="G65" s="0" t="n">
        <v>47411</v>
      </c>
    </row>
    <row r="66" customFormat="false" ht="13.8" hidden="false" customHeight="false" outlineLevel="0" collapsed="false">
      <c r="G66" s="0" t="n">
        <v>47619</v>
      </c>
    </row>
    <row r="67" customFormat="false" ht="13.8" hidden="false" customHeight="false" outlineLevel="0" collapsed="false">
      <c r="G67" s="0" t="n">
        <v>52037</v>
      </c>
    </row>
    <row r="68" customFormat="false" ht="13.8" hidden="false" customHeight="false" outlineLevel="0" collapsed="false">
      <c r="G68" s="0" t="n">
        <v>47598</v>
      </c>
    </row>
    <row r="69" customFormat="false" ht="13.8" hidden="false" customHeight="false" outlineLevel="0" collapsed="false">
      <c r="G69" s="0" t="n">
        <v>43691</v>
      </c>
    </row>
    <row r="70" customFormat="false" ht="13.8" hidden="false" customHeight="false" outlineLevel="0" collapsed="false">
      <c r="G70" s="0" t="n">
        <v>47409</v>
      </c>
    </row>
    <row r="71" customFormat="false" ht="13.8" hidden="false" customHeight="false" outlineLevel="0" collapsed="false">
      <c r="G71" s="0" t="n">
        <v>47039</v>
      </c>
    </row>
    <row r="72" customFormat="false" ht="13.8" hidden="false" customHeight="false" outlineLevel="0" collapsed="false">
      <c r="G72" s="0" t="n">
        <v>50377</v>
      </c>
    </row>
    <row r="73" customFormat="false" ht="13.8" hidden="false" customHeight="false" outlineLevel="0" collapsed="false">
      <c r="G73" s="0" t="n">
        <v>37478</v>
      </c>
    </row>
    <row r="74" customFormat="false" ht="13.8" hidden="false" customHeight="false" outlineLevel="0" collapsed="false">
      <c r="G74" s="0" t="n">
        <v>43050</v>
      </c>
    </row>
    <row r="75" customFormat="false" ht="13.8" hidden="false" customHeight="false" outlineLevel="0" collapsed="false">
      <c r="G75" s="0" t="n">
        <v>39854</v>
      </c>
    </row>
    <row r="76" customFormat="false" ht="13.8" hidden="false" customHeight="false" outlineLevel="0" collapsed="false">
      <c r="G76" s="0" t="n">
        <v>34732</v>
      </c>
    </row>
    <row r="77" customFormat="false" ht="13.8" hidden="false" customHeight="false" outlineLevel="0" collapsed="false">
      <c r="G77" s="0" t="n">
        <v>28185</v>
      </c>
    </row>
    <row r="78" customFormat="false" ht="13.8" hidden="false" customHeight="false" outlineLevel="0" collapsed="false">
      <c r="G78" s="0" t="n">
        <v>40261</v>
      </c>
    </row>
    <row r="79" customFormat="false" ht="13.8" hidden="false" customHeight="false" outlineLevel="0" collapsed="false">
      <c r="G79" s="0" t="n">
        <v>36680</v>
      </c>
    </row>
    <row r="80" customFormat="false" ht="13.8" hidden="false" customHeight="false" outlineLevel="0" collapsed="false">
      <c r="G80" s="0" t="n">
        <v>34423</v>
      </c>
    </row>
    <row r="81" customFormat="false" ht="13.8" hidden="false" customHeight="false" outlineLevel="0" collapsed="false">
      <c r="G81" s="0" t="n">
        <v>38669</v>
      </c>
    </row>
    <row r="82" customFormat="false" ht="13.8" hidden="false" customHeight="false" outlineLevel="0" collapsed="false">
      <c r="G82" s="0" t="n">
        <v>34456</v>
      </c>
    </row>
    <row r="83" customFormat="false" ht="13.8" hidden="false" customHeight="false" outlineLevel="0" collapsed="false">
      <c r="G83" s="0" t="n">
        <v>27742</v>
      </c>
    </row>
    <row r="84" customFormat="false" ht="13.8" hidden="false" customHeight="false" outlineLevel="0" collapsed="false">
      <c r="G84" s="0" t="n">
        <v>29556</v>
      </c>
    </row>
    <row r="85" customFormat="false" ht="13.8" hidden="false" customHeight="false" outlineLevel="0" collapsed="false">
      <c r="G85" s="0" t="n">
        <v>26057</v>
      </c>
    </row>
    <row r="86" customFormat="false" ht="13.8" hidden="false" customHeight="false" outlineLevel="0" collapsed="false">
      <c r="G86" s="0" t="n">
        <v>22939</v>
      </c>
    </row>
    <row r="87" customFormat="false" ht="13.8" hidden="false" customHeight="false" outlineLevel="0" collapsed="false">
      <c r="G87" s="0" t="n">
        <v>21791</v>
      </c>
    </row>
    <row r="88" customFormat="false" ht="13.8" hidden="false" customHeight="false" outlineLevel="0" collapsed="false">
      <c r="G88" s="0" t="n">
        <v>22491</v>
      </c>
    </row>
    <row r="89" customFormat="false" ht="13.8" hidden="false" customHeight="false" outlineLevel="0" collapsed="false">
      <c r="G89" s="0" t="n">
        <v>24809</v>
      </c>
    </row>
    <row r="90" customFormat="false" ht="13.8" hidden="false" customHeight="false" outlineLevel="0" collapsed="false">
      <c r="G90" s="0" t="n">
        <v>21939</v>
      </c>
    </row>
    <row r="91" customFormat="false" ht="13.8" hidden="false" customHeight="false" outlineLevel="0" collapsed="false">
      <c r="G91" s="0" t="n">
        <v>25520</v>
      </c>
    </row>
    <row r="92" customFormat="false" ht="13.8" hidden="false" customHeight="false" outlineLevel="0" collapsed="false">
      <c r="G92" s="0" t="n">
        <v>19508</v>
      </c>
    </row>
    <row r="93" customFormat="false" ht="13.8" hidden="false" customHeight="false" outlineLevel="0" collapsed="false">
      <c r="G93" s="0" t="n">
        <v>20066</v>
      </c>
    </row>
    <row r="94" customFormat="false" ht="13.8" hidden="false" customHeight="false" outlineLevel="0" collapsed="false">
      <c r="G94" s="0" t="n">
        <v>20136</v>
      </c>
    </row>
    <row r="95" customFormat="false" ht="13.8" hidden="false" customHeight="false" outlineLevel="0" collapsed="false">
      <c r="G95" s="0" t="n">
        <v>17979</v>
      </c>
    </row>
    <row r="96" customFormat="false" ht="13.8" hidden="false" customHeight="false" outlineLevel="0" collapsed="false">
      <c r="G96" s="0" t="n">
        <v>18203</v>
      </c>
    </row>
    <row r="97" customFormat="false" ht="13.8" hidden="false" customHeight="false" outlineLevel="0" collapsed="false">
      <c r="G97" s="0" t="n">
        <v>17156</v>
      </c>
    </row>
    <row r="98" customFormat="false" ht="13.8" hidden="false" customHeight="false" outlineLevel="0" collapsed="false">
      <c r="G98" s="0" t="n">
        <v>17961</v>
      </c>
    </row>
    <row r="99" customFormat="false" ht="13.8" hidden="false" customHeight="false" outlineLevel="0" collapsed="false">
      <c r="G99" s="0" t="n">
        <v>19536</v>
      </c>
    </row>
    <row r="100" customFormat="false" ht="13.8" hidden="false" customHeight="false" outlineLevel="0" collapsed="false">
      <c r="G100" s="0" t="n">
        <v>21127</v>
      </c>
    </row>
    <row r="101" customFormat="false" ht="13.8" hidden="false" customHeight="false" outlineLevel="0" collapsed="false">
      <c r="G101" s="0" t="n">
        <v>16683</v>
      </c>
    </row>
    <row r="102" customFormat="false" ht="13.8" hidden="false" customHeight="false" outlineLevel="0" collapsed="false">
      <c r="G102" s="0" t="n">
        <v>18025</v>
      </c>
    </row>
    <row r="103" customFormat="false" ht="13.8" hidden="false" customHeight="false" outlineLevel="0" collapsed="false">
      <c r="G103" s="0" t="n">
        <v>16672</v>
      </c>
    </row>
    <row r="104" customFormat="false" ht="13.8" hidden="false" customHeight="false" outlineLevel="0" collapsed="false">
      <c r="G104" s="0" t="n">
        <v>18286</v>
      </c>
    </row>
    <row r="105" customFormat="false" ht="13.8" hidden="false" customHeight="false" outlineLevel="0" collapsed="false">
      <c r="G105" s="0" t="n">
        <v>25253</v>
      </c>
    </row>
    <row r="106" customFormat="false" ht="13.8" hidden="false" customHeight="false" outlineLevel="0" collapsed="false">
      <c r="G106" s="0" t="n">
        <v>19413</v>
      </c>
    </row>
    <row r="107" customFormat="false" ht="13.8" hidden="false" customHeight="false" outlineLevel="0" collapsed="false">
      <c r="G107" s="0" t="n">
        <v>21480</v>
      </c>
    </row>
    <row r="108" customFormat="false" ht="13.8" hidden="false" customHeight="false" outlineLevel="0" collapsed="false">
      <c r="G108" s="0" t="n">
        <v>20140</v>
      </c>
    </row>
    <row r="109" customFormat="false" ht="13.8" hidden="false" customHeight="false" outlineLevel="0" collapsed="false">
      <c r="G109" s="0" t="n">
        <v>21288</v>
      </c>
    </row>
    <row r="110" customFormat="false" ht="13.8" hidden="false" customHeight="false" outlineLevel="0" collapsed="false">
      <c r="G110" s="0" t="n">
        <v>18487</v>
      </c>
    </row>
    <row r="111" customFormat="false" ht="13.8" hidden="false" customHeight="false" outlineLevel="0" collapsed="false">
      <c r="G111" s="0" t="n">
        <v>14892</v>
      </c>
    </row>
    <row r="112" customFormat="false" ht="13.8" hidden="false" customHeight="false" outlineLevel="0" collapsed="false">
      <c r="G112" s="0" t="n">
        <v>15575</v>
      </c>
    </row>
    <row r="113" customFormat="false" ht="13.8" hidden="false" customHeight="false" outlineLevel="0" collapsed="false">
      <c r="G113" s="0" t="n">
        <v>21632</v>
      </c>
    </row>
    <row r="114" customFormat="false" ht="13.8" hidden="false" customHeight="false" outlineLevel="0" collapsed="false">
      <c r="G114" s="0" t="n">
        <v>15326</v>
      </c>
    </row>
    <row r="115" customFormat="false" ht="13.8" hidden="false" customHeight="false" outlineLevel="0" collapsed="false">
      <c r="G115" s="0" t="n">
        <v>13491</v>
      </c>
    </row>
    <row r="116" customFormat="false" ht="13.8" hidden="false" customHeight="false" outlineLevel="0" collapsed="false">
      <c r="G116" s="0" t="n">
        <v>14549</v>
      </c>
    </row>
    <row r="117" customFormat="false" ht="13.8" hidden="false" customHeight="false" outlineLevel="0" collapsed="false">
      <c r="G117" s="0" t="n">
        <v>15024</v>
      </c>
    </row>
    <row r="118" customFormat="false" ht="13.8" hidden="false" customHeight="false" outlineLevel="0" collapsed="false">
      <c r="G118" s="0" t="n">
        <v>14178</v>
      </c>
    </row>
    <row r="119" customFormat="false" ht="13.8" hidden="false" customHeight="false" outlineLevel="0" collapsed="false">
      <c r="G119" s="0" t="n">
        <v>14540</v>
      </c>
    </row>
    <row r="120" customFormat="false" ht="13.8" hidden="false" customHeight="false" outlineLevel="0" collapsed="false">
      <c r="G120" s="0" t="n">
        <v>14443</v>
      </c>
    </row>
    <row r="121" customFormat="false" ht="13.8" hidden="false" customHeight="false" outlineLevel="0" collapsed="false">
      <c r="G121" s="0" t="n">
        <v>13874</v>
      </c>
    </row>
    <row r="122" customFormat="false" ht="13.8" hidden="false" customHeight="false" outlineLevel="0" collapsed="false">
      <c r="G122" s="0" t="n">
        <v>15455</v>
      </c>
    </row>
    <row r="123" customFormat="false" ht="13.8" hidden="false" customHeight="false" outlineLevel="0" collapsed="false">
      <c r="G123" s="0" t="n">
        <v>14809</v>
      </c>
    </row>
    <row r="124" customFormat="false" ht="13.8" hidden="false" customHeight="false" outlineLevel="0" collapsed="false">
      <c r="G124" s="0" t="n">
        <v>13327</v>
      </c>
    </row>
    <row r="125" customFormat="false" ht="13.8" hidden="false" customHeight="false" outlineLevel="0" collapsed="false">
      <c r="G125" s="0" t="n">
        <v>11592</v>
      </c>
    </row>
    <row r="126" customFormat="false" ht="13.8" hidden="false" customHeight="false" outlineLevel="0" collapsed="false">
      <c r="G126" s="0" t="n">
        <v>11551</v>
      </c>
    </row>
    <row r="127" customFormat="false" ht="13.8" hidden="false" customHeight="false" outlineLevel="0" collapsed="false">
      <c r="G127" s="0" t="n">
        <v>11844</v>
      </c>
    </row>
    <row r="128" customFormat="false" ht="13.8" hidden="false" customHeight="false" outlineLevel="0" collapsed="false">
      <c r="G128" s="0" t="n">
        <v>12473</v>
      </c>
    </row>
    <row r="129" customFormat="false" ht="13.8" hidden="false" customHeight="false" outlineLevel="0" collapsed="false">
      <c r="G129" s="0" t="n">
        <v>11314</v>
      </c>
    </row>
    <row r="130" customFormat="false" ht="13.8" hidden="false" customHeight="false" outlineLevel="0" collapsed="false">
      <c r="G130" s="0" t="n">
        <v>10353</v>
      </c>
    </row>
    <row r="131" customFormat="false" ht="13.8" hidden="false" customHeight="false" outlineLevel="0" collapsed="false">
      <c r="G131" s="0" t="n">
        <v>10100</v>
      </c>
    </row>
    <row r="132" customFormat="false" ht="13.8" hidden="false" customHeight="false" outlineLevel="0" collapsed="false">
      <c r="G132" s="0" t="n">
        <v>9068</v>
      </c>
    </row>
    <row r="133" customFormat="false" ht="13.8" hidden="false" customHeight="false" outlineLevel="0" collapsed="false">
      <c r="G133" s="0" t="n">
        <v>11383</v>
      </c>
    </row>
    <row r="134" customFormat="false" ht="13.8" hidden="false" customHeight="false" outlineLevel="0" collapsed="false">
      <c r="G134" s="0" t="n">
        <v>12047</v>
      </c>
    </row>
    <row r="135" customFormat="false" ht="13.8" hidden="false" customHeight="false" outlineLevel="0" collapsed="false">
      <c r="G135" s="0" t="n">
        <v>9405</v>
      </c>
    </row>
    <row r="136" customFormat="false" ht="13.8" hidden="false" customHeight="false" outlineLevel="0" collapsed="false">
      <c r="G136" s="0" t="n">
        <v>8431</v>
      </c>
    </row>
    <row r="137" customFormat="false" ht="13.8" hidden="false" customHeight="false" outlineLevel="0" collapsed="false">
      <c r="G137" s="0" t="n">
        <v>9755</v>
      </c>
    </row>
    <row r="138" customFormat="false" ht="13.8" hidden="false" customHeight="false" outlineLevel="0" collapsed="false">
      <c r="G138" s="0" t="n">
        <v>11362</v>
      </c>
    </row>
    <row r="139" customFormat="false" ht="13.8" hidden="false" customHeight="false" outlineLevel="0" collapsed="false">
      <c r="G139" s="0" t="n">
        <v>9798</v>
      </c>
    </row>
    <row r="140" customFormat="false" ht="13.8" hidden="false" customHeight="false" outlineLevel="0" collapsed="false">
      <c r="G140" s="0" t="n">
        <v>9044</v>
      </c>
    </row>
    <row r="141" customFormat="false" ht="13.8" hidden="false" customHeight="false" outlineLevel="0" collapsed="false">
      <c r="G141" s="0" t="n">
        <v>8396</v>
      </c>
    </row>
    <row r="142" customFormat="false" ht="13.8" hidden="false" customHeight="false" outlineLevel="0" collapsed="false">
      <c r="G142" s="0" t="n">
        <v>8307</v>
      </c>
    </row>
    <row r="143" customFormat="false" ht="13.8" hidden="false" customHeight="false" outlineLevel="0" collapsed="false">
      <c r="G143" s="0" t="n">
        <v>8388</v>
      </c>
    </row>
    <row r="144" customFormat="false" ht="13.8" hidden="false" customHeight="false" outlineLevel="0" collapsed="false">
      <c r="G144" s="0" t="n">
        <v>9430</v>
      </c>
    </row>
    <row r="145" customFormat="false" ht="13.8" hidden="false" customHeight="false" outlineLevel="0" collapsed="false">
      <c r="G145" s="0" t="n">
        <v>8440</v>
      </c>
    </row>
    <row r="146" customFormat="false" ht="13.8" hidden="false" customHeight="false" outlineLevel="0" collapsed="false">
      <c r="G146" s="0" t="n">
        <v>10563</v>
      </c>
    </row>
    <row r="147" customFormat="false" ht="13.8" hidden="false" customHeight="false" outlineLevel="0" collapsed="false">
      <c r="G147" s="0" t="n">
        <v>8084</v>
      </c>
    </row>
    <row r="148" customFormat="false" ht="13.8" hidden="false" customHeight="false" outlineLevel="0" collapsed="false">
      <c r="G148" s="0" t="n">
        <v>10942</v>
      </c>
    </row>
    <row r="149" customFormat="false" ht="13.8" hidden="false" customHeight="false" outlineLevel="0" collapsed="false">
      <c r="G149" s="0" t="n">
        <v>9397</v>
      </c>
    </row>
    <row r="150" customFormat="false" ht="13.8" hidden="false" customHeight="false" outlineLevel="0" collapsed="false">
      <c r="G150" s="0" t="n">
        <v>11358</v>
      </c>
    </row>
    <row r="151" customFormat="false" ht="13.8" hidden="false" customHeight="false" outlineLevel="0" collapsed="false">
      <c r="G151" s="0" t="n">
        <v>8305</v>
      </c>
    </row>
    <row r="152" customFormat="false" ht="13.8" hidden="false" customHeight="false" outlineLevel="0" collapsed="false">
      <c r="G152" s="0" t="n">
        <v>9645</v>
      </c>
    </row>
    <row r="153" customFormat="false" ht="13.8" hidden="false" customHeight="false" outlineLevel="0" collapsed="false">
      <c r="G153" s="0" t="n">
        <v>7898</v>
      </c>
    </row>
    <row r="154" customFormat="false" ht="13.8" hidden="false" customHeight="false" outlineLevel="0" collapsed="false">
      <c r="G154" s="0" t="n">
        <v>8605</v>
      </c>
    </row>
    <row r="155" customFormat="false" ht="13.8" hidden="false" customHeight="false" outlineLevel="0" collapsed="false">
      <c r="G155" s="0" t="n">
        <v>8260</v>
      </c>
    </row>
    <row r="156" customFormat="false" ht="13.8" hidden="false" customHeight="false" outlineLevel="0" collapsed="false">
      <c r="G156" s="0" t="n">
        <v>6829</v>
      </c>
    </row>
    <row r="157" customFormat="false" ht="13.8" hidden="false" customHeight="false" outlineLevel="0" collapsed="false">
      <c r="G157" s="0" t="n">
        <v>6738</v>
      </c>
    </row>
    <row r="158" customFormat="false" ht="13.8" hidden="false" customHeight="false" outlineLevel="0" collapsed="false">
      <c r="G158" s="0" t="n">
        <v>7409</v>
      </c>
    </row>
    <row r="159" customFormat="false" ht="13.8" hidden="false" customHeight="false" outlineLevel="0" collapsed="false">
      <c r="G159" s="0" t="n">
        <v>6695</v>
      </c>
    </row>
    <row r="160" customFormat="false" ht="13.8" hidden="false" customHeight="false" outlineLevel="0" collapsed="false">
      <c r="G160" s="0" t="n">
        <v>8198</v>
      </c>
    </row>
    <row r="161" customFormat="false" ht="13.8" hidden="false" customHeight="false" outlineLevel="0" collapsed="false">
      <c r="G161" s="0" t="n">
        <v>7294</v>
      </c>
    </row>
    <row r="162" customFormat="false" ht="13.8" hidden="false" customHeight="false" outlineLevel="0" collapsed="false">
      <c r="G162" s="0" t="n">
        <v>6365</v>
      </c>
    </row>
    <row r="163" customFormat="false" ht="13.8" hidden="false" customHeight="false" outlineLevel="0" collapsed="false">
      <c r="G163" s="0" t="n">
        <v>6920</v>
      </c>
    </row>
    <row r="164" customFormat="false" ht="13.8" hidden="false" customHeight="false" outlineLevel="0" collapsed="false">
      <c r="G164" s="0" t="n">
        <v>7393</v>
      </c>
    </row>
    <row r="165" customFormat="false" ht="13.8" hidden="false" customHeight="false" outlineLevel="0" collapsed="false">
      <c r="G165" s="0" t="n">
        <v>7627</v>
      </c>
    </row>
    <row r="166" customFormat="false" ht="13.8" hidden="false" customHeight="false" outlineLevel="0" collapsed="false">
      <c r="G166" s="0" t="n">
        <v>8149</v>
      </c>
    </row>
    <row r="167" customFormat="false" ht="13.8" hidden="false" customHeight="false" outlineLevel="0" collapsed="false">
      <c r="G167" s="0" t="n">
        <v>7255</v>
      </c>
    </row>
    <row r="168" customFormat="false" ht="13.8" hidden="false" customHeight="false" outlineLevel="0" collapsed="false">
      <c r="G168" s="0" t="n">
        <v>6243</v>
      </c>
    </row>
    <row r="169" customFormat="false" ht="13.8" hidden="false" customHeight="false" outlineLevel="0" collapsed="false">
      <c r="G169" s="0" t="n">
        <v>6377</v>
      </c>
    </row>
    <row r="170" customFormat="false" ht="13.8" hidden="false" customHeight="false" outlineLevel="0" collapsed="false">
      <c r="G170" s="0" t="n">
        <v>6212</v>
      </c>
    </row>
    <row r="171" customFormat="false" ht="13.8" hidden="false" customHeight="false" outlineLevel="0" collapsed="false">
      <c r="G171" s="0" t="n">
        <v>7280</v>
      </c>
    </row>
    <row r="172" customFormat="false" ht="13.8" hidden="false" customHeight="false" outlineLevel="0" collapsed="false">
      <c r="G172" s="0" t="n">
        <v>5926</v>
      </c>
    </row>
    <row r="173" customFormat="false" ht="13.8" hidden="false" customHeight="false" outlineLevel="0" collapsed="false">
      <c r="G173" s="0" t="n">
        <v>6158</v>
      </c>
    </row>
    <row r="174" customFormat="false" ht="13.8" hidden="false" customHeight="false" outlineLevel="0" collapsed="false">
      <c r="G174" s="0" t="n">
        <v>6182</v>
      </c>
    </row>
    <row r="175" customFormat="false" ht="13.8" hidden="false" customHeight="false" outlineLevel="0" collapsed="false">
      <c r="G175" s="0" t="n">
        <v>6364</v>
      </c>
    </row>
    <row r="176" customFormat="false" ht="13.8" hidden="false" customHeight="false" outlineLevel="0" collapsed="false">
      <c r="G176" s="0" t="n">
        <v>5851</v>
      </c>
    </row>
    <row r="177" customFormat="false" ht="13.8" hidden="false" customHeight="false" outlineLevel="0" collapsed="false">
      <c r="G177" s="0" t="n">
        <v>5606</v>
      </c>
    </row>
    <row r="178" customFormat="false" ht="13.8" hidden="false" customHeight="false" outlineLevel="0" collapsed="false">
      <c r="G178" s="0" t="n">
        <v>8202</v>
      </c>
    </row>
    <row r="179" customFormat="false" ht="13.8" hidden="false" customHeight="false" outlineLevel="0" collapsed="false">
      <c r="G179" s="0" t="n">
        <v>5927</v>
      </c>
    </row>
    <row r="180" customFormat="false" ht="13.8" hidden="false" customHeight="false" outlineLevel="0" collapsed="false">
      <c r="G180" s="0" t="n">
        <v>5685</v>
      </c>
    </row>
    <row r="181" customFormat="false" ht="13.8" hidden="false" customHeight="false" outlineLevel="0" collapsed="false">
      <c r="G181" s="0" t="n">
        <v>6928</v>
      </c>
    </row>
    <row r="182" customFormat="false" ht="13.8" hidden="false" customHeight="false" outlineLevel="0" collapsed="false">
      <c r="G182" s="0" t="n">
        <v>6202</v>
      </c>
    </row>
    <row r="183" customFormat="false" ht="13.8" hidden="false" customHeight="false" outlineLevel="0" collapsed="false">
      <c r="G183" s="0" t="n">
        <v>5762</v>
      </c>
    </row>
    <row r="184" customFormat="false" ht="13.8" hidden="false" customHeight="false" outlineLevel="0" collapsed="false">
      <c r="G184" s="0" t="n">
        <v>5683</v>
      </c>
    </row>
    <row r="185" customFormat="false" ht="13.8" hidden="false" customHeight="false" outlineLevel="0" collapsed="false">
      <c r="G185" s="0" t="n">
        <v>5831</v>
      </c>
    </row>
    <row r="186" customFormat="false" ht="13.8" hidden="false" customHeight="false" outlineLevel="0" collapsed="false">
      <c r="G186" s="0" t="n">
        <v>5943</v>
      </c>
    </row>
    <row r="187" customFormat="false" ht="13.8" hidden="false" customHeight="false" outlineLevel="0" collapsed="false">
      <c r="G187" s="0" t="n">
        <v>5960</v>
      </c>
    </row>
    <row r="188" customFormat="false" ht="13.8" hidden="false" customHeight="false" outlineLevel="0" collapsed="false">
      <c r="G188" s="0" t="n">
        <v>5212</v>
      </c>
    </row>
    <row r="189" customFormat="false" ht="13.8" hidden="false" customHeight="false" outlineLevel="0" collapsed="false">
      <c r="G189" s="0" t="n">
        <v>5048</v>
      </c>
    </row>
    <row r="190" customFormat="false" ht="13.8" hidden="false" customHeight="false" outlineLevel="0" collapsed="false">
      <c r="G190" s="0" t="n">
        <v>6326</v>
      </c>
    </row>
    <row r="191" customFormat="false" ht="13.8" hidden="false" customHeight="false" outlineLevel="0" collapsed="false">
      <c r="G191" s="0" t="n">
        <v>5524</v>
      </c>
    </row>
    <row r="192" customFormat="false" ht="13.8" hidden="false" customHeight="false" outlineLevel="0" collapsed="false">
      <c r="G192" s="0" t="n">
        <v>6228</v>
      </c>
    </row>
    <row r="193" customFormat="false" ht="13.8" hidden="false" customHeight="false" outlineLevel="0" collapsed="false">
      <c r="G193" s="0" t="n">
        <v>5034</v>
      </c>
    </row>
    <row r="194" customFormat="false" ht="13.8" hidden="false" customHeight="false" outlineLevel="0" collapsed="false">
      <c r="G194" s="0" t="n">
        <v>6885</v>
      </c>
    </row>
    <row r="195" customFormat="false" ht="13.8" hidden="false" customHeight="false" outlineLevel="0" collapsed="false">
      <c r="G195" s="0" t="n">
        <v>4734</v>
      </c>
    </row>
    <row r="196" customFormat="false" ht="13.8" hidden="false" customHeight="false" outlineLevel="0" collapsed="false">
      <c r="G196" s="0" t="n">
        <v>9513</v>
      </c>
    </row>
    <row r="197" customFormat="false" ht="13.8" hidden="false" customHeight="false" outlineLevel="0" collapsed="false">
      <c r="G197" s="0" t="n">
        <v>4591</v>
      </c>
    </row>
    <row r="198" customFormat="false" ht="13.8" hidden="false" customHeight="false" outlineLevel="0" collapsed="false">
      <c r="G198" s="0" t="n">
        <v>4756</v>
      </c>
    </row>
    <row r="199" customFormat="false" ht="13.8" hidden="false" customHeight="false" outlineLevel="0" collapsed="false">
      <c r="G199" s="0" t="n">
        <v>5303</v>
      </c>
    </row>
    <row r="200" customFormat="false" ht="13.8" hidden="false" customHeight="false" outlineLevel="0" collapsed="false">
      <c r="G200" s="0" t="n">
        <v>5059</v>
      </c>
    </row>
    <row r="201" customFormat="false" ht="13.8" hidden="false" customHeight="false" outlineLevel="0" collapsed="false">
      <c r="G201" s="0" t="n">
        <v>5087</v>
      </c>
    </row>
    <row r="202" customFormat="false" ht="13.8" hidden="false" customHeight="false" outlineLevel="0" collapsed="false">
      <c r="G202" s="0" t="n">
        <v>4200</v>
      </c>
    </row>
    <row r="203" customFormat="false" ht="13.8" hidden="false" customHeight="false" outlineLevel="0" collapsed="false">
      <c r="G203" s="0" t="n">
        <v>4526</v>
      </c>
    </row>
    <row r="204" customFormat="false" ht="13.8" hidden="false" customHeight="false" outlineLevel="0" collapsed="false">
      <c r="G204" s="0" t="n">
        <v>3908</v>
      </c>
    </row>
    <row r="205" customFormat="false" ht="13.8" hidden="false" customHeight="false" outlineLevel="0" collapsed="false">
      <c r="G205" s="0" t="n">
        <v>4277</v>
      </c>
    </row>
    <row r="206" customFormat="false" ht="13.8" hidden="false" customHeight="false" outlineLevel="0" collapsed="false">
      <c r="G206" s="0" t="n">
        <v>4100</v>
      </c>
    </row>
    <row r="207" customFormat="false" ht="13.8" hidden="false" customHeight="false" outlineLevel="0" collapsed="false">
      <c r="G207" s="0" t="n">
        <v>3870</v>
      </c>
    </row>
    <row r="208" customFormat="false" ht="13.8" hidden="false" customHeight="false" outlineLevel="0" collapsed="false">
      <c r="G208" s="0" t="n">
        <v>6263</v>
      </c>
    </row>
    <row r="209" customFormat="false" ht="13.8" hidden="false" customHeight="false" outlineLevel="0" collapsed="false">
      <c r="G209" s="0" t="n">
        <v>5126</v>
      </c>
    </row>
    <row r="210" customFormat="false" ht="13.8" hidden="false" customHeight="false" outlineLevel="0" collapsed="false">
      <c r="G210" s="0" t="n">
        <v>4178</v>
      </c>
    </row>
    <row r="211" customFormat="false" ht="13.8" hidden="false" customHeight="false" outlineLevel="0" collapsed="false">
      <c r="G211" s="0" t="n">
        <v>3999</v>
      </c>
    </row>
    <row r="212" customFormat="false" ht="13.8" hidden="false" customHeight="false" outlineLevel="0" collapsed="false">
      <c r="G212" s="0" t="n">
        <v>4598</v>
      </c>
    </row>
    <row r="213" customFormat="false" ht="13.8" hidden="false" customHeight="false" outlineLevel="0" collapsed="false">
      <c r="G213" s="0" t="n">
        <v>3743</v>
      </c>
    </row>
    <row r="214" customFormat="false" ht="13.8" hidden="false" customHeight="false" outlineLevel="0" collapsed="false">
      <c r="G214" s="0" t="n">
        <v>4527</v>
      </c>
    </row>
    <row r="215" customFormat="false" ht="13.8" hidden="false" customHeight="false" outlineLevel="0" collapsed="false">
      <c r="G215" s="0" t="n">
        <v>4195</v>
      </c>
    </row>
    <row r="216" customFormat="false" ht="13.8" hidden="false" customHeight="false" outlineLevel="0" collapsed="false">
      <c r="G216" s="0" t="n">
        <v>4316</v>
      </c>
    </row>
    <row r="217" customFormat="false" ht="13.8" hidden="false" customHeight="false" outlineLevel="0" collapsed="false">
      <c r="G217" s="0" t="n">
        <v>4007</v>
      </c>
    </row>
    <row r="218" customFormat="false" ht="13.8" hidden="false" customHeight="false" outlineLevel="0" collapsed="false">
      <c r="G218" s="0" t="n">
        <v>3633</v>
      </c>
    </row>
    <row r="219" customFormat="false" ht="13.8" hidden="false" customHeight="false" outlineLevel="0" collapsed="false">
      <c r="G219" s="0" t="n">
        <v>3676</v>
      </c>
    </row>
    <row r="220" customFormat="false" ht="13.8" hidden="false" customHeight="false" outlineLevel="0" collapsed="false">
      <c r="G220" s="0" t="n">
        <v>4223</v>
      </c>
    </row>
    <row r="221" customFormat="false" ht="13.8" hidden="false" customHeight="false" outlineLevel="0" collapsed="false">
      <c r="G221" s="0" t="n">
        <v>3720</v>
      </c>
    </row>
    <row r="222" customFormat="false" ht="13.8" hidden="false" customHeight="false" outlineLevel="0" collapsed="false">
      <c r="G222" s="0" t="n">
        <v>6521</v>
      </c>
    </row>
    <row r="223" customFormat="false" ht="13.8" hidden="false" customHeight="false" outlineLevel="0" collapsed="false">
      <c r="G223" s="0" t="n">
        <v>3606</v>
      </c>
    </row>
    <row r="224" customFormat="false" ht="13.8" hidden="false" customHeight="false" outlineLevel="0" collapsed="false">
      <c r="G224" s="0" t="n">
        <v>3628</v>
      </c>
    </row>
    <row r="225" customFormat="false" ht="13.8" hidden="false" customHeight="false" outlineLevel="0" collapsed="false">
      <c r="G225" s="0" t="n">
        <v>4262</v>
      </c>
    </row>
    <row r="226" customFormat="false" ht="13.8" hidden="false" customHeight="false" outlineLevel="0" collapsed="false">
      <c r="G226" s="0" t="n">
        <v>3284</v>
      </c>
    </row>
    <row r="227" customFormat="false" ht="13.8" hidden="false" customHeight="false" outlineLevel="0" collapsed="false">
      <c r="G227" s="0" t="n">
        <v>3248</v>
      </c>
    </row>
    <row r="228" customFormat="false" ht="13.8" hidden="false" customHeight="false" outlineLevel="0" collapsed="false">
      <c r="G228" s="0" t="n">
        <v>3211</v>
      </c>
    </row>
    <row r="229" customFormat="false" ht="13.8" hidden="false" customHeight="false" outlineLevel="0" collapsed="false">
      <c r="G229" s="0" t="n">
        <v>3380</v>
      </c>
    </row>
    <row r="230" customFormat="false" ht="13.8" hidden="false" customHeight="false" outlineLevel="0" collapsed="false">
      <c r="G230" s="0" t="n">
        <v>3380</v>
      </c>
    </row>
    <row r="231" customFormat="false" ht="13.8" hidden="false" customHeight="false" outlineLevel="0" collapsed="false">
      <c r="G231" s="0" t="n">
        <v>3040</v>
      </c>
    </row>
    <row r="232" customFormat="false" ht="13.8" hidden="false" customHeight="false" outlineLevel="0" collapsed="false">
      <c r="G232" s="0" t="n">
        <v>3135</v>
      </c>
    </row>
    <row r="233" customFormat="false" ht="13.8" hidden="false" customHeight="false" outlineLevel="0" collapsed="false">
      <c r="G233" s="0" t="n">
        <v>3408</v>
      </c>
    </row>
    <row r="234" customFormat="false" ht="13.8" hidden="false" customHeight="false" outlineLevel="0" collapsed="false">
      <c r="G234" s="0" t="n">
        <v>3995</v>
      </c>
    </row>
    <row r="235" customFormat="false" ht="13.8" hidden="false" customHeight="false" outlineLevel="0" collapsed="false">
      <c r="G235" s="0" t="n">
        <v>3130</v>
      </c>
    </row>
    <row r="236" customFormat="false" ht="13.8" hidden="false" customHeight="false" outlineLevel="0" collapsed="false">
      <c r="G236" s="0" t="n">
        <v>2829</v>
      </c>
    </row>
    <row r="237" customFormat="false" ht="13.8" hidden="false" customHeight="false" outlineLevel="0" collapsed="false">
      <c r="G237" s="0" t="n">
        <v>2925</v>
      </c>
    </row>
    <row r="238" customFormat="false" ht="13.8" hidden="false" customHeight="false" outlineLevel="0" collapsed="false">
      <c r="G238" s="0" t="n">
        <v>3204</v>
      </c>
    </row>
    <row r="239" customFormat="false" ht="13.8" hidden="false" customHeight="false" outlineLevel="0" collapsed="false">
      <c r="G239" s="0" t="n">
        <v>3564</v>
      </c>
    </row>
    <row r="240" customFormat="false" ht="13.8" hidden="false" customHeight="false" outlineLevel="0" collapsed="false">
      <c r="G240" s="0" t="n">
        <v>2797</v>
      </c>
    </row>
    <row r="241" customFormat="false" ht="13.8" hidden="false" customHeight="false" outlineLevel="0" collapsed="false">
      <c r="G241" s="0" t="n">
        <v>2858</v>
      </c>
    </row>
    <row r="242" customFormat="false" ht="13.8" hidden="false" customHeight="false" outlineLevel="0" collapsed="false">
      <c r="G242" s="0" t="n">
        <v>2671</v>
      </c>
    </row>
    <row r="243" customFormat="false" ht="13.8" hidden="false" customHeight="false" outlineLevel="0" collapsed="false">
      <c r="G243" s="0" t="n">
        <v>2835</v>
      </c>
    </row>
    <row r="244" customFormat="false" ht="13.8" hidden="false" customHeight="false" outlineLevel="0" collapsed="false">
      <c r="G244" s="0" t="n">
        <v>2585</v>
      </c>
    </row>
    <row r="245" customFormat="false" ht="13.8" hidden="false" customHeight="false" outlineLevel="0" collapsed="false">
      <c r="G245" s="0" t="n">
        <v>2710</v>
      </c>
    </row>
    <row r="246" customFormat="false" ht="13.8" hidden="false" customHeight="false" outlineLevel="0" collapsed="false">
      <c r="G246" s="0" t="n">
        <v>6129</v>
      </c>
    </row>
    <row r="247" customFormat="false" ht="13.8" hidden="false" customHeight="false" outlineLevel="0" collapsed="false">
      <c r="G247" s="0" t="n">
        <v>2371</v>
      </c>
    </row>
    <row r="248" customFormat="false" ht="13.8" hidden="false" customHeight="false" outlineLevel="0" collapsed="false">
      <c r="G248" s="0" t="n">
        <v>2639</v>
      </c>
    </row>
    <row r="249" customFormat="false" ht="13.8" hidden="false" customHeight="false" outlineLevel="0" collapsed="false">
      <c r="G249" s="0" t="n">
        <v>2632</v>
      </c>
    </row>
    <row r="250" customFormat="false" ht="13.8" hidden="false" customHeight="false" outlineLevel="0" collapsed="false">
      <c r="G250" s="0" t="n">
        <v>2526</v>
      </c>
    </row>
    <row r="251" customFormat="false" ht="13.8" hidden="false" customHeight="false" outlineLevel="0" collapsed="false">
      <c r="G251" s="0" t="n">
        <v>2453</v>
      </c>
    </row>
    <row r="252" customFormat="false" ht="13.8" hidden="false" customHeight="false" outlineLevel="0" collapsed="false">
      <c r="G252" s="0" t="n">
        <v>2717</v>
      </c>
    </row>
    <row r="253" customFormat="false" ht="13.8" hidden="false" customHeight="false" outlineLevel="0" collapsed="false">
      <c r="G253" s="0" t="n">
        <v>2495</v>
      </c>
    </row>
    <row r="254" customFormat="false" ht="13.8" hidden="false" customHeight="false" outlineLevel="0" collapsed="false">
      <c r="G254" s="0" t="n">
        <v>2347</v>
      </c>
    </row>
    <row r="255" customFormat="false" ht="13.8" hidden="false" customHeight="false" outlineLevel="0" collapsed="false">
      <c r="G255" s="0" t="n">
        <v>2888</v>
      </c>
    </row>
    <row r="256" customFormat="false" ht="13.8" hidden="false" customHeight="false" outlineLevel="0" collapsed="false">
      <c r="G256" s="0" t="n">
        <v>2480</v>
      </c>
    </row>
    <row r="257" customFormat="false" ht="13.8" hidden="false" customHeight="false" outlineLevel="0" collapsed="false">
      <c r="G257" s="0" t="n">
        <v>2257</v>
      </c>
    </row>
    <row r="258" customFormat="false" ht="13.8" hidden="false" customHeight="false" outlineLevel="0" collapsed="false">
      <c r="G258" s="0" t="n">
        <v>2753</v>
      </c>
    </row>
    <row r="259" customFormat="false" ht="13.8" hidden="false" customHeight="false" outlineLevel="0" collapsed="false">
      <c r="G259" s="0" t="n">
        <v>2285</v>
      </c>
    </row>
    <row r="260" customFormat="false" ht="13.8" hidden="false" customHeight="false" outlineLevel="0" collapsed="false">
      <c r="G260" s="0" t="n">
        <v>2336</v>
      </c>
    </row>
    <row r="261" customFormat="false" ht="13.8" hidden="false" customHeight="false" outlineLevel="0" collapsed="false">
      <c r="G261" s="0" t="n">
        <v>2861</v>
      </c>
    </row>
    <row r="262" customFormat="false" ht="13.8" hidden="false" customHeight="false" outlineLevel="0" collapsed="false">
      <c r="G262" s="0" t="n">
        <v>2201</v>
      </c>
    </row>
    <row r="263" customFormat="false" ht="13.8" hidden="false" customHeight="false" outlineLevel="0" collapsed="false">
      <c r="G263" s="0" t="n">
        <v>2401</v>
      </c>
    </row>
    <row r="264" customFormat="false" ht="13.8" hidden="false" customHeight="false" outlineLevel="0" collapsed="false">
      <c r="G264" s="0" t="n">
        <v>2252</v>
      </c>
    </row>
    <row r="265" customFormat="false" ht="13.8" hidden="false" customHeight="false" outlineLevel="0" collapsed="false">
      <c r="G265" s="0" t="n">
        <v>2212</v>
      </c>
    </row>
    <row r="266" customFormat="false" ht="13.8" hidden="false" customHeight="false" outlineLevel="0" collapsed="false">
      <c r="G266" s="0" t="n">
        <v>2049</v>
      </c>
    </row>
    <row r="267" customFormat="false" ht="13.8" hidden="false" customHeight="false" outlineLevel="0" collapsed="false">
      <c r="G267" s="0" t="n">
        <v>2433</v>
      </c>
    </row>
    <row r="268" customFormat="false" ht="13.8" hidden="false" customHeight="false" outlineLevel="0" collapsed="false">
      <c r="G268" s="0" t="n">
        <v>2279</v>
      </c>
    </row>
    <row r="269" customFormat="false" ht="13.8" hidden="false" customHeight="false" outlineLevel="0" collapsed="false">
      <c r="G269" s="0" t="n">
        <v>2097</v>
      </c>
    </row>
    <row r="270" customFormat="false" ht="13.8" hidden="false" customHeight="false" outlineLevel="0" collapsed="false">
      <c r="G270" s="0" t="n">
        <v>2285</v>
      </c>
    </row>
    <row r="271" customFormat="false" ht="13.8" hidden="false" customHeight="false" outlineLevel="0" collapsed="false">
      <c r="G271" s="0" t="n">
        <v>2266</v>
      </c>
    </row>
    <row r="272" customFormat="false" ht="13.8" hidden="false" customHeight="false" outlineLevel="0" collapsed="false">
      <c r="G272" s="0" t="n">
        <v>2058</v>
      </c>
    </row>
    <row r="273" customFormat="false" ht="13.8" hidden="false" customHeight="false" outlineLevel="0" collapsed="false">
      <c r="G273" s="0" t="n">
        <v>2142</v>
      </c>
    </row>
    <row r="274" customFormat="false" ht="13.8" hidden="false" customHeight="false" outlineLevel="0" collapsed="false">
      <c r="G274" s="0" t="n">
        <v>2082</v>
      </c>
    </row>
    <row r="275" customFormat="false" ht="13.8" hidden="false" customHeight="false" outlineLevel="0" collapsed="false">
      <c r="G275" s="0" t="n">
        <v>2325</v>
      </c>
    </row>
    <row r="276" customFormat="false" ht="13.8" hidden="false" customHeight="false" outlineLevel="0" collapsed="false">
      <c r="G276" s="0" t="n">
        <v>1858</v>
      </c>
    </row>
    <row r="277" customFormat="false" ht="13.8" hidden="false" customHeight="false" outlineLevel="0" collapsed="false">
      <c r="G277" s="0" t="n">
        <v>2153</v>
      </c>
    </row>
    <row r="278" customFormat="false" ht="13.8" hidden="false" customHeight="false" outlineLevel="0" collapsed="false">
      <c r="G278" s="0" t="n">
        <v>1966</v>
      </c>
    </row>
    <row r="279" customFormat="false" ht="13.8" hidden="false" customHeight="false" outlineLevel="0" collapsed="false">
      <c r="G279" s="0" t="n">
        <v>1836</v>
      </c>
    </row>
    <row r="280" customFormat="false" ht="13.8" hidden="false" customHeight="false" outlineLevel="0" collapsed="false">
      <c r="G280" s="0" t="n">
        <v>2083</v>
      </c>
    </row>
    <row r="281" customFormat="false" ht="13.8" hidden="false" customHeight="false" outlineLevel="0" collapsed="false">
      <c r="G281" s="0" t="n">
        <v>2195</v>
      </c>
    </row>
    <row r="282" customFormat="false" ht="13.8" hidden="false" customHeight="false" outlineLevel="0" collapsed="false">
      <c r="G282" s="0" t="n">
        <v>1743</v>
      </c>
    </row>
    <row r="283" customFormat="false" ht="13.8" hidden="false" customHeight="false" outlineLevel="0" collapsed="false">
      <c r="G283" s="0" t="n">
        <v>1905</v>
      </c>
    </row>
    <row r="284" customFormat="false" ht="13.8" hidden="false" customHeight="false" outlineLevel="0" collapsed="false">
      <c r="G284" s="0" t="n">
        <v>2025</v>
      </c>
    </row>
    <row r="285" customFormat="false" ht="13.8" hidden="false" customHeight="false" outlineLevel="0" collapsed="false">
      <c r="G285" s="0" t="n">
        <v>1954</v>
      </c>
    </row>
    <row r="286" customFormat="false" ht="13.8" hidden="false" customHeight="false" outlineLevel="0" collapsed="false">
      <c r="G286" s="0" t="n">
        <v>1800</v>
      </c>
    </row>
    <row r="287" customFormat="false" ht="13.8" hidden="false" customHeight="false" outlineLevel="0" collapsed="false">
      <c r="G287" s="0" t="n">
        <v>1679</v>
      </c>
    </row>
    <row r="288" customFormat="false" ht="13.8" hidden="false" customHeight="false" outlineLevel="0" collapsed="false">
      <c r="G288" s="0" t="n">
        <v>1948</v>
      </c>
    </row>
    <row r="289" customFormat="false" ht="13.8" hidden="false" customHeight="false" outlineLevel="0" collapsed="false">
      <c r="G289" s="0" t="n">
        <v>1636</v>
      </c>
    </row>
    <row r="290" customFormat="false" ht="13.8" hidden="false" customHeight="false" outlineLevel="0" collapsed="false">
      <c r="G290" s="0" t="n">
        <v>1783</v>
      </c>
    </row>
    <row r="291" customFormat="false" ht="13.8" hidden="false" customHeight="false" outlineLevel="0" collapsed="false">
      <c r="G291" s="0" t="n">
        <v>1664</v>
      </c>
    </row>
    <row r="292" customFormat="false" ht="13.8" hidden="false" customHeight="false" outlineLevel="0" collapsed="false">
      <c r="G292" s="0" t="n">
        <v>6116</v>
      </c>
    </row>
    <row r="293" customFormat="false" ht="13.8" hidden="false" customHeight="false" outlineLevel="0" collapsed="false">
      <c r="G293" s="0" t="n">
        <v>1580</v>
      </c>
    </row>
    <row r="294" customFormat="false" ht="13.8" hidden="false" customHeight="false" outlineLevel="0" collapsed="false">
      <c r="G294" s="0" t="n">
        <v>1982</v>
      </c>
    </row>
    <row r="295" customFormat="false" ht="13.8" hidden="false" customHeight="false" outlineLevel="0" collapsed="false">
      <c r="G295" s="0" t="n">
        <v>1487</v>
      </c>
    </row>
    <row r="296" customFormat="false" ht="13.8" hidden="false" customHeight="false" outlineLevel="0" collapsed="false">
      <c r="G296" s="0" t="n">
        <v>1948</v>
      </c>
    </row>
    <row r="297" customFormat="false" ht="13.8" hidden="false" customHeight="false" outlineLevel="0" collapsed="false">
      <c r="G297" s="0" t="n">
        <v>2321</v>
      </c>
    </row>
    <row r="298" customFormat="false" ht="13.8" hidden="false" customHeight="false" outlineLevel="0" collapsed="false">
      <c r="G298" s="0" t="n">
        <v>1684</v>
      </c>
    </row>
    <row r="299" customFormat="false" ht="13.8" hidden="false" customHeight="false" outlineLevel="0" collapsed="false">
      <c r="G299" s="0" t="n">
        <v>1713</v>
      </c>
    </row>
    <row r="300" customFormat="false" ht="13.8" hidden="false" customHeight="false" outlineLevel="0" collapsed="false">
      <c r="G300" s="0" t="n">
        <v>7721</v>
      </c>
    </row>
    <row r="301" customFormat="false" ht="13.8" hidden="false" customHeight="false" outlineLevel="0" collapsed="false">
      <c r="G301" s="0" t="n">
        <v>1403</v>
      </c>
    </row>
    <row r="302" customFormat="false" ht="13.8" hidden="false" customHeight="false" outlineLevel="0" collapsed="false">
      <c r="G302" s="0" t="n">
        <v>1726</v>
      </c>
    </row>
    <row r="303" customFormat="false" ht="13.8" hidden="false" customHeight="false" outlineLevel="0" collapsed="false">
      <c r="G303" s="0" t="n">
        <v>4408</v>
      </c>
    </row>
    <row r="304" customFormat="false" ht="13.8" hidden="false" customHeight="false" outlineLevel="0" collapsed="false">
      <c r="G304" s="0" t="n">
        <v>1447</v>
      </c>
    </row>
    <row r="305" customFormat="false" ht="13.8" hidden="false" customHeight="false" outlineLevel="0" collapsed="false">
      <c r="G305" s="0" t="n">
        <v>1368</v>
      </c>
    </row>
    <row r="306" customFormat="false" ht="13.8" hidden="false" customHeight="false" outlineLevel="0" collapsed="false">
      <c r="G306" s="0" t="n">
        <v>1287</v>
      </c>
    </row>
    <row r="307" customFormat="false" ht="13.8" hidden="false" customHeight="false" outlineLevel="0" collapsed="false">
      <c r="G307" s="0" t="n">
        <v>1327</v>
      </c>
    </row>
    <row r="308" customFormat="false" ht="13.8" hidden="false" customHeight="false" outlineLevel="0" collapsed="false">
      <c r="G308" s="0" t="n">
        <v>1698</v>
      </c>
    </row>
    <row r="309" customFormat="false" ht="13.8" hidden="false" customHeight="false" outlineLevel="0" collapsed="false">
      <c r="G309" s="0" t="n">
        <v>1368</v>
      </c>
    </row>
    <row r="310" customFormat="false" ht="13.8" hidden="false" customHeight="false" outlineLevel="0" collapsed="false">
      <c r="G310" s="0" t="n">
        <v>1595</v>
      </c>
    </row>
    <row r="311" customFormat="false" ht="13.8" hidden="false" customHeight="false" outlineLevel="0" collapsed="false">
      <c r="G311" s="0" t="n">
        <v>1686</v>
      </c>
    </row>
    <row r="312" customFormat="false" ht="13.8" hidden="false" customHeight="false" outlineLevel="0" collapsed="false">
      <c r="G312" s="0" t="n">
        <v>1192</v>
      </c>
    </row>
    <row r="313" customFormat="false" ht="13.8" hidden="false" customHeight="false" outlineLevel="0" collapsed="false">
      <c r="G313" s="0" t="n">
        <v>1230</v>
      </c>
    </row>
    <row r="314" customFormat="false" ht="13.8" hidden="false" customHeight="false" outlineLevel="0" collapsed="false">
      <c r="G314" s="0" t="n">
        <v>1151</v>
      </c>
    </row>
    <row r="315" customFormat="false" ht="13.8" hidden="false" customHeight="false" outlineLevel="0" collapsed="false">
      <c r="G315" s="0" t="n">
        <v>1086</v>
      </c>
    </row>
    <row r="316" customFormat="false" ht="13.8" hidden="false" customHeight="false" outlineLevel="0" collapsed="false">
      <c r="G316" s="0" t="n">
        <v>1288</v>
      </c>
    </row>
    <row r="317" customFormat="false" ht="13.8" hidden="false" customHeight="false" outlineLevel="0" collapsed="false">
      <c r="G317" s="0" t="n">
        <v>1010</v>
      </c>
    </row>
    <row r="318" customFormat="false" ht="13.8" hidden="false" customHeight="false" outlineLevel="0" collapsed="false">
      <c r="G318" s="0" t="n">
        <v>1119</v>
      </c>
    </row>
    <row r="319" customFormat="false" ht="13.8" hidden="false" customHeight="false" outlineLevel="0" collapsed="false">
      <c r="G319" s="0" t="n">
        <v>1319</v>
      </c>
    </row>
    <row r="320" customFormat="false" ht="13.8" hidden="false" customHeight="false" outlineLevel="0" collapsed="false">
      <c r="G320" s="0" t="n">
        <v>1192</v>
      </c>
    </row>
    <row r="321" customFormat="false" ht="13.8" hidden="false" customHeight="false" outlineLevel="0" collapsed="false">
      <c r="G321" s="0" t="n">
        <v>888</v>
      </c>
    </row>
    <row r="322" customFormat="false" ht="13.8" hidden="false" customHeight="false" outlineLevel="0" collapsed="false">
      <c r="G322" s="0" t="n">
        <v>966</v>
      </c>
    </row>
    <row r="323" customFormat="false" ht="13.8" hidden="false" customHeight="false" outlineLevel="0" collapsed="false">
      <c r="G323" s="0" t="n">
        <v>945</v>
      </c>
    </row>
    <row r="324" customFormat="false" ht="13.8" hidden="false" customHeight="false" outlineLevel="0" collapsed="false">
      <c r="G324" s="0" t="n">
        <v>949</v>
      </c>
    </row>
    <row r="325" customFormat="false" ht="13.8" hidden="false" customHeight="false" outlineLevel="0" collapsed="false">
      <c r="G325" s="0" t="n">
        <v>889</v>
      </c>
    </row>
    <row r="326" customFormat="false" ht="13.8" hidden="false" customHeight="false" outlineLevel="0" collapsed="false">
      <c r="G326" s="0" t="n">
        <v>894</v>
      </c>
    </row>
    <row r="327" customFormat="false" ht="13.8" hidden="false" customHeight="false" outlineLevel="0" collapsed="false">
      <c r="G327" s="0" t="n">
        <v>1016</v>
      </c>
    </row>
    <row r="328" customFormat="false" ht="13.8" hidden="false" customHeight="false" outlineLevel="0" collapsed="false">
      <c r="G328" s="0" t="n">
        <v>1098</v>
      </c>
    </row>
    <row r="329" customFormat="false" ht="13.8" hidden="false" customHeight="false" outlineLevel="0" collapsed="false">
      <c r="G329" s="0" t="n">
        <v>634</v>
      </c>
    </row>
    <row r="330" customFormat="false" ht="13.8" hidden="false" customHeight="false" outlineLevel="0" collapsed="false">
      <c r="G330" s="0" t="n">
        <v>676</v>
      </c>
    </row>
    <row r="331" customFormat="false" ht="13.8" hidden="false" customHeight="false" outlineLevel="0" collapsed="false">
      <c r="G331" s="0" t="n">
        <v>461</v>
      </c>
    </row>
    <row r="332" customFormat="false" ht="13.8" hidden="false" customHeight="false" outlineLevel="0" collapsed="false">
      <c r="G332" s="0" t="n">
        <v>565</v>
      </c>
    </row>
    <row r="333" customFormat="false" ht="13.8" hidden="false" customHeight="false" outlineLevel="0" collapsed="false">
      <c r="G333" s="0" t="n">
        <v>518</v>
      </c>
    </row>
    <row r="334" customFormat="false" ht="13.8" hidden="false" customHeight="false" outlineLevel="0" collapsed="false">
      <c r="G334" s="0" t="n">
        <v>385</v>
      </c>
    </row>
    <row r="335" customFormat="false" ht="13.8" hidden="false" customHeight="false" outlineLevel="0" collapsed="false">
      <c r="G335" s="0" t="n">
        <v>313</v>
      </c>
    </row>
    <row r="336" customFormat="false" ht="13.8" hidden="false" customHeight="false" outlineLevel="0" collapsed="false">
      <c r="G336" s="0" t="n">
        <v>113</v>
      </c>
    </row>
    <row r="337" customFormat="false" ht="13.8" hidden="false" customHeight="false" outlineLevel="0" collapsed="false">
      <c r="G337" s="0" t="n">
        <v>15181</v>
      </c>
    </row>
    <row r="338" customFormat="false" ht="13.8" hidden="false" customHeight="false" outlineLevel="0" collapsed="false">
      <c r="G338" s="0" t="n">
        <v>8836</v>
      </c>
    </row>
    <row r="339" customFormat="false" ht="13.8" hidden="false" customHeight="false" outlineLevel="0" collapsed="false">
      <c r="G339" s="0" t="n">
        <v>7405</v>
      </c>
    </row>
    <row r="340" customFormat="false" ht="13.8" hidden="false" customHeight="false" outlineLevel="0" collapsed="false">
      <c r="G340" s="0" t="n">
        <v>2700</v>
      </c>
    </row>
    <row r="341" customFormat="false" ht="13.8" hidden="false" customHeight="false" outlineLevel="0" collapsed="false">
      <c r="G341" s="0" t="n">
        <v>3940</v>
      </c>
    </row>
    <row r="342" customFormat="false" ht="13.8" hidden="false" customHeight="false" outlineLevel="0" collapsed="false">
      <c r="G342" s="0" t="n">
        <v>4730</v>
      </c>
    </row>
    <row r="343" customFormat="false" ht="13.8" hidden="false" customHeight="false" outlineLevel="0" collapsed="false">
      <c r="G343" s="0" t="n">
        <v>7618</v>
      </c>
    </row>
    <row r="344" customFormat="false" ht="13.8" hidden="false" customHeight="false" outlineLevel="0" collapsed="false">
      <c r="G344" s="0" t="n">
        <v>1790</v>
      </c>
    </row>
    <row r="345" customFormat="false" ht="13.8" hidden="false" customHeight="false" outlineLevel="0" collapsed="false">
      <c r="G345" s="0" t="n">
        <v>11350</v>
      </c>
    </row>
    <row r="346" customFormat="false" ht="13.8" hidden="false" customHeight="false" outlineLevel="0" collapsed="false">
      <c r="G346" s="0" t="n">
        <v>3926</v>
      </c>
    </row>
    <row r="347" customFormat="false" ht="13.8" hidden="false" customHeight="false" outlineLevel="0" collapsed="false">
      <c r="G347" s="0" t="n">
        <v>2353</v>
      </c>
    </row>
    <row r="348" customFormat="false" ht="13.8" hidden="false" customHeight="false" outlineLevel="0" collapsed="false">
      <c r="G348" s="0" t="n">
        <v>2548</v>
      </c>
    </row>
    <row r="349" customFormat="false" ht="13.8" hidden="false" customHeight="false" outlineLevel="0" collapsed="false">
      <c r="G349" s="0" t="n">
        <v>989</v>
      </c>
    </row>
    <row r="350" customFormat="false" ht="13.8" hidden="false" customHeight="false" outlineLevel="0" collapsed="false">
      <c r="G350" s="0" t="n">
        <v>1538</v>
      </c>
    </row>
    <row r="351" customFormat="false" ht="13.8" hidden="false" customHeight="false" outlineLevel="0" collapsed="false">
      <c r="G351" s="0" t="n">
        <v>4017</v>
      </c>
    </row>
    <row r="352" customFormat="false" ht="13.8" hidden="false" customHeight="false" outlineLevel="0" collapsed="false">
      <c r="G352" s="0" t="n">
        <v>546</v>
      </c>
    </row>
    <row r="353" customFormat="false" ht="13.8" hidden="false" customHeight="false" outlineLevel="0" collapsed="false">
      <c r="G353" s="0" t="n">
        <v>4261</v>
      </c>
    </row>
    <row r="354" customFormat="false" ht="13.8" hidden="false" customHeight="false" outlineLevel="0" collapsed="false">
      <c r="G354" s="0" t="n">
        <v>226</v>
      </c>
    </row>
    <row r="355" customFormat="false" ht="13.8" hidden="false" customHeight="false" outlineLevel="0" collapsed="false">
      <c r="G355" s="0" t="n">
        <v>3976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3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U2" activeCellId="0" sqref="U2"/>
    </sheetView>
  </sheetViews>
  <sheetFormatPr defaultColWidth="8.73046875" defaultRowHeight="13.8" zeroHeight="false" outlineLevelRow="0" outlineLevelCol="0"/>
  <cols>
    <col collapsed="false" customWidth="true" hidden="false" outlineLevel="0" max="1" min="1" style="0" width="5.29"/>
    <col collapsed="false" customWidth="true" hidden="false" outlineLevel="0" max="3" min="2" style="0" width="21.1"/>
    <col collapsed="false" customWidth="true" hidden="false" outlineLevel="0" max="5" min="5" style="0" width="12.33"/>
    <col collapsed="false" customWidth="true" hidden="false" outlineLevel="0" max="6" min="6" style="0" width="11.52"/>
    <col collapsed="false" customWidth="true" hidden="false" outlineLevel="0" max="7" min="7" style="0" width="10.39"/>
    <col collapsed="false" customWidth="true" hidden="false" outlineLevel="0" max="8" min="8" style="0" width="16.99"/>
  </cols>
  <sheetData>
    <row r="1" s="1" customFormat="true" ht="13.8" hidden="false" customHeight="false" outlineLevel="0" collapsed="false">
      <c r="B1" s="7" t="s">
        <v>1299</v>
      </c>
      <c r="C1" s="7" t="s">
        <v>1300</v>
      </c>
      <c r="D1" s="14" t="s">
        <v>1301</v>
      </c>
      <c r="E1" s="14" t="s">
        <v>1302</v>
      </c>
      <c r="F1" s="7" t="s">
        <v>1303</v>
      </c>
      <c r="G1" s="7" t="s">
        <v>1304</v>
      </c>
      <c r="H1" s="7" t="s">
        <v>1305</v>
      </c>
      <c r="I1" s="7"/>
      <c r="J1" s="7"/>
      <c r="N1" s="0"/>
      <c r="AMJ1" s="0"/>
    </row>
    <row r="2" s="1" customFormat="true" ht="13.8" hidden="false" customHeight="false" outlineLevel="0" collapsed="false">
      <c r="B2" s="7" t="s">
        <v>1306</v>
      </c>
      <c r="C2" s="7" t="s">
        <v>1307</v>
      </c>
      <c r="D2" s="14" t="s">
        <v>866</v>
      </c>
      <c r="E2" s="14" t="s">
        <v>1308</v>
      </c>
      <c r="F2" s="7" t="s">
        <v>1282</v>
      </c>
      <c r="G2" s="7" t="s">
        <v>1304</v>
      </c>
      <c r="H2" s="7" t="s">
        <v>1309</v>
      </c>
      <c r="I2" s="7" t="s">
        <v>1310</v>
      </c>
      <c r="J2" s="7"/>
      <c r="N2" s="0"/>
      <c r="R2" s="1" t="s">
        <v>1282</v>
      </c>
      <c r="T2" s="15" t="s">
        <v>1311</v>
      </c>
      <c r="U2" s="0"/>
      <c r="V2" s="0"/>
      <c r="AMJ2" s="0"/>
    </row>
    <row r="3" customFormat="false" ht="13.8" hidden="false" customHeight="false" outlineLevel="0" collapsed="false">
      <c r="B3" s="0" t="s">
        <v>1312</v>
      </c>
      <c r="C3" s="0" t="str">
        <f aca="false">MID(VLOOKUP(B3,base!$B$1:$F$310,5,0),4,2)</f>
        <v>18</v>
      </c>
      <c r="D3" s="0" t="n">
        <v>60.1756</v>
      </c>
      <c r="E3" s="0" t="n">
        <v>24.9342</v>
      </c>
      <c r="F3" s="0" t="n">
        <f aca="false">VLOOKUP(B3,pop2030!$A$7:$D$315,4,0)</f>
        <v>703540</v>
      </c>
      <c r="G3" s="0" t="n">
        <f aca="false">IFERROR(VLOOKUP(B3,hospitals!$F$3:$H$51,3,0),1)</f>
        <v>0</v>
      </c>
      <c r="H3" s="0" t="str">
        <f aca="false">CONCATENATE("'",VLOOKUP(B3,base!$B$1:$C$310,2,0),"'")</f>
        <v>'Helsinki'</v>
      </c>
      <c r="Q3" s="0" t="s">
        <v>1283</v>
      </c>
      <c r="R3" s="0" t="n">
        <f aca="false">AVERAGE($F$2:$F$311)</f>
        <v>18119.1618122977</v>
      </c>
      <c r="T3" s="0" t="n">
        <v>1</v>
      </c>
      <c r="U3" s="0" t="n">
        <v>0</v>
      </c>
    </row>
    <row r="4" customFormat="false" ht="13.8" hidden="false" customHeight="false" outlineLevel="0" collapsed="false">
      <c r="B4" s="0" t="s">
        <v>1313</v>
      </c>
      <c r="C4" s="0" t="str">
        <f aca="false">MID(VLOOKUP(B4,base!$B$1:$F$310,5,0),4,2)</f>
        <v>18</v>
      </c>
      <c r="D4" s="0" t="n">
        <v>60.21</v>
      </c>
      <c r="E4" s="0" t="n">
        <v>24.66</v>
      </c>
      <c r="F4" s="0" t="n">
        <f aca="false">VLOOKUP(B4,pop2030!$A$7:$D$315,4,0)</f>
        <v>331612</v>
      </c>
      <c r="G4" s="0" t="n">
        <f aca="false">IFERROR(VLOOKUP(B4,hospitals!$F$3:$H$51,3,0),1)</f>
        <v>0</v>
      </c>
      <c r="H4" s="0" t="str">
        <f aca="false">CONCATENATE("'",VLOOKUP(B4,base!$B$1:$C$310,2,0),"'")</f>
        <v>'Espoo'</v>
      </c>
      <c r="Q4" s="0" t="s">
        <v>1284</v>
      </c>
      <c r="R4" s="0" t="n">
        <f aca="false">SQRT(VAR($F$2:$F$311)/COUNT($F$2:$F$311))</f>
        <v>3062.36978695882</v>
      </c>
      <c r="T4" s="0" t="n">
        <v>2</v>
      </c>
      <c r="U4" s="16" t="n">
        <f aca="false">R7</f>
        <v>2336</v>
      </c>
      <c r="V4" s="17" t="s">
        <v>1314</v>
      </c>
    </row>
    <row r="5" customFormat="false" ht="13.8" hidden="false" customHeight="false" outlineLevel="0" collapsed="false">
      <c r="B5" s="0" t="s">
        <v>1315</v>
      </c>
      <c r="C5" s="0" t="str">
        <f aca="false">MID(VLOOKUP(B5,base!$B$1:$F$310,5,0),4,2)</f>
        <v>11</v>
      </c>
      <c r="D5" s="0" t="n">
        <v>61.4981</v>
      </c>
      <c r="E5" s="0" t="n">
        <v>23.7608</v>
      </c>
      <c r="F5" s="0" t="n">
        <f aca="false">VLOOKUP(B5,pop2030!$A$7:$D$315,4,0)</f>
        <v>268502</v>
      </c>
      <c r="G5" s="0" t="n">
        <f aca="false">IFERROR(VLOOKUP(B5,hospitals!$F$3:$H$51,3,0),1)</f>
        <v>0</v>
      </c>
      <c r="H5" s="0" t="str">
        <f aca="false">CONCATENATE("'",VLOOKUP(B5,base!$B$1:$C$310,2,0),"'")</f>
        <v>'Tampere'</v>
      </c>
      <c r="Q5" s="0" t="s">
        <v>1285</v>
      </c>
      <c r="R5" s="0" t="n">
        <f aca="false">MODE($F$2:$F$311)</f>
        <v>1192</v>
      </c>
      <c r="T5" s="0" t="n">
        <v>3</v>
      </c>
      <c r="U5" s="16" t="n">
        <f aca="false">R6</f>
        <v>5606</v>
      </c>
      <c r="V5" s="17" t="s">
        <v>1316</v>
      </c>
    </row>
    <row r="6" customFormat="false" ht="13.8" hidden="false" customHeight="false" outlineLevel="0" collapsed="false">
      <c r="B6" s="0" t="s">
        <v>1317</v>
      </c>
      <c r="C6" s="0" t="str">
        <f aca="false">MID(VLOOKUP(B6,base!$B$1:$F$310,5,0),4,2)</f>
        <v>18</v>
      </c>
      <c r="D6" s="0" t="n">
        <v>60.3</v>
      </c>
      <c r="E6" s="0" t="n">
        <v>25.0333</v>
      </c>
      <c r="F6" s="0" t="n">
        <f aca="false">VLOOKUP(B6,pop2030!$A$7:$D$315,4,0)</f>
        <v>268791</v>
      </c>
      <c r="G6" s="0" t="n">
        <f aca="false">IFERROR(VLOOKUP(B6,hospitals!$F$3:$H$51,3,0),1)</f>
        <v>0</v>
      </c>
      <c r="H6" s="0" t="str">
        <f aca="false">CONCATENATE("'",VLOOKUP(B6,base!$B$1:$C$310,2,0),"'")</f>
        <v>'Vantaa'</v>
      </c>
      <c r="Q6" s="0" t="s">
        <v>1286</v>
      </c>
      <c r="R6" s="0" t="n">
        <f aca="false">MEDIAN($F$2:$F$311)</f>
        <v>5606</v>
      </c>
    </row>
    <row r="7" customFormat="false" ht="13.8" hidden="false" customHeight="false" outlineLevel="0" collapsed="false">
      <c r="B7" s="0" t="s">
        <v>1318</v>
      </c>
      <c r="C7" s="0" t="str">
        <f aca="false">MID(VLOOKUP(B7,base!$B$1:$F$310,5,0),4,2)</f>
        <v>14</v>
      </c>
      <c r="D7" s="0" t="n">
        <v>65.0142</v>
      </c>
      <c r="E7" s="0" t="n">
        <v>25.4719</v>
      </c>
      <c r="F7" s="0" t="n">
        <f aca="false">VLOOKUP(B7,pop2030!$A$7:$D$315,4,0)</f>
        <v>223389</v>
      </c>
      <c r="G7" s="0" t="n">
        <f aca="false">IFERROR(VLOOKUP(B7,hospitals!$F$3:$H$51,3,0),1)</f>
        <v>0</v>
      </c>
      <c r="H7" s="0" t="str">
        <f aca="false">CONCATENATE("'",VLOOKUP(B7,base!$B$1:$C$310,2,0),"'")</f>
        <v>'Oulu'</v>
      </c>
      <c r="Q7" s="0" t="s">
        <v>1288</v>
      </c>
      <c r="R7" s="0" t="n">
        <f aca="false">QUARTILE($F$2:$F$311, 1)</f>
        <v>2336</v>
      </c>
    </row>
    <row r="8" customFormat="false" ht="13.8" hidden="false" customHeight="false" outlineLevel="0" collapsed="false">
      <c r="B8" s="0" t="s">
        <v>1319</v>
      </c>
      <c r="C8" s="0" t="str">
        <f aca="false">MID(VLOOKUP(B8,base!$B$1:$F$310,5,0),4,2)</f>
        <v>19</v>
      </c>
      <c r="D8" s="0" t="n">
        <v>60.4517</v>
      </c>
      <c r="E8" s="0" t="n">
        <v>22.27</v>
      </c>
      <c r="F8" s="0" t="n">
        <f aca="false">VLOOKUP(B8,pop2030!$A$7:$D$315,4,0)</f>
        <v>206909</v>
      </c>
      <c r="G8" s="0" t="n">
        <f aca="false">IFERROR(VLOOKUP(B8,hospitals!$F$3:$H$51,3,0),1)</f>
        <v>0</v>
      </c>
      <c r="H8" s="0" t="str">
        <f aca="false">CONCATENATE("'",VLOOKUP(B8,base!$B$1:$C$310,2,0),"'")</f>
        <v>'Turku'</v>
      </c>
      <c r="Q8" s="0" t="s">
        <v>1289</v>
      </c>
      <c r="R8" s="0" t="n">
        <f aca="false">QUARTILE($F$2:$F$311, 3)</f>
        <v>13491</v>
      </c>
    </row>
    <row r="9" customFormat="false" ht="13.8" hidden="false" customHeight="false" outlineLevel="0" collapsed="false">
      <c r="B9" s="0" t="s">
        <v>1320</v>
      </c>
      <c r="C9" s="0" t="str">
        <f aca="false">MID(VLOOKUP(B9,base!$B$1:$F$310,5,0),4,2)</f>
        <v>08</v>
      </c>
      <c r="D9" s="0" t="n">
        <v>62.2333</v>
      </c>
      <c r="E9" s="0" t="n">
        <v>25.7333</v>
      </c>
      <c r="F9" s="0" t="n">
        <f aca="false">VLOOKUP(B9,pop2030!$A$7:$D$315,4,0)</f>
        <v>151760</v>
      </c>
      <c r="G9" s="0" t="n">
        <f aca="false">IFERROR(VLOOKUP(B9,hospitals!$F$3:$H$51,3,0),1)</f>
        <v>0</v>
      </c>
      <c r="H9" s="0" t="str">
        <f aca="false">CONCATENATE("'",VLOOKUP(B9,base!$B$1:$C$310,2,0),"'")</f>
        <v>'Jyväskylä'</v>
      </c>
      <c r="Q9" s="0" t="s">
        <v>1290</v>
      </c>
      <c r="R9" s="0" t="n">
        <f aca="false">VAR($F$2:$F$311)</f>
        <v>2897835592.03217</v>
      </c>
    </row>
    <row r="10" customFormat="false" ht="13.8" hidden="false" customHeight="false" outlineLevel="0" collapsed="false">
      <c r="B10" s="0" t="s">
        <v>1321</v>
      </c>
      <c r="C10" s="0" t="str">
        <f aca="false">MID(VLOOKUP(B10,base!$B$1:$F$310,5,0),4,2)</f>
        <v>15</v>
      </c>
      <c r="D10" s="0" t="n">
        <v>62.8925</v>
      </c>
      <c r="E10" s="0" t="n">
        <v>27.6783</v>
      </c>
      <c r="F10" s="0" t="n">
        <f aca="false">VLOOKUP(B10,pop2030!$A$7:$D$315,4,0)</f>
        <v>125383</v>
      </c>
      <c r="G10" s="0" t="n">
        <f aca="false">IFERROR(VLOOKUP(B10,hospitals!$F$3:$H$51,3,0),1)</f>
        <v>0</v>
      </c>
      <c r="H10" s="0" t="str">
        <f aca="false">CONCATENATE("'",VLOOKUP(B10,base!$B$1:$C$310,2,0),"'")</f>
        <v>'Kuopio'</v>
      </c>
      <c r="Q10" s="0" t="s">
        <v>1291</v>
      </c>
      <c r="R10" s="0" t="n">
        <f aca="false">STDEV($F$2:$F$311)</f>
        <v>53831.5482968136</v>
      </c>
    </row>
    <row r="11" customFormat="false" ht="13.8" hidden="false" customHeight="false" outlineLevel="0" collapsed="false">
      <c r="B11" s="0" t="s">
        <v>1322</v>
      </c>
      <c r="C11" s="0" t="str">
        <f aca="false">MID(VLOOKUP(B11,base!$B$1:$F$310,5,0),4,2)</f>
        <v>16</v>
      </c>
      <c r="D11" s="0" t="n">
        <v>60.9804</v>
      </c>
      <c r="E11" s="0" t="n">
        <v>25.655</v>
      </c>
      <c r="F11" s="0" t="n">
        <f aca="false">VLOOKUP(B11,pop2030!$A$7:$D$315,4,0)</f>
        <v>120897</v>
      </c>
      <c r="G11" s="0" t="n">
        <f aca="false">IFERROR(VLOOKUP(B11,hospitals!$F$3:$H$51,3,0),1)</f>
        <v>0</v>
      </c>
      <c r="H11" s="0" t="str">
        <f aca="false">CONCATENATE("'",VLOOKUP(B11,base!$B$1:$C$310,2,0),"'")</f>
        <v>'Lahti'</v>
      </c>
      <c r="Q11" s="0" t="s">
        <v>1292</v>
      </c>
      <c r="R11" s="0" t="n">
        <f aca="false">KURT($F$2:$F$311)</f>
        <v>92.3567338551202</v>
      </c>
    </row>
    <row r="12" customFormat="false" ht="13.8" hidden="false" customHeight="false" outlineLevel="0" collapsed="false">
      <c r="B12" s="0" t="s">
        <v>1323</v>
      </c>
      <c r="C12" s="0" t="str">
        <f aca="false">MID(VLOOKUP(B12,base!$B$1:$F$310,5,0),4,2)</f>
        <v>09</v>
      </c>
      <c r="D12" s="0" t="n">
        <v>60.8681</v>
      </c>
      <c r="E12" s="0" t="n">
        <v>26.7042</v>
      </c>
      <c r="F12" s="0" t="n">
        <f aca="false">VLOOKUP(B12,pop2030!$A$7:$D$315,4,0)</f>
        <v>73577</v>
      </c>
      <c r="G12" s="0" t="n">
        <f aca="false">IFERROR(VLOOKUP(B12,hospitals!$F$3:$H$51,3,0),1)</f>
        <v>0</v>
      </c>
      <c r="H12" s="0" t="str">
        <f aca="false">CONCATENATE("'",VLOOKUP(B12,base!$B$1:$C$310,2,0),"'")</f>
        <v>'Kouvola'</v>
      </c>
      <c r="Q12" s="0" t="s">
        <v>1293</v>
      </c>
      <c r="R12" s="0" t="n">
        <f aca="false">SKEW($F$2:$F$311)</f>
        <v>8.48984398102371</v>
      </c>
    </row>
    <row r="13" customFormat="false" ht="13.8" hidden="false" customHeight="false" outlineLevel="0" collapsed="false">
      <c r="B13" s="0" t="s">
        <v>1324</v>
      </c>
      <c r="C13" s="0" t="str">
        <f aca="false">MID(VLOOKUP(B13,base!$B$1:$F$310,5,0),4,2)</f>
        <v>17</v>
      </c>
      <c r="D13" s="0" t="n">
        <v>61.4847</v>
      </c>
      <c r="E13" s="0" t="n">
        <v>21.7972</v>
      </c>
      <c r="F13" s="0" t="n">
        <f aca="false">VLOOKUP(B13,pop2030!$A$7:$D$315,4,0)</f>
        <v>79975</v>
      </c>
      <c r="G13" s="0" t="n">
        <f aca="false">IFERROR(VLOOKUP(B13,hospitals!$F$3:$H$51,3,0),1)</f>
        <v>0</v>
      </c>
      <c r="H13" s="0" t="str">
        <f aca="false">CONCATENATE("'",VLOOKUP(B13,base!$B$1:$C$310,2,0),"'")</f>
        <v>'Pori'</v>
      </c>
      <c r="Q13" s="0" t="s">
        <v>1294</v>
      </c>
      <c r="R13" s="0" t="n">
        <f aca="false">MAX($F$2:$F$311)-MIN($F$2:$F$311)</f>
        <v>703427</v>
      </c>
    </row>
    <row r="14" customFormat="false" ht="13.8" hidden="false" customHeight="false" outlineLevel="0" collapsed="false">
      <c r="B14" s="0" t="s">
        <v>1325</v>
      </c>
      <c r="C14" s="0" t="str">
        <f aca="false">MID(VLOOKUP(B14,base!$B$1:$F$310,5,0),4,2)</f>
        <v>13</v>
      </c>
      <c r="D14" s="0" t="n">
        <v>62.6</v>
      </c>
      <c r="E14" s="0" t="n">
        <v>29.7639</v>
      </c>
      <c r="F14" s="0" t="n">
        <f aca="false">VLOOKUP(B14,pop2030!$A$7:$D$315,4,0)</f>
        <v>78622</v>
      </c>
      <c r="G14" s="0" t="n">
        <f aca="false">IFERROR(VLOOKUP(B14,hospitals!$F$3:$H$51,3,0),1)</f>
        <v>0</v>
      </c>
      <c r="H14" s="0" t="str">
        <f aca="false">CONCATENATE("'",VLOOKUP(B14,base!$B$1:$C$310,2,0),"'")</f>
        <v>'Joensuu'</v>
      </c>
      <c r="Q14" s="0" t="s">
        <v>1295</v>
      </c>
      <c r="R14" s="0" t="n">
        <f aca="false">MIN($F$2:$F$311)</f>
        <v>113</v>
      </c>
    </row>
    <row r="15" customFormat="false" ht="13.8" hidden="false" customHeight="false" outlineLevel="0" collapsed="false">
      <c r="B15" s="0" t="s">
        <v>1326</v>
      </c>
      <c r="C15" s="0" t="str">
        <f aca="false">MID(VLOOKUP(B15,base!$B$1:$F$310,5,0),4,2)</f>
        <v>02</v>
      </c>
      <c r="D15" s="0" t="n">
        <v>61.0583</v>
      </c>
      <c r="E15" s="0" t="n">
        <v>28.1861</v>
      </c>
      <c r="F15" s="0" t="n">
        <f aca="false">VLOOKUP(B15,pop2030!$A$7:$D$315,4,0)</f>
        <v>72013</v>
      </c>
      <c r="G15" s="0" t="n">
        <f aca="false">IFERROR(VLOOKUP(B15,hospitals!$F$3:$H$51,3,0),1)</f>
        <v>0</v>
      </c>
      <c r="H15" s="0" t="str">
        <f aca="false">CONCATENATE("'",VLOOKUP(B15,base!$B$1:$C$310,2,0),"'")</f>
        <v>'Lappeenranta'</v>
      </c>
      <c r="Q15" s="0" t="s">
        <v>1296</v>
      </c>
      <c r="R15" s="0" t="n">
        <f aca="false">MAX($F$2:$F$311)</f>
        <v>703540</v>
      </c>
    </row>
    <row r="16" customFormat="false" ht="13.8" hidden="false" customHeight="false" outlineLevel="0" collapsed="false">
      <c r="B16" s="0" t="s">
        <v>1327</v>
      </c>
      <c r="C16" s="0" t="str">
        <f aca="false">MID(VLOOKUP(B16,base!$B$1:$F$310,5,0),4,2)</f>
        <v>06</v>
      </c>
      <c r="D16" s="0" t="n">
        <v>61</v>
      </c>
      <c r="E16" s="0" t="n">
        <v>24.4414</v>
      </c>
      <c r="F16" s="0" t="n">
        <f aca="false">VLOOKUP(B16,pop2030!$A$7:$D$315,4,0)</f>
        <v>68096</v>
      </c>
      <c r="G16" s="0" t="n">
        <f aca="false">IFERROR(VLOOKUP(B16,hospitals!$F$3:$H$51,3,0),1)</f>
        <v>0</v>
      </c>
      <c r="H16" s="0" t="str">
        <f aca="false">CONCATENATE("'",VLOOKUP(B16,base!$B$1:$C$310,2,0),"'")</f>
        <v>'Hämeenlinna'</v>
      </c>
      <c r="Q16" s="0" t="s">
        <v>1297</v>
      </c>
      <c r="R16" s="0" t="n">
        <f aca="false">SUM($F$2:$F$311)</f>
        <v>5598821</v>
      </c>
    </row>
    <row r="17" customFormat="false" ht="13.8" hidden="false" customHeight="false" outlineLevel="0" collapsed="false">
      <c r="B17" s="0" t="s">
        <v>1328</v>
      </c>
      <c r="C17" s="0" t="str">
        <f aca="false">MID(VLOOKUP(B17,base!$B$1:$F$310,5,0),4,2)</f>
        <v>12</v>
      </c>
      <c r="D17" s="0" t="n">
        <v>63.1</v>
      </c>
      <c r="E17" s="0" t="n">
        <v>21.6167</v>
      </c>
      <c r="F17" s="0" t="n">
        <f aca="false">VLOOKUP(B17,pop2030!$A$7:$D$315,4,0)</f>
        <v>67724</v>
      </c>
      <c r="G17" s="0" t="n">
        <f aca="false">IFERROR(VLOOKUP(B17,hospitals!$F$3:$H$51,3,0),1)</f>
        <v>0</v>
      </c>
      <c r="H17" s="0" t="str">
        <f aca="false">CONCATENATE("'",VLOOKUP(B17,base!$B$1:$C$310,2,0),"'")</f>
        <v>'Vaasa'</v>
      </c>
      <c r="Q17" s="0" t="s">
        <v>1298</v>
      </c>
      <c r="R17" s="0" t="n">
        <f aca="false">COUNT($F$2:$F$311)</f>
        <v>309</v>
      </c>
    </row>
    <row r="18" customFormat="false" ht="13.8" hidden="false" customHeight="false" outlineLevel="0" collapsed="false">
      <c r="B18" s="0" t="s">
        <v>1329</v>
      </c>
      <c r="C18" s="0" t="str">
        <f aca="false">MID(VLOOKUP(B18,base!$B$1:$F$310,5,0),4,2)</f>
        <v>10</v>
      </c>
      <c r="D18" s="0" t="n">
        <v>66.5028</v>
      </c>
      <c r="E18" s="0" t="n">
        <v>25.7285</v>
      </c>
      <c r="F18" s="0" t="n">
        <f aca="false">VLOOKUP(B18,pop2030!$A$7:$D$315,4,0)</f>
        <v>66467</v>
      </c>
      <c r="G18" s="0" t="n">
        <f aca="false">IFERROR(VLOOKUP(B18,hospitals!$F$3:$H$51,3,0),1)</f>
        <v>0</v>
      </c>
      <c r="H18" s="0" t="str">
        <f aca="false">CONCATENATE("'",VLOOKUP(B18,base!$B$1:$C$310,2,0),"'")</f>
        <v>'Rovaniemi'</v>
      </c>
    </row>
    <row r="19" customFormat="false" ht="13.8" hidden="false" customHeight="false" outlineLevel="0" collapsed="false">
      <c r="B19" s="0" t="s">
        <v>1330</v>
      </c>
      <c r="C19" s="0" t="str">
        <f aca="false">MID(VLOOKUP(B19,base!$B$1:$F$310,5,0),4,2)</f>
        <v>03</v>
      </c>
      <c r="D19" s="0" t="n">
        <v>62.7903</v>
      </c>
      <c r="E19" s="0" t="n">
        <v>22.8403</v>
      </c>
      <c r="F19" s="0" t="n">
        <f aca="false">VLOOKUP(B19,pop2030!$A$7:$D$315,4,0)</f>
        <v>68050</v>
      </c>
      <c r="G19" s="0" t="n">
        <f aca="false">IFERROR(VLOOKUP(B19,hospitals!$F$3:$H$51,3,0),1)</f>
        <v>0</v>
      </c>
      <c r="H19" s="0" t="str">
        <f aca="false">CONCATENATE("'",VLOOKUP(B19,base!$B$1:$C$310,2,0),"'")</f>
        <v>'Seinäjoki'</v>
      </c>
    </row>
    <row r="20" customFormat="false" ht="13.8" hidden="false" customHeight="false" outlineLevel="0" collapsed="false">
      <c r="B20" s="0" t="s">
        <v>1331</v>
      </c>
      <c r="C20" s="0" t="str">
        <f aca="false">MID(VLOOKUP(B20,base!$B$1:$F$310,5,0),4,2)</f>
        <v>04</v>
      </c>
      <c r="D20" s="0" t="n">
        <v>61.6875</v>
      </c>
      <c r="E20" s="0" t="n">
        <v>27.2736</v>
      </c>
      <c r="F20" s="0" t="n">
        <f aca="false">VLOOKUP(B20,pop2030!$A$7:$D$315,4,0)</f>
        <v>48693</v>
      </c>
      <c r="G20" s="0" t="n">
        <f aca="false">IFERROR(VLOOKUP(B20,hospitals!$F$3:$H$51,3,0),1)</f>
        <v>0</v>
      </c>
      <c r="H20" s="0" t="str">
        <f aca="false">CONCATENATE("'",VLOOKUP(B20,base!$B$1:$C$310,2,0),"'")</f>
        <v>'Mikkeli'</v>
      </c>
    </row>
    <row r="21" customFormat="false" ht="13.8" hidden="false" customHeight="false" outlineLevel="0" collapsed="false">
      <c r="B21" s="0" t="s">
        <v>1332</v>
      </c>
      <c r="C21" s="0" t="str">
        <f aca="false">MID(VLOOKUP(B21,base!$B$1:$F$310,5,0),4,2)</f>
        <v>09</v>
      </c>
      <c r="D21" s="0" t="n">
        <v>60.4667</v>
      </c>
      <c r="E21" s="0" t="n">
        <v>26.9458</v>
      </c>
      <c r="F21" s="0" t="n">
        <f aca="false">VLOOKUP(B21,pop2030!$A$7:$D$315,4,0)</f>
        <v>47411</v>
      </c>
      <c r="G21" s="0" t="n">
        <f aca="false">IFERROR(VLOOKUP(B21,hospitals!$F$3:$H$51,3,0),1)</f>
        <v>0</v>
      </c>
      <c r="H21" s="0" t="str">
        <f aca="false">CONCATENATE("'",VLOOKUP(B21,base!$B$1:$C$310,2,0),"'")</f>
        <v>'Kotka'</v>
      </c>
    </row>
    <row r="22" customFormat="false" ht="13.8" hidden="false" customHeight="false" outlineLevel="0" collapsed="false">
      <c r="B22" s="0" t="s">
        <v>1333</v>
      </c>
      <c r="C22" s="0" t="str">
        <f aca="false">MID(VLOOKUP(B22,base!$B$1:$F$310,5,0),4,2)</f>
        <v>19</v>
      </c>
      <c r="D22" s="0" t="n">
        <v>60.3831</v>
      </c>
      <c r="E22" s="0" t="n">
        <v>23.1331</v>
      </c>
      <c r="F22" s="0" t="n">
        <f aca="false">VLOOKUP(B22,pop2030!$A$7:$D$315,4,0)</f>
        <v>47619</v>
      </c>
      <c r="G22" s="0" t="n">
        <f aca="false">IFERROR(VLOOKUP(B22,hospitals!$F$3:$H$51,3,0),1)</f>
        <v>0</v>
      </c>
      <c r="H22" s="0" t="str">
        <f aca="false">CONCATENATE("'",VLOOKUP(B22,base!$B$1:$C$310,2,0),"'")</f>
        <v>'Salo'</v>
      </c>
    </row>
    <row r="23" customFormat="false" ht="13.8" hidden="false" customHeight="false" outlineLevel="0" collapsed="false">
      <c r="B23" s="0" t="s">
        <v>1334</v>
      </c>
      <c r="C23" s="0" t="str">
        <f aca="false">MID(VLOOKUP(B23,base!$B$1:$F$310,5,0),4,2)</f>
        <v>18</v>
      </c>
      <c r="D23" s="0" t="n">
        <v>60.3931</v>
      </c>
      <c r="E23" s="0" t="n">
        <v>25.6639</v>
      </c>
      <c r="F23" s="0" t="n">
        <f aca="false">VLOOKUP(B23,pop2030!$A$7:$D$315,4,0)</f>
        <v>52037</v>
      </c>
      <c r="G23" s="0" t="n">
        <f aca="false">IFERROR(VLOOKUP(B23,hospitals!$F$3:$H$51,3,0),1)</f>
        <v>1</v>
      </c>
      <c r="H23" s="0" t="str">
        <f aca="false">CONCATENATE("'",VLOOKUP(B23,base!$B$1:$C$310,2,0),"'")</f>
        <v>'Porvoo'</v>
      </c>
    </row>
    <row r="24" customFormat="false" ht="13.8" hidden="false" customHeight="false" outlineLevel="0" collapsed="false">
      <c r="B24" s="0" t="s">
        <v>1335</v>
      </c>
      <c r="C24" s="0" t="str">
        <f aca="false">MID(VLOOKUP(B24,base!$B$1:$F$310,5,0),4,2)</f>
        <v>07</v>
      </c>
      <c r="D24" s="0" t="n">
        <v>63.8376</v>
      </c>
      <c r="E24" s="0" t="n">
        <v>23.132</v>
      </c>
      <c r="F24" s="0" t="n">
        <f aca="false">VLOOKUP(B24,pop2030!$A$7:$D$315,4,0)</f>
        <v>47598</v>
      </c>
      <c r="G24" s="0" t="n">
        <f aca="false">IFERROR(VLOOKUP(B24,hospitals!$F$3:$H$51,3,0),1)</f>
        <v>0</v>
      </c>
      <c r="H24" s="0" t="str">
        <f aca="false">CONCATENATE("'",VLOOKUP(B24,base!$B$1:$C$310,2,0),"'")</f>
        <v>'Kokkola'</v>
      </c>
    </row>
    <row r="25" customFormat="false" ht="13.8" hidden="false" customHeight="false" outlineLevel="0" collapsed="false">
      <c r="B25" s="0" t="s">
        <v>1336</v>
      </c>
      <c r="C25" s="0" t="str">
        <f aca="false">MID(VLOOKUP(B25,base!$B$1:$F$310,5,0),4,2)</f>
        <v>18</v>
      </c>
      <c r="D25" s="0" t="n">
        <v>60.25</v>
      </c>
      <c r="E25" s="0" t="n">
        <v>24.0667</v>
      </c>
      <c r="F25" s="0" t="n">
        <f aca="false">VLOOKUP(B25,pop2030!$A$7:$D$315,4,0)</f>
        <v>43691</v>
      </c>
      <c r="G25" s="0" t="n">
        <f aca="false">IFERROR(VLOOKUP(B25,hospitals!$F$3:$H$51,3,0),1)</f>
        <v>1</v>
      </c>
      <c r="H25" s="0" t="str">
        <f aca="false">CONCATENATE("'",VLOOKUP(B25,base!$B$1:$C$310,2,0),"'")</f>
        <v>'Lohja'</v>
      </c>
    </row>
    <row r="26" customFormat="false" ht="13.8" hidden="false" customHeight="false" outlineLevel="0" collapsed="false">
      <c r="B26" s="0" t="s">
        <v>1337</v>
      </c>
      <c r="C26" s="0" t="str">
        <f aca="false">MID(VLOOKUP(B26,base!$B$1:$F$310,5,0),4,2)</f>
        <v>18</v>
      </c>
      <c r="D26" s="0" t="n">
        <v>60.6306</v>
      </c>
      <c r="E26" s="0" t="n">
        <v>24.8597</v>
      </c>
      <c r="F26" s="0" t="n">
        <f aca="false">VLOOKUP(B26,pop2030!$A$7:$D$315,4,0)</f>
        <v>47409</v>
      </c>
      <c r="G26" s="0" t="n">
        <f aca="false">IFERROR(VLOOKUP(B26,hospitals!$F$3:$H$51,3,0),1)</f>
        <v>1</v>
      </c>
      <c r="H26" s="0" t="str">
        <f aca="false">CONCATENATE("'",VLOOKUP(B26,base!$B$1:$C$310,2,0),"'")</f>
        <v>'Hyvinkää'</v>
      </c>
    </row>
    <row r="27" customFormat="false" ht="13.8" hidden="false" customHeight="false" outlineLevel="0" collapsed="false">
      <c r="B27" s="0" t="s">
        <v>1338</v>
      </c>
      <c r="C27" s="0" t="str">
        <f aca="false">MID(VLOOKUP(B27,base!$B$1:$F$310,5,0),4,2)</f>
        <v>18</v>
      </c>
      <c r="D27" s="0" t="n">
        <v>60.4667</v>
      </c>
      <c r="E27" s="0" t="n">
        <v>24.8083</v>
      </c>
      <c r="F27" s="0" t="n">
        <f aca="false">VLOOKUP(B27,pop2030!$A$7:$D$315,4,0)</f>
        <v>47039</v>
      </c>
      <c r="G27" s="0" t="n">
        <f aca="false">IFERROR(VLOOKUP(B27,hospitals!$F$3:$H$51,3,0),1)</f>
        <v>1</v>
      </c>
      <c r="H27" s="0" t="str">
        <f aca="false">CONCATENATE("'",VLOOKUP(B27,base!$B$1:$C$310,2,0),"'")</f>
        <v>'Nurmijärvi'</v>
      </c>
    </row>
    <row r="28" customFormat="false" ht="13.8" hidden="false" customHeight="false" outlineLevel="0" collapsed="false">
      <c r="B28" s="0" t="s">
        <v>1339</v>
      </c>
      <c r="C28" s="0" t="str">
        <f aca="false">MID(VLOOKUP(B28,base!$B$1:$F$310,5,0),4,2)</f>
        <v>18</v>
      </c>
      <c r="D28" s="0" t="n">
        <v>60.4722</v>
      </c>
      <c r="E28" s="0" t="n">
        <v>25.0889</v>
      </c>
      <c r="F28" s="0" t="n">
        <f aca="false">VLOOKUP(B28,pop2030!$A$7:$D$315,4,0)</f>
        <v>50377</v>
      </c>
      <c r="G28" s="0" t="n">
        <f aca="false">IFERROR(VLOOKUP(B28,hospitals!$F$3:$H$51,3,0),1)</f>
        <v>1</v>
      </c>
      <c r="H28" s="0" t="str">
        <f aca="false">CONCATENATE("'",VLOOKUP(B28,base!$B$1:$C$310,2,0),"'")</f>
        <v>'Järvenpää'</v>
      </c>
    </row>
    <row r="29" customFormat="false" ht="13.8" hidden="false" customHeight="false" outlineLevel="0" collapsed="false">
      <c r="B29" s="0" t="s">
        <v>1340</v>
      </c>
      <c r="C29" s="0" t="str">
        <f aca="false">MID(VLOOKUP(B29,base!$B$1:$F$310,5,0),4,2)</f>
        <v>17</v>
      </c>
      <c r="D29" s="0" t="n">
        <v>61.1167</v>
      </c>
      <c r="E29" s="0" t="n">
        <v>21.5</v>
      </c>
      <c r="F29" s="0" t="n">
        <f aca="false">VLOOKUP(B29,pop2030!$A$7:$D$315,4,0)</f>
        <v>37478</v>
      </c>
      <c r="G29" s="0" t="n">
        <f aca="false">IFERROR(VLOOKUP(B29,hospitals!$F$3:$H$51,3,0),1)</f>
        <v>0</v>
      </c>
      <c r="H29" s="0" t="str">
        <f aca="false">CONCATENATE("'",VLOOKUP(B29,base!$B$1:$C$310,2,0),"'")</f>
        <v>'Rauma'</v>
      </c>
    </row>
    <row r="30" customFormat="false" ht="13.8" hidden="false" customHeight="false" outlineLevel="0" collapsed="false">
      <c r="B30" s="0" t="s">
        <v>1341</v>
      </c>
      <c r="C30" s="0" t="str">
        <f aca="false">MID(VLOOKUP(B30,base!$B$1:$F$310,5,0),4,2)</f>
        <v>18</v>
      </c>
      <c r="D30" s="0" t="n">
        <v>60.1167</v>
      </c>
      <c r="E30" s="0" t="n">
        <v>24.4167</v>
      </c>
      <c r="F30" s="0" t="n">
        <f aca="false">VLOOKUP(B30,pop2030!$A$7:$D$315,4,0)</f>
        <v>43050</v>
      </c>
      <c r="G30" s="0" t="n">
        <f aca="false">IFERROR(VLOOKUP(B30,hospitals!$F$3:$H$51,3,0),1)</f>
        <v>1</v>
      </c>
      <c r="H30" s="0" t="str">
        <f aca="false">CONCATENATE("'",VLOOKUP(B30,base!$B$1:$C$310,2,0),"'")</f>
        <v>'Kirkkonummi'</v>
      </c>
    </row>
    <row r="31" customFormat="false" ht="13.8" hidden="false" customHeight="false" outlineLevel="0" collapsed="false">
      <c r="B31" s="0" t="s">
        <v>1342</v>
      </c>
      <c r="C31" s="0" t="str">
        <f aca="false">MID(VLOOKUP(B31,base!$B$1:$F$310,5,0),4,2)</f>
        <v>18</v>
      </c>
      <c r="D31" s="0" t="n">
        <v>60.4028</v>
      </c>
      <c r="E31" s="0" t="n">
        <v>25.0292</v>
      </c>
      <c r="F31" s="0" t="n">
        <f aca="false">VLOOKUP(B31,pop2030!$A$7:$D$315,4,0)</f>
        <v>39854</v>
      </c>
      <c r="G31" s="0" t="n">
        <f aca="false">IFERROR(VLOOKUP(B31,hospitals!$F$3:$H$51,3,0),1)</f>
        <v>1</v>
      </c>
      <c r="H31" s="0" t="str">
        <f aca="false">CONCATENATE("'",VLOOKUP(B31,base!$B$1:$C$310,2,0),"'")</f>
        <v>'Tuusula'</v>
      </c>
    </row>
    <row r="32" customFormat="false" ht="13.8" hidden="false" customHeight="false" outlineLevel="0" collapsed="false">
      <c r="B32" s="0" t="s">
        <v>1343</v>
      </c>
      <c r="C32" s="0" t="str">
        <f aca="false">MID(VLOOKUP(B32,base!$B$1:$F$310,5,0),4,2)</f>
        <v>05</v>
      </c>
      <c r="D32" s="0" t="n">
        <v>64.225</v>
      </c>
      <c r="E32" s="0" t="n">
        <v>27.7333</v>
      </c>
      <c r="F32" s="0" t="n">
        <f aca="false">VLOOKUP(B32,pop2030!$A$7:$D$315,4,0)</f>
        <v>34732</v>
      </c>
      <c r="G32" s="0" t="n">
        <f aca="false">IFERROR(VLOOKUP(B32,hospitals!$F$3:$H$51,3,0),1)</f>
        <v>0</v>
      </c>
      <c r="H32" s="0" t="str">
        <f aca="false">CONCATENATE("'",VLOOKUP(B32,base!$B$1:$C$310,2,0),"'")</f>
        <v>'Kajaani'</v>
      </c>
    </row>
    <row r="33" customFormat="false" ht="13.8" hidden="false" customHeight="false" outlineLevel="0" collapsed="false">
      <c r="B33" s="0" t="s">
        <v>1344</v>
      </c>
      <c r="C33" s="0" t="str">
        <f aca="false">MID(VLOOKUP(B33,base!$B$1:$F$310,5,0),4,2)</f>
        <v>04</v>
      </c>
      <c r="D33" s="0" t="n">
        <v>61.8667</v>
      </c>
      <c r="E33" s="0" t="n">
        <v>28.8831</v>
      </c>
      <c r="F33" s="0" t="n">
        <f aca="false">VLOOKUP(B33,pop2030!$A$7:$D$315,4,0)</f>
        <v>28185</v>
      </c>
      <c r="G33" s="0" t="n">
        <f aca="false">IFERROR(VLOOKUP(B33,hospitals!$F$3:$H$51,3,0),1)</f>
        <v>0</v>
      </c>
      <c r="H33" s="0" t="str">
        <f aca="false">CONCATENATE("'",VLOOKUP(B33,base!$B$1:$C$310,2,0),"'")</f>
        <v>'Savonlinna'</v>
      </c>
    </row>
    <row r="34" customFormat="false" ht="13.8" hidden="false" customHeight="false" outlineLevel="0" collapsed="false">
      <c r="B34" s="0" t="s">
        <v>1345</v>
      </c>
      <c r="C34" s="0" t="str">
        <f aca="false">MID(VLOOKUP(B34,base!$B$1:$F$310,5,0),4,2)</f>
        <v>18</v>
      </c>
      <c r="D34" s="0" t="n">
        <v>60.4028</v>
      </c>
      <c r="E34" s="0" t="n">
        <v>25.1</v>
      </c>
      <c r="F34" s="0" t="n">
        <f aca="false">VLOOKUP(B34,pop2030!$A$7:$D$315,4,0)</f>
        <v>40261</v>
      </c>
      <c r="G34" s="0" t="n">
        <f aca="false">IFERROR(VLOOKUP(B34,hospitals!$F$3:$H$51,3,0),1)</f>
        <v>1</v>
      </c>
      <c r="H34" s="0" t="str">
        <f aca="false">CONCATENATE("'",VLOOKUP(B34,base!$B$1:$C$310,2,0),"'")</f>
        <v>'Kerava'</v>
      </c>
    </row>
    <row r="35" customFormat="false" ht="13.8" hidden="false" customHeight="false" outlineLevel="0" collapsed="false">
      <c r="B35" s="0" t="s">
        <v>1346</v>
      </c>
      <c r="C35" s="0" t="str">
        <f aca="false">MID(VLOOKUP(B35,base!$B$1:$F$310,5,0),4,2)</f>
        <v>11</v>
      </c>
      <c r="D35" s="0" t="n">
        <v>61.4767</v>
      </c>
      <c r="E35" s="0" t="n">
        <v>23.5053</v>
      </c>
      <c r="F35" s="0" t="n">
        <f aca="false">VLOOKUP(B35,pop2030!$A$7:$D$315,4,0)</f>
        <v>36680</v>
      </c>
      <c r="G35" s="0" t="n">
        <f aca="false">IFERROR(VLOOKUP(B35,hospitals!$F$3:$H$51,3,0),1)</f>
        <v>0</v>
      </c>
      <c r="H35" s="0" t="str">
        <f aca="false">CONCATENATE("'",VLOOKUP(B35,base!$B$1:$C$310,2,0),"'")</f>
        <v>'Nokia'</v>
      </c>
    </row>
    <row r="36" customFormat="false" ht="13.8" hidden="false" customHeight="false" outlineLevel="0" collapsed="false">
      <c r="B36" s="0" t="s">
        <v>1347</v>
      </c>
      <c r="C36" s="0" t="str">
        <f aca="false">MID(VLOOKUP(B36,base!$B$1:$F$310,5,0),4,2)</f>
        <v>11</v>
      </c>
      <c r="D36" s="0" t="n">
        <v>61.55</v>
      </c>
      <c r="E36" s="0" t="n">
        <v>23.5833</v>
      </c>
      <c r="F36" s="0" t="n">
        <f aca="false">VLOOKUP(B36,pop2030!$A$7:$D$315,4,0)</f>
        <v>34423</v>
      </c>
      <c r="G36" s="0" t="n">
        <f aca="false">IFERROR(VLOOKUP(B36,hospitals!$F$3:$H$51,3,0),1)</f>
        <v>1</v>
      </c>
      <c r="H36" s="0" t="str">
        <f aca="false">CONCATENATE("'",VLOOKUP(B36,base!$B$1:$C$310,2,0),"'")</f>
        <v>'Ylöjärvi'</v>
      </c>
    </row>
    <row r="37" customFormat="false" ht="13.8" hidden="false" customHeight="false" outlineLevel="0" collapsed="false">
      <c r="B37" s="0" t="s">
        <v>1348</v>
      </c>
      <c r="C37" s="0" t="str">
        <f aca="false">MID(VLOOKUP(B37,base!$B$1:$F$310,5,0),4,2)</f>
        <v>19</v>
      </c>
      <c r="D37" s="0" t="n">
        <v>60.4069</v>
      </c>
      <c r="E37" s="0" t="n">
        <v>22.3722</v>
      </c>
      <c r="F37" s="0" t="n">
        <f aca="false">VLOOKUP(B37,pop2030!$A$7:$D$315,4,0)</f>
        <v>38669</v>
      </c>
      <c r="G37" s="0" t="n">
        <f aca="false">IFERROR(VLOOKUP(B37,hospitals!$F$3:$H$51,3,0),1)</f>
        <v>1</v>
      </c>
      <c r="H37" s="0" t="str">
        <f aca="false">CONCATENATE("'",VLOOKUP(B37,base!$B$1:$C$310,2,0),"'")</f>
        <v>'Kaarina'</v>
      </c>
    </row>
    <row r="38" customFormat="false" ht="13.8" hidden="false" customHeight="false" outlineLevel="0" collapsed="false">
      <c r="B38" s="0" t="s">
        <v>1349</v>
      </c>
      <c r="C38" s="0" t="str">
        <f aca="false">MID(VLOOKUP(B38,base!$B$1:$F$310,5,0),4,2)</f>
        <v>11</v>
      </c>
      <c r="D38" s="0" t="n">
        <v>61.4639</v>
      </c>
      <c r="E38" s="0" t="n">
        <v>24.065</v>
      </c>
      <c r="F38" s="0" t="n">
        <f aca="false">VLOOKUP(B38,pop2030!$A$7:$D$315,4,0)</f>
        <v>34456</v>
      </c>
      <c r="G38" s="0" t="n">
        <f aca="false">IFERROR(VLOOKUP(B38,hospitals!$F$3:$H$51,3,0),1)</f>
        <v>0</v>
      </c>
      <c r="H38" s="0" t="str">
        <f aca="false">CONCATENATE("'",VLOOKUP(B38,base!$B$1:$C$310,2,0),"'")</f>
        <v>'Kangasala'</v>
      </c>
    </row>
    <row r="39" customFormat="false" ht="13.8" hidden="false" customHeight="false" outlineLevel="0" collapsed="false">
      <c r="B39" s="0" t="s">
        <v>1350</v>
      </c>
      <c r="C39" s="0" t="str">
        <f aca="false">MID(VLOOKUP(B39,base!$B$1:$F$310,5,0),4,2)</f>
        <v>06</v>
      </c>
      <c r="D39" s="0" t="n">
        <v>60.7333</v>
      </c>
      <c r="E39" s="0" t="n">
        <v>24.7667</v>
      </c>
      <c r="F39" s="0" t="n">
        <f aca="false">VLOOKUP(B39,pop2030!$A$7:$D$315,4,0)</f>
        <v>27742</v>
      </c>
      <c r="G39" s="0" t="n">
        <f aca="false">IFERROR(VLOOKUP(B39,hospitals!$F$3:$H$51,3,0),1)</f>
        <v>0</v>
      </c>
      <c r="H39" s="0" t="str">
        <f aca="false">CONCATENATE("'",VLOOKUP(B39,base!$B$1:$C$310,2,0),"'")</f>
        <v>'Riihimäki'</v>
      </c>
    </row>
    <row r="40" customFormat="false" ht="13.8" hidden="false" customHeight="false" outlineLevel="0" collapsed="false">
      <c r="B40" s="0" t="s">
        <v>1351</v>
      </c>
      <c r="C40" s="0" t="str">
        <f aca="false">MID(VLOOKUP(B40,base!$B$1:$F$310,5,0),4,2)</f>
        <v>18</v>
      </c>
      <c r="D40" s="0" t="n">
        <v>60.4167</v>
      </c>
      <c r="E40" s="0" t="n">
        <v>24.3331</v>
      </c>
      <c r="F40" s="0" t="n">
        <f aca="false">VLOOKUP(B40,pop2030!$A$7:$D$315,4,0)</f>
        <v>29556</v>
      </c>
      <c r="G40" s="0" t="n">
        <f aca="false">IFERROR(VLOOKUP(B40,hospitals!$F$3:$H$51,3,0),1)</f>
        <v>1</v>
      </c>
      <c r="H40" s="0" t="str">
        <f aca="false">CONCATENATE("'",VLOOKUP(B40,base!$B$1:$C$310,2,0),"'")</f>
        <v>'Vihti'</v>
      </c>
    </row>
    <row r="41" customFormat="false" ht="13.8" hidden="false" customHeight="false" outlineLevel="0" collapsed="false">
      <c r="B41" s="0" t="s">
        <v>1352</v>
      </c>
      <c r="C41" s="0" t="str">
        <f aca="false">MID(VLOOKUP(B41,base!$B$1:$F$310,5,0),4,2)</f>
        <v>18</v>
      </c>
      <c r="D41" s="0" t="n">
        <v>59.975</v>
      </c>
      <c r="E41" s="0" t="n">
        <v>23.4361</v>
      </c>
      <c r="F41" s="0" t="n">
        <f aca="false">VLOOKUP(B41,pop2030!$A$7:$D$315,4,0)</f>
        <v>26057</v>
      </c>
      <c r="G41" s="0" t="n">
        <f aca="false">IFERROR(VLOOKUP(B41,hospitals!$F$3:$H$51,3,0),1)</f>
        <v>1</v>
      </c>
      <c r="H41" s="0" t="str">
        <f aca="false">CONCATENATE("'",VLOOKUP(B41,base!$B$1:$C$310,2,0),"'")</f>
        <v>'Raasepori'</v>
      </c>
    </row>
    <row r="42" customFormat="false" ht="13.8" hidden="false" customHeight="false" outlineLevel="0" collapsed="false">
      <c r="B42" s="0" t="s">
        <v>1353</v>
      </c>
      <c r="C42" s="0" t="str">
        <f aca="false">MID(VLOOKUP(B42,base!$B$1:$F$310,5,0),4,2)</f>
        <v>02</v>
      </c>
      <c r="D42" s="0" t="n">
        <v>61.1931</v>
      </c>
      <c r="E42" s="0" t="n">
        <v>28.7764</v>
      </c>
      <c r="F42" s="0" t="n">
        <f aca="false">VLOOKUP(B42,pop2030!$A$7:$D$315,4,0)</f>
        <v>22939</v>
      </c>
      <c r="G42" s="0" t="n">
        <f aca="false">IFERROR(VLOOKUP(B42,hospitals!$F$3:$H$51,3,0),1)</f>
        <v>0</v>
      </c>
      <c r="H42" s="0" t="str">
        <f aca="false">CONCATENATE("'",VLOOKUP(B42,base!$B$1:$C$310,2,0),"'")</f>
        <v>'Imatra'</v>
      </c>
    </row>
    <row r="43" customFormat="false" ht="13.8" hidden="false" customHeight="false" outlineLevel="0" collapsed="false">
      <c r="B43" s="0" t="s">
        <v>1354</v>
      </c>
      <c r="C43" s="0" t="str">
        <f aca="false">MID(VLOOKUP(B43,base!$B$1:$F$310,5,0),4,2)</f>
        <v>11</v>
      </c>
      <c r="D43" s="0" t="n">
        <v>61.3417</v>
      </c>
      <c r="E43" s="0" t="n">
        <v>22.9083</v>
      </c>
      <c r="F43" s="0" t="n">
        <f aca="false">VLOOKUP(B43,pop2030!$A$7:$D$315,4,0)</f>
        <v>21791</v>
      </c>
      <c r="G43" s="0" t="n">
        <f aca="false">IFERROR(VLOOKUP(B43,hospitals!$F$3:$H$51,3,0),1)</f>
        <v>0</v>
      </c>
      <c r="H43" s="0" t="str">
        <f aca="false">CONCATENATE("'",VLOOKUP(B43,base!$B$1:$C$310,2,0),"'")</f>
        <v>'Sastamala'</v>
      </c>
    </row>
    <row r="44" customFormat="false" ht="13.8" hidden="false" customHeight="false" outlineLevel="0" collapsed="false">
      <c r="B44" s="0" t="s">
        <v>1355</v>
      </c>
      <c r="C44" s="0" t="str">
        <f aca="false">MID(VLOOKUP(B44,base!$B$1:$F$310,5,0),4,2)</f>
        <v>14</v>
      </c>
      <c r="D44" s="0" t="n">
        <v>64.6847</v>
      </c>
      <c r="E44" s="0" t="n">
        <v>24.4792</v>
      </c>
      <c r="F44" s="0" t="n">
        <f aca="false">VLOOKUP(B44,pop2030!$A$7:$D$315,4,0)</f>
        <v>22491</v>
      </c>
      <c r="G44" s="0" t="n">
        <f aca="false">IFERROR(VLOOKUP(B44,hospitals!$F$3:$H$51,3,0),1)</f>
        <v>1</v>
      </c>
      <c r="H44" s="0" t="str">
        <f aca="false">CONCATENATE("'",VLOOKUP(B44,base!$B$1:$C$310,2,0),"'")</f>
        <v>'Raahe'</v>
      </c>
    </row>
    <row r="45" customFormat="false" ht="13.8" hidden="false" customHeight="false" outlineLevel="0" collapsed="false">
      <c r="B45" s="0" t="s">
        <v>1356</v>
      </c>
      <c r="C45" s="0" t="str">
        <f aca="false">MID(VLOOKUP(B45,base!$B$1:$F$310,5,0),4,2)</f>
        <v>19</v>
      </c>
      <c r="D45" s="0" t="n">
        <v>60.4861</v>
      </c>
      <c r="E45" s="0" t="n">
        <v>22.1694</v>
      </c>
      <c r="F45" s="0" t="n">
        <f aca="false">VLOOKUP(B45,pop2030!$A$7:$D$315,4,0)</f>
        <v>24809</v>
      </c>
      <c r="G45" s="0" t="n">
        <f aca="false">IFERROR(VLOOKUP(B45,hospitals!$F$3:$H$51,3,0),1)</f>
        <v>1</v>
      </c>
      <c r="H45" s="0" t="str">
        <f aca="false">CONCATENATE("'",VLOOKUP(B45,base!$B$1:$C$310,2,0),"'")</f>
        <v>'Raisio'</v>
      </c>
    </row>
    <row r="46" customFormat="false" ht="13.8" hidden="false" customHeight="false" outlineLevel="0" collapsed="false">
      <c r="B46" s="0" t="s">
        <v>1357</v>
      </c>
      <c r="C46" s="0" t="str">
        <f aca="false">MID(VLOOKUP(B46,base!$B$1:$F$310,5,0),4,2)</f>
        <v>16</v>
      </c>
      <c r="D46" s="0" t="n">
        <v>60.9886</v>
      </c>
      <c r="E46" s="0" t="n">
        <v>25.5128</v>
      </c>
      <c r="F46" s="0" t="n">
        <f aca="false">VLOOKUP(B46,pop2030!$A$7:$D$315,4,0)</f>
        <v>21939</v>
      </c>
      <c r="G46" s="0" t="n">
        <f aca="false">IFERROR(VLOOKUP(B46,hospitals!$F$3:$H$51,3,0),1)</f>
        <v>1</v>
      </c>
      <c r="H46" s="0" t="str">
        <f aca="false">CONCATENATE("'",VLOOKUP(B46,base!$B$1:$C$310,2,0),"'")</f>
        <v>'Hollola'</v>
      </c>
    </row>
    <row r="47" customFormat="false" ht="13.8" hidden="false" customHeight="false" outlineLevel="0" collapsed="false">
      <c r="B47" s="0" t="s">
        <v>1358</v>
      </c>
      <c r="C47" s="0" t="str">
        <f aca="false">MID(VLOOKUP(B47,base!$B$1:$F$310,5,0),4,2)</f>
        <v>11</v>
      </c>
      <c r="D47" s="0" t="n">
        <v>61.3139</v>
      </c>
      <c r="E47" s="0" t="n">
        <v>23.7528</v>
      </c>
      <c r="F47" s="0" t="n">
        <f aca="false">VLOOKUP(B47,pop2030!$A$7:$D$315,4,0)</f>
        <v>25520</v>
      </c>
      <c r="G47" s="0" t="n">
        <f aca="false">IFERROR(VLOOKUP(B47,hospitals!$F$3:$H$51,3,0),1)</f>
        <v>1</v>
      </c>
      <c r="H47" s="0" t="str">
        <f aca="false">CONCATENATE("'",VLOOKUP(B47,base!$B$1:$C$310,2,0),"'")</f>
        <v>'Lempäälä'</v>
      </c>
    </row>
    <row r="48" customFormat="false" ht="13.8" hidden="false" customHeight="false" outlineLevel="0" collapsed="false">
      <c r="B48" s="0" t="s">
        <v>1359</v>
      </c>
      <c r="C48" s="0" t="str">
        <f aca="false">MID(VLOOKUP(B48,base!$B$1:$F$310,5,0),4,2)</f>
        <v>15</v>
      </c>
      <c r="D48" s="0" t="n">
        <v>63.5611</v>
      </c>
      <c r="E48" s="0" t="n">
        <v>27.1889</v>
      </c>
      <c r="F48" s="0" t="n">
        <f aca="false">VLOOKUP(B48,pop2030!$A$7:$D$315,4,0)</f>
        <v>19508</v>
      </c>
      <c r="G48" s="0" t="n">
        <f aca="false">IFERROR(VLOOKUP(B48,hospitals!$F$3:$H$51,3,0),1)</f>
        <v>0</v>
      </c>
      <c r="H48" s="0" t="str">
        <f aca="false">CONCATENATE("'",VLOOKUP(B48,base!$B$1:$C$310,2,0),"'")</f>
        <v>'Iisalmi'</v>
      </c>
    </row>
    <row r="49" customFormat="false" ht="13.8" hidden="false" customHeight="false" outlineLevel="0" collapsed="false">
      <c r="B49" s="0" t="s">
        <v>1360</v>
      </c>
      <c r="C49" s="0" t="str">
        <f aca="false">MID(VLOOKUP(B49,base!$B$1:$F$310,5,0),4,2)</f>
        <v>10</v>
      </c>
      <c r="D49" s="0" t="n">
        <v>65.8497</v>
      </c>
      <c r="E49" s="0" t="n">
        <v>24.1441</v>
      </c>
      <c r="F49" s="0" t="n">
        <f aca="false">VLOOKUP(B49,pop2030!$A$7:$D$315,4,0)</f>
        <v>20066</v>
      </c>
      <c r="G49" s="0" t="n">
        <f aca="false">IFERROR(VLOOKUP(B49,hospitals!$F$3:$H$51,3,0),1)</f>
        <v>0</v>
      </c>
      <c r="H49" s="0" t="str">
        <f aca="false">CONCATENATE("'",VLOOKUP(B49,base!$B$1:$C$310,2,0),"'")</f>
        <v>'Tornio'</v>
      </c>
    </row>
    <row r="50" customFormat="false" ht="13.8" hidden="false" customHeight="false" outlineLevel="0" collapsed="false">
      <c r="B50" s="0" t="s">
        <v>1361</v>
      </c>
      <c r="C50" s="0" t="str">
        <f aca="false">MID(VLOOKUP(B50,base!$B$1:$F$310,5,0),4,2)</f>
        <v>15</v>
      </c>
      <c r="D50" s="0" t="n">
        <v>63.075</v>
      </c>
      <c r="E50" s="0" t="n">
        <v>27.66</v>
      </c>
      <c r="F50" s="0" t="n">
        <f aca="false">VLOOKUP(B50,pop2030!$A$7:$D$315,4,0)</f>
        <v>20136</v>
      </c>
      <c r="G50" s="0" t="n">
        <f aca="false">IFERROR(VLOOKUP(B50,hospitals!$F$3:$H$51,3,0),1)</f>
        <v>0</v>
      </c>
      <c r="H50" s="0" t="str">
        <f aca="false">CONCATENATE("'",VLOOKUP(B50,base!$B$1:$C$310,2,0),"'")</f>
        <v>'Siilinjärvi'</v>
      </c>
    </row>
    <row r="51" customFormat="false" ht="13.8" hidden="false" customHeight="false" outlineLevel="0" collapsed="false">
      <c r="B51" s="0" t="s">
        <v>1362</v>
      </c>
      <c r="C51" s="0" t="str">
        <f aca="false">MID(VLOOKUP(B51,base!$B$1:$F$310,5,0),4,2)</f>
        <v>10</v>
      </c>
      <c r="D51" s="0" t="n">
        <v>65.7336</v>
      </c>
      <c r="E51" s="0" t="n">
        <v>24.5634</v>
      </c>
      <c r="F51" s="0" t="n">
        <f aca="false">VLOOKUP(B51,pop2030!$A$7:$D$315,4,0)</f>
        <v>17979</v>
      </c>
      <c r="G51" s="0" t="n">
        <f aca="false">IFERROR(VLOOKUP(B51,hospitals!$F$3:$H$51,3,0),1)</f>
        <v>0</v>
      </c>
      <c r="H51" s="0" t="str">
        <f aca="false">CONCATENATE("'",VLOOKUP(B51,base!$B$1:$C$310,2,0),"'")</f>
        <v>'Kemi'</v>
      </c>
    </row>
    <row r="52" customFormat="false" ht="13.8" hidden="false" customHeight="false" outlineLevel="0" collapsed="false">
      <c r="B52" s="0" t="s">
        <v>1363</v>
      </c>
      <c r="C52" s="0" t="str">
        <f aca="false">MID(VLOOKUP(B52,base!$B$1:$F$310,5,0),4,2)</f>
        <v>03</v>
      </c>
      <c r="D52" s="0" t="n">
        <v>62.6167</v>
      </c>
      <c r="E52" s="0" t="n">
        <v>22.4</v>
      </c>
      <c r="F52" s="0" t="n">
        <f aca="false">VLOOKUP(B52,pop2030!$A$7:$D$315,4,0)</f>
        <v>18203</v>
      </c>
      <c r="G52" s="0" t="n">
        <f aca="false">IFERROR(VLOOKUP(B52,hospitals!$F$3:$H$51,3,0),1)</f>
        <v>1</v>
      </c>
      <c r="H52" s="0" t="str">
        <f aca="false">CONCATENATE("'",VLOOKUP(B52,base!$B$1:$C$310,2,0),"'")</f>
        <v>'Kurikka'</v>
      </c>
    </row>
    <row r="53" customFormat="false" ht="13.8" hidden="false" customHeight="false" outlineLevel="0" collapsed="false">
      <c r="B53" s="0" t="s">
        <v>1364</v>
      </c>
      <c r="C53" s="0" t="str">
        <f aca="false">MID(VLOOKUP(B53,base!$B$1:$F$310,5,0),4,2)</f>
        <v>08</v>
      </c>
      <c r="D53" s="0" t="n">
        <v>61.8639</v>
      </c>
      <c r="E53" s="0" t="n">
        <v>25.1903</v>
      </c>
      <c r="F53" s="0" t="n">
        <f aca="false">VLOOKUP(B53,pop2030!$A$7:$D$315,4,0)</f>
        <v>17156</v>
      </c>
      <c r="G53" s="0" t="n">
        <f aca="false">IFERROR(VLOOKUP(B53,hospitals!$F$3:$H$51,3,0),1)</f>
        <v>1</v>
      </c>
      <c r="H53" s="0" t="str">
        <f aca="false">CONCATENATE("'",VLOOKUP(B53,base!$B$1:$C$310,2,0),"'")</f>
        <v>'Jämsä'</v>
      </c>
    </row>
    <row r="54" customFormat="false" ht="13.8" hidden="false" customHeight="false" outlineLevel="0" collapsed="false">
      <c r="B54" s="0" t="s">
        <v>1365</v>
      </c>
      <c r="C54" s="0" t="str">
        <f aca="false">MID(VLOOKUP(B54,base!$B$1:$F$310,5,0),4,2)</f>
        <v>15</v>
      </c>
      <c r="D54" s="0" t="n">
        <v>62.3167</v>
      </c>
      <c r="E54" s="0" t="n">
        <v>27.8833</v>
      </c>
      <c r="F54" s="0" t="n">
        <f aca="false">VLOOKUP(B54,pop2030!$A$7:$D$315,4,0)</f>
        <v>17961</v>
      </c>
      <c r="G54" s="0" t="n">
        <f aca="false">IFERROR(VLOOKUP(B54,hospitals!$F$3:$H$51,3,0),1)</f>
        <v>1</v>
      </c>
      <c r="H54" s="0" t="str">
        <f aca="false">CONCATENATE("'",VLOOKUP(B54,base!$B$1:$C$310,2,0),"'")</f>
        <v>'Varkaus'</v>
      </c>
    </row>
    <row r="55" customFormat="false" ht="13.8" hidden="false" customHeight="false" outlineLevel="0" collapsed="false">
      <c r="B55" s="0" t="s">
        <v>1366</v>
      </c>
      <c r="C55" s="0" t="str">
        <f aca="false">MID(VLOOKUP(B55,base!$B$1:$F$310,5,0),4,2)</f>
        <v>11</v>
      </c>
      <c r="D55" s="0" t="n">
        <v>61.2667</v>
      </c>
      <c r="E55" s="0" t="n">
        <v>24.0306</v>
      </c>
      <c r="F55" s="0" t="n">
        <f aca="false">VLOOKUP(B55,pop2030!$A$7:$D$315,4,0)</f>
        <v>19536</v>
      </c>
      <c r="G55" s="0" t="n">
        <f aca="false">IFERROR(VLOOKUP(B55,hospitals!$F$3:$H$51,3,0),1)</f>
        <v>0</v>
      </c>
      <c r="H55" s="0" t="str">
        <f aca="false">CONCATENATE("'",VLOOKUP(B55,base!$B$1:$C$310,2,0),"'")</f>
        <v>'Valkeakoski'</v>
      </c>
    </row>
    <row r="56" customFormat="false" ht="13.8" hidden="false" customHeight="false" outlineLevel="0" collapsed="false">
      <c r="B56" s="0" t="s">
        <v>1367</v>
      </c>
      <c r="C56" s="0" t="str">
        <f aca="false">MID(VLOOKUP(B56,base!$B$1:$F$310,5,0),4,2)</f>
        <v>18</v>
      </c>
      <c r="D56" s="0" t="n">
        <v>60.6331</v>
      </c>
      <c r="E56" s="0" t="n">
        <v>25.3167</v>
      </c>
      <c r="F56" s="0" t="n">
        <f aca="false">VLOOKUP(B56,pop2030!$A$7:$D$315,4,0)</f>
        <v>21127</v>
      </c>
      <c r="G56" s="0" t="n">
        <f aca="false">IFERROR(VLOOKUP(B56,hospitals!$F$3:$H$51,3,0),1)</f>
        <v>1</v>
      </c>
      <c r="H56" s="0" t="str">
        <f aca="false">CONCATENATE("'",VLOOKUP(B56,base!$B$1:$C$310,2,0),"'")</f>
        <v>'Mäntsälä'</v>
      </c>
    </row>
    <row r="57" customFormat="false" ht="13.8" hidden="false" customHeight="false" outlineLevel="0" collapsed="false">
      <c r="B57" s="0" t="s">
        <v>1368</v>
      </c>
      <c r="C57" s="0" t="str">
        <f aca="false">MID(VLOOKUP(B57,base!$B$1:$F$310,5,0),4,2)</f>
        <v>08</v>
      </c>
      <c r="D57" s="0" t="n">
        <v>62.6042</v>
      </c>
      <c r="E57" s="0" t="n">
        <v>25.7264</v>
      </c>
      <c r="F57" s="0" t="n">
        <f aca="false">VLOOKUP(B57,pop2030!$A$7:$D$315,4,0)</f>
        <v>16683</v>
      </c>
      <c r="G57" s="0" t="n">
        <f aca="false">IFERROR(VLOOKUP(B57,hospitals!$F$3:$H$51,3,0),1)</f>
        <v>1</v>
      </c>
      <c r="H57" s="0" t="str">
        <f aca="false">CONCATENATE("'",VLOOKUP(B57,base!$B$1:$C$310,2,0),"'")</f>
        <v>'Äänekoski'</v>
      </c>
    </row>
    <row r="58" customFormat="false" ht="13.8" hidden="false" customHeight="false" outlineLevel="0" collapsed="false">
      <c r="B58" s="0" t="s">
        <v>1369</v>
      </c>
      <c r="C58" s="0" t="str">
        <f aca="false">MID(VLOOKUP(B58,base!$B$1:$F$310,5,0),4,2)</f>
        <v>09</v>
      </c>
      <c r="D58" s="0" t="n">
        <v>60.5697</v>
      </c>
      <c r="E58" s="0" t="n">
        <v>27.1981</v>
      </c>
      <c r="F58" s="0" t="n">
        <f aca="false">VLOOKUP(B58,pop2030!$A$7:$D$315,4,0)</f>
        <v>18025</v>
      </c>
      <c r="G58" s="0" t="n">
        <f aca="false">IFERROR(VLOOKUP(B58,hospitals!$F$3:$H$51,3,0),1)</f>
        <v>1</v>
      </c>
      <c r="H58" s="0" t="str">
        <f aca="false">CONCATENATE("'",VLOOKUP(B58,base!$B$1:$C$310,2,0),"'")</f>
        <v>'Hamina'</v>
      </c>
    </row>
    <row r="59" customFormat="false" ht="13.8" hidden="false" customHeight="false" outlineLevel="0" collapsed="false">
      <c r="B59" s="0" t="s">
        <v>1370</v>
      </c>
      <c r="C59" s="0" t="str">
        <f aca="false">MID(VLOOKUP(B59,base!$B$1:$F$310,5,0),4,2)</f>
        <v>16</v>
      </c>
      <c r="D59" s="0" t="n">
        <v>61.2028</v>
      </c>
      <c r="E59" s="0" t="n">
        <v>26.0319</v>
      </c>
      <c r="F59" s="0" t="n">
        <f aca="false">VLOOKUP(B59,pop2030!$A$7:$D$315,4,0)</f>
        <v>16672</v>
      </c>
      <c r="G59" s="0" t="n">
        <f aca="false">IFERROR(VLOOKUP(B59,hospitals!$F$3:$H$51,3,0),1)</f>
        <v>1</v>
      </c>
      <c r="H59" s="0" t="str">
        <f aca="false">CONCATENATE("'",VLOOKUP(B59,base!$B$1:$C$310,2,0),"'")</f>
        <v>'Heinola'</v>
      </c>
    </row>
    <row r="60" customFormat="false" ht="13.8" hidden="false" customHeight="false" outlineLevel="0" collapsed="false">
      <c r="B60" s="0" t="s">
        <v>1371</v>
      </c>
      <c r="C60" s="0" t="str">
        <f aca="false">MID(VLOOKUP(B60,base!$B$1:$F$310,5,0),4,2)</f>
        <v>12</v>
      </c>
      <c r="D60" s="0" t="n">
        <v>63.6667</v>
      </c>
      <c r="E60" s="0" t="n">
        <v>22.7</v>
      </c>
      <c r="F60" s="0" t="n">
        <f aca="false">VLOOKUP(B60,pop2030!$A$7:$D$315,4,0)</f>
        <v>18286</v>
      </c>
      <c r="G60" s="0" t="n">
        <f aca="false">IFERROR(VLOOKUP(B60,hospitals!$F$3:$H$51,3,0),1)</f>
        <v>1</v>
      </c>
      <c r="H60" s="0" t="str">
        <f aca="false">CONCATENATE("'",VLOOKUP(B60,base!$B$1:$C$310,2,0),"'")</f>
        <v>'Jakobstad'</v>
      </c>
    </row>
    <row r="61" customFormat="false" ht="13.8" hidden="false" customHeight="false" outlineLevel="0" collapsed="false">
      <c r="B61" s="0" t="s">
        <v>1372</v>
      </c>
      <c r="C61" s="0" t="str">
        <f aca="false">MID(VLOOKUP(B61,base!$B$1:$F$310,5,0),4,2)</f>
        <v>18</v>
      </c>
      <c r="D61" s="0" t="n">
        <v>60.3764</v>
      </c>
      <c r="E61" s="0" t="n">
        <v>25.2722</v>
      </c>
      <c r="F61" s="0" t="n">
        <f aca="false">VLOOKUP(B61,pop2030!$A$7:$D$315,4,0)</f>
        <v>25253</v>
      </c>
      <c r="G61" s="0" t="n">
        <f aca="false">IFERROR(VLOOKUP(B61,hospitals!$F$3:$H$51,3,0),1)</f>
        <v>1</v>
      </c>
      <c r="H61" s="0" t="str">
        <f aca="false">CONCATENATE("'",VLOOKUP(B61,base!$B$1:$C$310,2,0),"'")</f>
        <v>'Sipoo'</v>
      </c>
    </row>
    <row r="62" customFormat="false" ht="13.8" hidden="false" customHeight="false" outlineLevel="0" collapsed="false">
      <c r="B62" s="0" t="s">
        <v>1373</v>
      </c>
      <c r="C62" s="0" t="str">
        <f aca="false">MID(VLOOKUP(B62,base!$B$1:$F$310,5,0),4,2)</f>
        <v>12</v>
      </c>
      <c r="D62" s="0" t="n">
        <v>63.1125</v>
      </c>
      <c r="E62" s="0" t="n">
        <v>21.6778</v>
      </c>
      <c r="F62" s="0" t="n">
        <f aca="false">VLOOKUP(B62,pop2030!$A$7:$D$315,4,0)</f>
        <v>19413</v>
      </c>
      <c r="G62" s="0" t="n">
        <f aca="false">IFERROR(VLOOKUP(B62,hospitals!$F$3:$H$51,3,0),1)</f>
        <v>1</v>
      </c>
      <c r="H62" s="0" t="str">
        <f aca="false">CONCATENATE("'",VLOOKUP(B62,base!$B$1:$C$310,2,0),"'")</f>
        <v>'Korsholm'</v>
      </c>
    </row>
    <row r="63" customFormat="false" ht="13.8" hidden="false" customHeight="false" outlineLevel="0" collapsed="false">
      <c r="B63" s="0" t="s">
        <v>1374</v>
      </c>
      <c r="C63" s="0" t="str">
        <f aca="false">MID(VLOOKUP(B63,base!$B$1:$F$310,5,0),4,2)</f>
        <v>19</v>
      </c>
      <c r="D63" s="0" t="n">
        <v>60.5</v>
      </c>
      <c r="E63" s="0" t="n">
        <v>22.4497</v>
      </c>
      <c r="F63" s="0" t="n">
        <f aca="false">VLOOKUP(B63,pop2030!$A$7:$D$315,4,0)</f>
        <v>21480</v>
      </c>
      <c r="G63" s="0" t="n">
        <f aca="false">IFERROR(VLOOKUP(B63,hospitals!$F$3:$H$51,3,0),1)</f>
        <v>1</v>
      </c>
      <c r="H63" s="0" t="str">
        <f aca="false">CONCATENATE("'",VLOOKUP(B63,base!$B$1:$C$310,2,0),"'")</f>
        <v>'Lieto'</v>
      </c>
    </row>
    <row r="64" customFormat="false" ht="13.8" hidden="false" customHeight="false" outlineLevel="0" collapsed="false">
      <c r="B64" s="0" t="s">
        <v>1375</v>
      </c>
      <c r="C64" s="0" t="str">
        <f aca="false">MID(VLOOKUP(B64,base!$B$1:$F$310,5,0),4,2)</f>
        <v>19</v>
      </c>
      <c r="D64" s="0" t="n">
        <v>60.4681</v>
      </c>
      <c r="E64" s="0" t="n">
        <v>22.0264</v>
      </c>
      <c r="F64" s="0" t="n">
        <f aca="false">VLOOKUP(B64,pop2030!$A$7:$D$315,4,0)</f>
        <v>20140</v>
      </c>
      <c r="G64" s="0" t="n">
        <f aca="false">IFERROR(VLOOKUP(B64,hospitals!$F$3:$H$51,3,0),1)</f>
        <v>1</v>
      </c>
      <c r="H64" s="0" t="str">
        <f aca="false">CONCATENATE("'",VLOOKUP(B64,base!$B$1:$C$310,2,0),"'")</f>
        <v>'Naantali'</v>
      </c>
    </row>
    <row r="65" customFormat="false" ht="13.8" hidden="false" customHeight="false" outlineLevel="0" collapsed="false">
      <c r="B65" s="0" t="s">
        <v>1376</v>
      </c>
      <c r="C65" s="0" t="str">
        <f aca="false">MID(VLOOKUP(B65,base!$B$1:$F$310,5,0),4,2)</f>
        <v>11</v>
      </c>
      <c r="D65" s="0" t="n">
        <v>61.4667</v>
      </c>
      <c r="E65" s="0" t="n">
        <v>23.65</v>
      </c>
      <c r="F65" s="0" t="n">
        <f aca="false">VLOOKUP(B65,pop2030!$A$7:$D$315,4,0)</f>
        <v>21288</v>
      </c>
      <c r="G65" s="0" t="n">
        <f aca="false">IFERROR(VLOOKUP(B65,hospitals!$F$3:$H$51,3,0),1)</f>
        <v>1</v>
      </c>
      <c r="H65" s="0" t="str">
        <f aca="false">CONCATENATE("'",VLOOKUP(B65,base!$B$1:$C$310,2,0),"'")</f>
        <v>'Pirkkala'</v>
      </c>
    </row>
    <row r="66" customFormat="false" ht="13.8" hidden="false" customHeight="false" outlineLevel="0" collapsed="false">
      <c r="B66" s="0" t="s">
        <v>1377</v>
      </c>
      <c r="C66" s="0" t="str">
        <f aca="false">MID(VLOOKUP(B66,base!$B$1:$F$310,5,0),4,2)</f>
        <v>08</v>
      </c>
      <c r="D66" s="0" t="n">
        <v>62.4167</v>
      </c>
      <c r="E66" s="0" t="n">
        <v>25.95</v>
      </c>
      <c r="F66" s="0" t="n">
        <f aca="false">VLOOKUP(B66,pop2030!$A$7:$D$315,4,0)</f>
        <v>18487</v>
      </c>
      <c r="G66" s="0" t="n">
        <f aca="false">IFERROR(VLOOKUP(B66,hospitals!$F$3:$H$51,3,0),1)</f>
        <v>1</v>
      </c>
      <c r="H66" s="0" t="str">
        <f aca="false">CONCATENATE("'",VLOOKUP(B66,base!$B$1:$C$310,2,0),"'")</f>
        <v>'Laukaa'</v>
      </c>
    </row>
    <row r="67" customFormat="false" ht="13.8" hidden="false" customHeight="false" outlineLevel="0" collapsed="false">
      <c r="B67" s="0" t="s">
        <v>1378</v>
      </c>
      <c r="C67" s="0" t="str">
        <f aca="false">MID(VLOOKUP(B67,base!$B$1:$F$310,5,0),4,2)</f>
        <v>04</v>
      </c>
      <c r="D67" s="0" t="n">
        <v>62.3</v>
      </c>
      <c r="E67" s="0" t="n">
        <v>27.1583</v>
      </c>
      <c r="F67" s="0" t="n">
        <f aca="false">VLOOKUP(B67,pop2030!$A$7:$D$315,4,0)</f>
        <v>14892</v>
      </c>
      <c r="G67" s="0" t="n">
        <f aca="false">IFERROR(VLOOKUP(B67,hospitals!$F$3:$H$51,3,0),1)</f>
        <v>0</v>
      </c>
      <c r="H67" s="0" t="str">
        <f aca="false">CONCATENATE("'",VLOOKUP(B67,base!$B$1:$C$310,2,0),"'")</f>
        <v>'Pieksämäki'</v>
      </c>
    </row>
    <row r="68" customFormat="false" ht="13.8" hidden="false" customHeight="false" outlineLevel="0" collapsed="false">
      <c r="B68" s="0" t="s">
        <v>1379</v>
      </c>
      <c r="C68" s="0" t="str">
        <f aca="false">MID(VLOOKUP(B68,base!$B$1:$F$310,5,0),4,2)</f>
        <v>06</v>
      </c>
      <c r="D68" s="0" t="n">
        <v>60.8167</v>
      </c>
      <c r="E68" s="0" t="n">
        <v>23.6167</v>
      </c>
      <c r="F68" s="0" t="n">
        <f aca="false">VLOOKUP(B68,pop2030!$A$7:$D$315,4,0)</f>
        <v>15575</v>
      </c>
      <c r="G68" s="0" t="n">
        <f aca="false">IFERROR(VLOOKUP(B68,hospitals!$F$3:$H$51,3,0),1)</f>
        <v>0</v>
      </c>
      <c r="H68" s="0" t="str">
        <f aca="false">CONCATENATE("'",VLOOKUP(B68,base!$B$1:$C$310,2,0),"'")</f>
        <v>'Forssa'</v>
      </c>
    </row>
    <row r="69" customFormat="false" ht="13.8" hidden="false" customHeight="false" outlineLevel="0" collapsed="false">
      <c r="B69" s="0" t="s">
        <v>1380</v>
      </c>
      <c r="C69" s="0" t="str">
        <f aca="false">MID(VLOOKUP(B69,base!$B$1:$F$310,5,0),4,2)</f>
        <v>14</v>
      </c>
      <c r="D69" s="0" t="n">
        <v>64.9125</v>
      </c>
      <c r="E69" s="0" t="n">
        <v>25.5083</v>
      </c>
      <c r="F69" s="0" t="n">
        <f aca="false">VLOOKUP(B69,pop2030!$A$7:$D$315,4,0)</f>
        <v>21632</v>
      </c>
      <c r="G69" s="0" t="n">
        <f aca="false">IFERROR(VLOOKUP(B69,hospitals!$F$3:$H$51,3,0),1)</f>
        <v>1</v>
      </c>
      <c r="H69" s="0" t="str">
        <f aca="false">CONCATENATE("'",VLOOKUP(B69,base!$B$1:$C$310,2,0),"'")</f>
        <v>'Kempele'</v>
      </c>
    </row>
    <row r="70" customFormat="false" ht="13.8" hidden="false" customHeight="false" outlineLevel="0" collapsed="false">
      <c r="B70" s="0" t="s">
        <v>1381</v>
      </c>
      <c r="C70" s="0" t="str">
        <f aca="false">MID(VLOOKUP(B70,base!$B$1:$F$310,5,0),4,2)</f>
        <v>11</v>
      </c>
      <c r="D70" s="0" t="n">
        <v>61.1667</v>
      </c>
      <c r="E70" s="0" t="n">
        <v>23.8681</v>
      </c>
      <c r="F70" s="0" t="n">
        <f aca="false">VLOOKUP(B70,pop2030!$A$7:$D$315,4,0)</f>
        <v>15326</v>
      </c>
      <c r="G70" s="0" t="n">
        <f aca="false">IFERROR(VLOOKUP(B70,hospitals!$F$3:$H$51,3,0),1)</f>
        <v>1</v>
      </c>
      <c r="H70" s="0" t="str">
        <f aca="false">CONCATENATE("'",VLOOKUP(B70,base!$B$1:$C$310,2,0),"'")</f>
        <v>'Akaa'</v>
      </c>
    </row>
    <row r="71" customFormat="false" ht="13.8" hidden="false" customHeight="false" outlineLevel="0" collapsed="false">
      <c r="B71" s="0" t="s">
        <v>1382</v>
      </c>
      <c r="C71" s="0" t="str">
        <f aca="false">MID(VLOOKUP(B71,base!$B$1:$F$310,5,0),4,2)</f>
        <v>03</v>
      </c>
      <c r="D71" s="0" t="n">
        <v>63.1014</v>
      </c>
      <c r="E71" s="0" t="n">
        <v>23.0639</v>
      </c>
      <c r="F71" s="0" t="n">
        <f aca="false">VLOOKUP(B71,pop2030!$A$7:$D$315,4,0)</f>
        <v>13491</v>
      </c>
      <c r="G71" s="0" t="n">
        <f aca="false">IFERROR(VLOOKUP(B71,hospitals!$F$3:$H$51,3,0),1)</f>
        <v>1</v>
      </c>
      <c r="H71" s="0" t="str">
        <f aca="false">CONCATENATE("'",VLOOKUP(B71,base!$B$1:$C$310,2,0),"'")</f>
        <v>'Kauhava'</v>
      </c>
    </row>
    <row r="72" customFormat="false" ht="13.8" hidden="false" customHeight="false" outlineLevel="0" collapsed="false">
      <c r="B72" s="0" t="s">
        <v>1383</v>
      </c>
      <c r="C72" s="0" t="str">
        <f aca="false">MID(VLOOKUP(B72,base!$B$1:$F$310,5,0),4,2)</f>
        <v>19</v>
      </c>
      <c r="D72" s="0" t="n">
        <v>60.8514</v>
      </c>
      <c r="E72" s="0" t="n">
        <v>23.0583</v>
      </c>
      <c r="F72" s="0" t="n">
        <f aca="false">VLOOKUP(B72,pop2030!$A$7:$D$315,4,0)</f>
        <v>14549</v>
      </c>
      <c r="G72" s="0" t="n">
        <f aca="false">IFERROR(VLOOKUP(B72,hospitals!$F$3:$H$51,3,0),1)</f>
        <v>0</v>
      </c>
      <c r="H72" s="0" t="str">
        <f aca="false">CONCATENATE("'",VLOOKUP(B72,base!$B$1:$C$310,2,0),"'")</f>
        <v>'Loimaa'</v>
      </c>
    </row>
    <row r="73" customFormat="false" ht="13.8" hidden="false" customHeight="false" outlineLevel="0" collapsed="false">
      <c r="B73" s="0" t="s">
        <v>1384</v>
      </c>
      <c r="C73" s="0" t="str">
        <f aca="false">MID(VLOOKUP(B73,base!$B$1:$F$310,5,0),4,2)</f>
        <v>16</v>
      </c>
      <c r="D73" s="0" t="n">
        <v>60.8042</v>
      </c>
      <c r="E73" s="0" t="n">
        <v>25.7333</v>
      </c>
      <c r="F73" s="0" t="n">
        <f aca="false">VLOOKUP(B73,pop2030!$A$7:$D$315,4,0)</f>
        <v>15024</v>
      </c>
      <c r="G73" s="0" t="n">
        <f aca="false">IFERROR(VLOOKUP(B73,hospitals!$F$3:$H$51,3,0),1)</f>
        <v>1</v>
      </c>
      <c r="H73" s="0" t="str">
        <f aca="false">CONCATENATE("'",VLOOKUP(B73,base!$B$1:$C$310,2,0),"'")</f>
        <v>'Orimattila'</v>
      </c>
    </row>
    <row r="74" customFormat="false" ht="13.8" hidden="false" customHeight="false" outlineLevel="0" collapsed="false">
      <c r="B74" s="0" t="s">
        <v>1385</v>
      </c>
      <c r="C74" s="0" t="str">
        <f aca="false">MID(VLOOKUP(B74,base!$B$1:$F$310,5,0),4,2)</f>
        <v>14</v>
      </c>
      <c r="D74" s="0" t="n">
        <v>65.9667</v>
      </c>
      <c r="E74" s="0" t="n">
        <v>29.1667</v>
      </c>
      <c r="F74" s="0" t="n">
        <f aca="false">VLOOKUP(B74,pop2030!$A$7:$D$315,4,0)</f>
        <v>14178</v>
      </c>
      <c r="G74" s="0" t="n">
        <f aca="false">IFERROR(VLOOKUP(B74,hospitals!$F$3:$H$51,3,0),1)</f>
        <v>1</v>
      </c>
      <c r="H74" s="0" t="str">
        <f aca="false">CONCATENATE("'",VLOOKUP(B74,base!$B$1:$C$310,2,0),"'")</f>
        <v>'Kuusamo'</v>
      </c>
    </row>
    <row r="75" customFormat="false" ht="13.8" hidden="false" customHeight="false" outlineLevel="0" collapsed="false">
      <c r="B75" s="0" t="s">
        <v>1386</v>
      </c>
      <c r="C75" s="0" t="str">
        <f aca="false">MID(VLOOKUP(B75,base!$B$1:$F$310,5,0),4,2)</f>
        <v>19</v>
      </c>
      <c r="D75" s="0" t="n">
        <v>60.7833</v>
      </c>
      <c r="E75" s="0" t="n">
        <v>21.4167</v>
      </c>
      <c r="F75" s="0" t="n">
        <f aca="false">VLOOKUP(B75,pop2030!$A$7:$D$315,4,0)</f>
        <v>14540</v>
      </c>
      <c r="G75" s="0" t="n">
        <f aca="false">IFERROR(VLOOKUP(B75,hospitals!$F$3:$H$51,3,0),1)</f>
        <v>0</v>
      </c>
      <c r="H75" s="0" t="str">
        <f aca="false">CONCATENATE("'",VLOOKUP(B75,base!$B$1:$C$310,2,0),"'")</f>
        <v>'Uusikaupunki'</v>
      </c>
    </row>
    <row r="76" customFormat="false" ht="13.8" hidden="false" customHeight="false" outlineLevel="0" collapsed="false">
      <c r="B76" s="0" t="s">
        <v>1387</v>
      </c>
      <c r="C76" s="0" t="str">
        <f aca="false">MID(VLOOKUP(B76,base!$B$1:$F$310,5,0),4,2)</f>
        <v>19</v>
      </c>
      <c r="D76" s="0" t="n">
        <v>60.3</v>
      </c>
      <c r="E76" s="0" t="n">
        <v>22.3</v>
      </c>
      <c r="F76" s="0" t="n">
        <f aca="false">VLOOKUP(B76,pop2030!$A$7:$D$315,4,0)</f>
        <v>14443</v>
      </c>
      <c r="G76" s="0" t="n">
        <f aca="false">IFERROR(VLOOKUP(B76,hospitals!$F$3:$H$51,3,0),1)</f>
        <v>1</v>
      </c>
      <c r="H76" s="0" t="str">
        <f aca="false">CONCATENATE("'",VLOOKUP(B76,base!$B$1:$C$310,2,0),"'")</f>
        <v>'Pargas'</v>
      </c>
    </row>
    <row r="77" customFormat="false" ht="13.8" hidden="false" customHeight="false" outlineLevel="0" collapsed="false">
      <c r="B77" s="0" t="s">
        <v>1388</v>
      </c>
      <c r="C77" s="0" t="str">
        <f aca="false">MID(VLOOKUP(B77,base!$B$1:$F$310,5,0),4,2)</f>
        <v>18</v>
      </c>
      <c r="D77" s="0" t="n">
        <v>60.4569</v>
      </c>
      <c r="E77" s="0" t="n">
        <v>26.225</v>
      </c>
      <c r="F77" s="0" t="n">
        <f aca="false">VLOOKUP(B77,pop2030!$A$7:$D$315,4,0)</f>
        <v>13874</v>
      </c>
      <c r="G77" s="0" t="n">
        <f aca="false">IFERROR(VLOOKUP(B77,hospitals!$F$3:$H$51,3,0),1)</f>
        <v>1</v>
      </c>
      <c r="H77" s="0" t="str">
        <f aca="false">CONCATENATE("'",VLOOKUP(B77,base!$B$1:$C$310,2,0),"'")</f>
        <v>'Loviisa'</v>
      </c>
    </row>
    <row r="78" customFormat="false" ht="13.8" hidden="false" customHeight="false" outlineLevel="0" collapsed="false">
      <c r="B78" s="0" t="s">
        <v>1389</v>
      </c>
      <c r="C78" s="0" t="str">
        <f aca="false">MID(VLOOKUP(B78,base!$B$1:$F$310,5,0),4,2)</f>
        <v>14</v>
      </c>
      <c r="D78" s="0" t="n">
        <v>64.0722</v>
      </c>
      <c r="E78" s="0" t="n">
        <v>24.5375</v>
      </c>
      <c r="F78" s="0" t="n">
        <f aca="false">VLOOKUP(B78,pop2030!$A$7:$D$315,4,0)</f>
        <v>15455</v>
      </c>
      <c r="G78" s="0" t="n">
        <f aca="false">IFERROR(VLOOKUP(B78,hospitals!$F$3:$H$51,3,0),1)</f>
        <v>0</v>
      </c>
      <c r="H78" s="0" t="str">
        <f aca="false">CONCATENATE("'",VLOOKUP(B78,base!$B$1:$C$310,2,0),"'")</f>
        <v>'Ylivieska'</v>
      </c>
    </row>
    <row r="79" customFormat="false" ht="13.8" hidden="false" customHeight="false" outlineLevel="0" collapsed="false">
      <c r="B79" s="0" t="s">
        <v>1390</v>
      </c>
      <c r="C79" s="0" t="str">
        <f aca="false">MID(VLOOKUP(B79,base!$B$1:$F$310,5,0),4,2)</f>
        <v>13</v>
      </c>
      <c r="D79" s="0" t="n">
        <v>62.7667</v>
      </c>
      <c r="E79" s="0" t="n">
        <v>29.85</v>
      </c>
      <c r="F79" s="0" t="n">
        <f aca="false">VLOOKUP(B79,pop2030!$A$7:$D$315,4,0)</f>
        <v>14809</v>
      </c>
      <c r="G79" s="0" t="n">
        <f aca="false">IFERROR(VLOOKUP(B79,hospitals!$F$3:$H$51,3,0),1)</f>
        <v>1</v>
      </c>
      <c r="H79" s="0" t="str">
        <f aca="false">CONCATENATE("'",VLOOKUP(B79,base!$B$1:$C$310,2,0),"'")</f>
        <v>'Kontiolahti'</v>
      </c>
    </row>
    <row r="80" customFormat="false" ht="13.8" hidden="false" customHeight="false" outlineLevel="0" collapsed="false">
      <c r="B80" s="0" t="s">
        <v>1391</v>
      </c>
      <c r="C80" s="0" t="str">
        <f aca="false">MID(VLOOKUP(B80,base!$B$1:$F$310,5,0),4,2)</f>
        <v>03</v>
      </c>
      <c r="D80" s="0" t="n">
        <v>62.9708</v>
      </c>
      <c r="E80" s="0" t="n">
        <v>23.0069</v>
      </c>
      <c r="F80" s="0" t="n">
        <f aca="false">VLOOKUP(B80,pop2030!$A$7:$D$315,4,0)</f>
        <v>13327</v>
      </c>
      <c r="G80" s="0" t="n">
        <f aca="false">IFERROR(VLOOKUP(B80,hospitals!$F$3:$H$51,3,0),1)</f>
        <v>1</v>
      </c>
      <c r="H80" s="0" t="str">
        <f aca="false">CONCATENATE("'",VLOOKUP(B80,base!$B$1:$C$310,2,0),"'")</f>
        <v>'Lapua'</v>
      </c>
    </row>
    <row r="81" customFormat="false" ht="13.8" hidden="false" customHeight="false" outlineLevel="0" collapsed="false">
      <c r="B81" s="0" t="s">
        <v>1392</v>
      </c>
      <c r="C81" s="0" t="str">
        <f aca="false">MID(VLOOKUP(B81,base!$B$1:$F$310,5,0),4,2)</f>
        <v>03</v>
      </c>
      <c r="D81" s="0" t="n">
        <v>62.4319</v>
      </c>
      <c r="E81" s="0" t="n">
        <v>22.1794</v>
      </c>
      <c r="F81" s="0" t="n">
        <f aca="false">VLOOKUP(B81,pop2030!$A$7:$D$315,4,0)</f>
        <v>11592</v>
      </c>
      <c r="G81" s="0" t="n">
        <f aca="false">IFERROR(VLOOKUP(B81,hospitals!$F$3:$H$51,3,0),1)</f>
        <v>1</v>
      </c>
      <c r="H81" s="0" t="str">
        <f aca="false">CONCATENATE("'",VLOOKUP(B81,base!$B$1:$C$310,2,0),"'")</f>
        <v>'Kauhajoki'</v>
      </c>
    </row>
    <row r="82" customFormat="false" ht="13.8" hidden="false" customHeight="false" outlineLevel="0" collapsed="false">
      <c r="B82" s="0" t="s">
        <v>1393</v>
      </c>
      <c r="C82" s="0" t="str">
        <f aca="false">MID(VLOOKUP(B82,base!$B$1:$F$310,5,0),4,2)</f>
        <v>17</v>
      </c>
      <c r="D82" s="0" t="n">
        <v>61.4292</v>
      </c>
      <c r="E82" s="0" t="n">
        <v>21.875</v>
      </c>
      <c r="F82" s="0" t="n">
        <f aca="false">VLOOKUP(B82,pop2030!$A$7:$D$315,4,0)</f>
        <v>11551</v>
      </c>
      <c r="G82" s="0" t="n">
        <f aca="false">IFERROR(VLOOKUP(B82,hospitals!$F$3:$H$51,3,0),1)</f>
        <v>1</v>
      </c>
      <c r="H82" s="0" t="str">
        <f aca="false">CONCATENATE("'",VLOOKUP(B82,base!$B$1:$C$310,2,0),"'")</f>
        <v>'Ulvila'</v>
      </c>
    </row>
    <row r="83" customFormat="false" ht="13.8" hidden="false" customHeight="false" outlineLevel="0" collapsed="false">
      <c r="B83" s="0" t="s">
        <v>1394</v>
      </c>
      <c r="C83" s="0" t="str">
        <f aca="false">MID(VLOOKUP(B83,base!$B$1:$F$310,5,0),4,2)</f>
        <v>14</v>
      </c>
      <c r="D83" s="0" t="n">
        <v>64.2597</v>
      </c>
      <c r="E83" s="0" t="n">
        <v>23.9486</v>
      </c>
      <c r="F83" s="0" t="n">
        <f aca="false">VLOOKUP(B83,pop2030!$A$7:$D$315,4,0)</f>
        <v>11844</v>
      </c>
      <c r="G83" s="0" t="n">
        <f aca="false">IFERROR(VLOOKUP(B83,hospitals!$F$3:$H$51,3,0),1)</f>
        <v>1</v>
      </c>
      <c r="H83" s="0" t="str">
        <f aca="false">CONCATENATE("'",VLOOKUP(B83,base!$B$1:$C$310,2,0),"'")</f>
        <v>'Kalajoki'</v>
      </c>
    </row>
    <row r="84" customFormat="false" ht="13.8" hidden="false" customHeight="false" outlineLevel="0" collapsed="false">
      <c r="B84" s="0" t="s">
        <v>1395</v>
      </c>
      <c r="C84" s="0" t="str">
        <f aca="false">MID(VLOOKUP(B84,base!$B$1:$F$310,5,0),4,2)</f>
        <v>03</v>
      </c>
      <c r="D84" s="0" t="n">
        <v>62.7333</v>
      </c>
      <c r="E84" s="0" t="n">
        <v>22.5833</v>
      </c>
      <c r="F84" s="0" t="n">
        <f aca="false">VLOOKUP(B84,pop2030!$A$7:$D$315,4,0)</f>
        <v>12473</v>
      </c>
      <c r="G84" s="0" t="n">
        <f aca="false">IFERROR(VLOOKUP(B84,hospitals!$F$3:$H$51,3,0),1)</f>
        <v>1</v>
      </c>
      <c r="H84" s="0" t="str">
        <f aca="false">CONCATENATE("'",VLOOKUP(B84,base!$B$1:$C$310,2,0),"'")</f>
        <v>'Ilmajoki'</v>
      </c>
    </row>
    <row r="85" customFormat="false" ht="13.8" hidden="false" customHeight="false" outlineLevel="0" collapsed="false">
      <c r="B85" s="0" t="s">
        <v>1396</v>
      </c>
      <c r="C85" s="0" t="str">
        <f aca="false">MID(VLOOKUP(B85,base!$B$1:$F$310,5,0),4,2)</f>
        <v>13</v>
      </c>
      <c r="D85" s="0" t="n">
        <v>62.5333</v>
      </c>
      <c r="E85" s="0" t="n">
        <v>29.3833</v>
      </c>
      <c r="F85" s="0" t="n">
        <f aca="false">VLOOKUP(B85,pop2030!$A$7:$D$315,4,0)</f>
        <v>11314</v>
      </c>
      <c r="G85" s="0" t="n">
        <f aca="false">IFERROR(VLOOKUP(B85,hospitals!$F$3:$H$51,3,0),1)</f>
        <v>1</v>
      </c>
      <c r="H85" s="0" t="str">
        <f aca="false">CONCATENATE("'",VLOOKUP(B85,base!$B$1:$C$310,2,0),"'")</f>
        <v>'Liperi'</v>
      </c>
    </row>
    <row r="86" customFormat="false" ht="13.8" hidden="false" customHeight="false" outlineLevel="0" collapsed="false">
      <c r="B86" s="0" t="s">
        <v>1397</v>
      </c>
      <c r="C86" s="0" t="str">
        <f aca="false">MID(VLOOKUP(B86,base!$B$1:$F$310,5,0),4,2)</f>
        <v>17</v>
      </c>
      <c r="D86" s="0" t="n">
        <v>61.1333</v>
      </c>
      <c r="E86" s="0" t="n">
        <v>22.0833</v>
      </c>
      <c r="F86" s="0" t="n">
        <f aca="false">VLOOKUP(B86,pop2030!$A$7:$D$315,4,0)</f>
        <v>10353</v>
      </c>
      <c r="G86" s="0" t="n">
        <f aca="false">IFERROR(VLOOKUP(B86,hospitals!$F$3:$H$51,3,0),1)</f>
        <v>1</v>
      </c>
      <c r="H86" s="0" t="str">
        <f aca="false">CONCATENATE("'",VLOOKUP(B86,base!$B$1:$C$310,2,0),"'")</f>
        <v>'Eura'</v>
      </c>
    </row>
    <row r="87" customFormat="false" ht="13.8" hidden="false" customHeight="false" outlineLevel="0" collapsed="false">
      <c r="B87" s="0" t="s">
        <v>1398</v>
      </c>
      <c r="C87" s="0" t="str">
        <f aca="false">MID(VLOOKUP(B87,base!$B$1:$F$310,5,0),4,2)</f>
        <v>03</v>
      </c>
      <c r="D87" s="0" t="n">
        <v>62.5861</v>
      </c>
      <c r="E87" s="0" t="n">
        <v>23.6194</v>
      </c>
      <c r="F87" s="0" t="n">
        <f aca="false">VLOOKUP(B87,pop2030!$A$7:$D$315,4,0)</f>
        <v>10100</v>
      </c>
      <c r="G87" s="0" t="n">
        <f aca="false">IFERROR(VLOOKUP(B87,hospitals!$F$3:$H$51,3,0),1)</f>
        <v>1</v>
      </c>
      <c r="H87" s="0" t="str">
        <f aca="false">CONCATENATE("'",VLOOKUP(B87,base!$B$1:$C$310,2,0),"'")</f>
        <v>'Alavus'</v>
      </c>
    </row>
    <row r="88" customFormat="false" ht="13.8" hidden="false" customHeight="false" outlineLevel="0" collapsed="false">
      <c r="B88" s="0" t="s">
        <v>1399</v>
      </c>
      <c r="C88" s="0" t="str">
        <f aca="false">MID(VLOOKUP(B88,base!$B$1:$F$310,5,0),4,2)</f>
        <v>13</v>
      </c>
      <c r="D88" s="0" t="n">
        <v>63.3167</v>
      </c>
      <c r="E88" s="0" t="n">
        <v>30.0167</v>
      </c>
      <c r="F88" s="0" t="n">
        <f aca="false">VLOOKUP(B88,pop2030!$A$7:$D$315,4,0)</f>
        <v>9068</v>
      </c>
      <c r="G88" s="0" t="n">
        <f aca="false">IFERROR(VLOOKUP(B88,hospitals!$F$3:$H$51,3,0),1)</f>
        <v>1</v>
      </c>
      <c r="H88" s="0" t="str">
        <f aca="false">CONCATENATE("'",VLOOKUP(B88,base!$B$1:$C$310,2,0),"'")</f>
        <v>'Lieksa'</v>
      </c>
    </row>
    <row r="89" customFormat="false" ht="13.8" hidden="false" customHeight="false" outlineLevel="0" collapsed="false">
      <c r="B89" s="0" t="s">
        <v>1400</v>
      </c>
      <c r="C89" s="0" t="str">
        <f aca="false">MID(VLOOKUP(B89,base!$B$1:$F$310,5,0),4,2)</f>
        <v>17</v>
      </c>
      <c r="D89" s="0" t="n">
        <v>61.8042</v>
      </c>
      <c r="E89" s="0" t="n">
        <v>22.3944</v>
      </c>
      <c r="F89" s="0" t="n">
        <f aca="false">VLOOKUP(B89,pop2030!$A$7:$D$315,4,0)</f>
        <v>11383</v>
      </c>
      <c r="G89" s="0" t="n">
        <f aca="false">IFERROR(VLOOKUP(B89,hospitals!$F$3:$H$51,3,0),1)</f>
        <v>1</v>
      </c>
      <c r="H89" s="0" t="str">
        <f aca="false">CONCATENATE("'",VLOOKUP(B89,base!$B$1:$C$310,2,0),"'")</f>
        <v>'Kankaanpää'</v>
      </c>
    </row>
    <row r="90" customFormat="false" ht="13.8" hidden="false" customHeight="false" outlineLevel="0" collapsed="false">
      <c r="B90" s="0" t="s">
        <v>1401</v>
      </c>
      <c r="C90" s="0" t="str">
        <f aca="false">MID(VLOOKUP(B90,base!$B$1:$F$310,5,0),4,2)</f>
        <v>01</v>
      </c>
      <c r="D90" s="0" t="n">
        <v>60.0986</v>
      </c>
      <c r="E90" s="0" t="n">
        <v>19.9444</v>
      </c>
      <c r="F90" s="0" t="n">
        <f aca="false">VLOOKUP(B90,pop2030!$A$7:$D$315,4,0)</f>
        <v>12047</v>
      </c>
      <c r="G90" s="0" t="n">
        <f aca="false">IFERROR(VLOOKUP(B90,hospitals!$F$3:$H$51,3,0),1)</f>
        <v>0</v>
      </c>
      <c r="H90" s="0" t="str">
        <f aca="false">CONCATENATE("'",VLOOKUP(B90,base!$B$1:$C$310,2,0),"'")</f>
        <v>'Mariehamn'</v>
      </c>
    </row>
    <row r="91" customFormat="false" ht="13.8" hidden="false" customHeight="false" outlineLevel="0" collapsed="false">
      <c r="B91" s="0" t="s">
        <v>1402</v>
      </c>
      <c r="C91" s="0" t="str">
        <f aca="false">MID(VLOOKUP(B91,base!$B$1:$F$310,5,0),4,2)</f>
        <v>14</v>
      </c>
      <c r="D91" s="0" t="n">
        <v>63.9292</v>
      </c>
      <c r="E91" s="0" t="n">
        <v>24.9778</v>
      </c>
      <c r="F91" s="0" t="n">
        <f aca="false">VLOOKUP(B91,pop2030!$A$7:$D$315,4,0)</f>
        <v>9405</v>
      </c>
      <c r="G91" s="0" t="n">
        <f aca="false">IFERROR(VLOOKUP(B91,hospitals!$F$3:$H$51,3,0),1)</f>
        <v>1</v>
      </c>
      <c r="H91" s="0" t="str">
        <f aca="false">CONCATENATE("'",VLOOKUP(B91,base!$B$1:$C$310,2,0),"'")</f>
        <v>'Nivala'</v>
      </c>
    </row>
    <row r="92" customFormat="false" ht="13.8" hidden="false" customHeight="false" outlineLevel="0" collapsed="false">
      <c r="B92" s="0" t="s">
        <v>1403</v>
      </c>
      <c r="C92" s="0" t="str">
        <f aca="false">MID(VLOOKUP(B92,base!$B$1:$F$310,5,0),4,2)</f>
        <v>13</v>
      </c>
      <c r="D92" s="0" t="n">
        <v>62.0986</v>
      </c>
      <c r="E92" s="0" t="n">
        <v>30.1375</v>
      </c>
      <c r="F92" s="0" t="n">
        <f aca="false">VLOOKUP(B92,pop2030!$A$7:$D$315,4,0)</f>
        <v>8431</v>
      </c>
      <c r="G92" s="0" t="n">
        <f aca="false">IFERROR(VLOOKUP(B92,hospitals!$F$3:$H$51,3,0),1)</f>
        <v>1</v>
      </c>
      <c r="H92" s="0" t="str">
        <f aca="false">CONCATENATE("'",VLOOKUP(B92,base!$B$1:$C$310,2,0),"'")</f>
        <v>'Kitee'</v>
      </c>
    </row>
    <row r="93" customFormat="false" ht="13.8" hidden="false" customHeight="false" outlineLevel="0" collapsed="false">
      <c r="B93" s="0" t="s">
        <v>1404</v>
      </c>
      <c r="C93" s="0" t="str">
        <f aca="false">MID(VLOOKUP(B93,base!$B$1:$F$310,5,0),4,2)</f>
        <v>11</v>
      </c>
      <c r="D93" s="0" t="n">
        <v>61.6333</v>
      </c>
      <c r="E93" s="0" t="n">
        <v>23.2</v>
      </c>
      <c r="F93" s="0" t="n">
        <f aca="false">VLOOKUP(B93,pop2030!$A$7:$D$315,4,0)</f>
        <v>9755</v>
      </c>
      <c r="G93" s="0" t="n">
        <f aca="false">IFERROR(VLOOKUP(B93,hospitals!$F$3:$H$51,3,0),1)</f>
        <v>1</v>
      </c>
      <c r="H93" s="0" t="str">
        <f aca="false">CONCATENATE("'",VLOOKUP(B93,base!$B$1:$C$310,2,0),"'")</f>
        <v>'Hämeenkyrö'</v>
      </c>
    </row>
    <row r="94" customFormat="false" ht="13.8" hidden="false" customHeight="false" outlineLevel="0" collapsed="false">
      <c r="B94" s="0" t="s">
        <v>1405</v>
      </c>
      <c r="C94" s="0" t="str">
        <f aca="false">MID(VLOOKUP(B94,base!$B$1:$F$310,5,0),4,2)</f>
        <v>19</v>
      </c>
      <c r="D94" s="0" t="n">
        <v>60.4569</v>
      </c>
      <c r="E94" s="0" t="n">
        <v>22.6861</v>
      </c>
      <c r="F94" s="0" t="n">
        <f aca="false">VLOOKUP(B94,pop2030!$A$7:$D$315,4,0)</f>
        <v>11362</v>
      </c>
      <c r="G94" s="0" t="n">
        <f aca="false">IFERROR(VLOOKUP(B94,hospitals!$F$3:$H$51,3,0),1)</f>
        <v>1</v>
      </c>
      <c r="H94" s="0" t="str">
        <f aca="false">CONCATENATE("'",VLOOKUP(B94,base!$B$1:$C$310,2,0),"'")</f>
        <v>'Paimio'</v>
      </c>
    </row>
    <row r="95" customFormat="false" ht="13.8" hidden="false" customHeight="false" outlineLevel="0" collapsed="false">
      <c r="B95" s="0" t="s">
        <v>1406</v>
      </c>
      <c r="C95" s="0" t="str">
        <f aca="false">MID(VLOOKUP(B95,base!$B$1:$F$310,5,0),4,2)</f>
        <v>05</v>
      </c>
      <c r="D95" s="0" t="n">
        <v>64.1333</v>
      </c>
      <c r="E95" s="0" t="n">
        <v>28.3833</v>
      </c>
      <c r="F95" s="0" t="n">
        <f aca="false">VLOOKUP(B95,pop2030!$A$7:$D$315,4,0)</f>
        <v>9798</v>
      </c>
      <c r="G95" s="0" t="n">
        <f aca="false">IFERROR(VLOOKUP(B95,hospitals!$F$3:$H$51,3,0),1)</f>
        <v>1</v>
      </c>
      <c r="H95" s="0" t="str">
        <f aca="false">CONCATENATE("'",VLOOKUP(B95,base!$B$1:$C$310,2,0),"'")</f>
        <v>'Sotkamo'</v>
      </c>
    </row>
    <row r="96" customFormat="false" ht="13.8" hidden="false" customHeight="false" outlineLevel="0" collapsed="false">
      <c r="B96" s="0" t="s">
        <v>1407</v>
      </c>
      <c r="C96" s="0" t="str">
        <f aca="false">MID(VLOOKUP(B96,base!$B$1:$F$310,5,0),4,2)</f>
        <v>17</v>
      </c>
      <c r="D96" s="0" t="n">
        <v>61.1764</v>
      </c>
      <c r="E96" s="0" t="n">
        <v>22.6986</v>
      </c>
      <c r="F96" s="0" t="n">
        <f aca="false">VLOOKUP(B96,pop2030!$A$7:$D$315,4,0)</f>
        <v>9044</v>
      </c>
      <c r="G96" s="0" t="n">
        <f aca="false">IFERROR(VLOOKUP(B96,hospitals!$F$3:$H$51,3,0),1)</f>
        <v>1</v>
      </c>
      <c r="H96" s="0" t="str">
        <f aca="false">CONCATENATE("'",VLOOKUP(B96,base!$B$1:$C$310,2,0),"'")</f>
        <v>'Huittinen'</v>
      </c>
    </row>
    <row r="97" customFormat="false" ht="13.8" hidden="false" customHeight="false" outlineLevel="0" collapsed="false">
      <c r="B97" s="0" t="s">
        <v>1408</v>
      </c>
      <c r="C97" s="0" t="str">
        <f aca="false">MID(VLOOKUP(B97,base!$B$1:$F$310,5,0),4,2)</f>
        <v>08</v>
      </c>
      <c r="D97" s="0" t="n">
        <v>62.2597</v>
      </c>
      <c r="E97" s="0" t="n">
        <v>24.7069</v>
      </c>
      <c r="F97" s="0" t="n">
        <f aca="false">VLOOKUP(B97,pop2030!$A$7:$D$315,4,0)</f>
        <v>8396</v>
      </c>
      <c r="G97" s="0" t="n">
        <f aca="false">IFERROR(VLOOKUP(B97,hospitals!$F$3:$H$51,3,0),1)</f>
        <v>0</v>
      </c>
      <c r="H97" s="0" t="str">
        <f aca="false">CONCATENATE("'",VLOOKUP(B97,base!$B$1:$C$310,2,0),"'")</f>
        <v>'Keuruu'</v>
      </c>
    </row>
    <row r="98" customFormat="false" ht="13.8" hidden="false" customHeight="false" outlineLevel="0" collapsed="false">
      <c r="B98" s="0" t="s">
        <v>1409</v>
      </c>
      <c r="C98" s="0" t="str">
        <f aca="false">MID(VLOOKUP(B98,base!$B$1:$F$310,5,0),4,2)</f>
        <v>03</v>
      </c>
      <c r="D98" s="0" t="n">
        <v>63</v>
      </c>
      <c r="E98" s="0" t="n">
        <v>23.8167</v>
      </c>
      <c r="F98" s="0" t="n">
        <f aca="false">VLOOKUP(B98,pop2030!$A$7:$D$315,4,0)</f>
        <v>8307</v>
      </c>
      <c r="G98" s="0" t="n">
        <f aca="false">IFERROR(VLOOKUP(B98,hospitals!$F$3:$H$51,3,0),1)</f>
        <v>1</v>
      </c>
      <c r="H98" s="0" t="str">
        <f aca="false">CONCATENATE("'",VLOOKUP(B98,base!$B$1:$C$310,2,0),"'")</f>
        <v>'Alajärvi'</v>
      </c>
    </row>
    <row r="99" customFormat="false" ht="13.8" hidden="false" customHeight="false" outlineLevel="0" collapsed="false">
      <c r="B99" s="0" t="s">
        <v>1410</v>
      </c>
      <c r="C99" s="0" t="str">
        <f aca="false">MID(VLOOKUP(B99,base!$B$1:$F$310,5,0),4,2)</f>
        <v>15</v>
      </c>
      <c r="D99" s="0" t="n">
        <v>63.3667</v>
      </c>
      <c r="E99" s="0" t="n">
        <v>27.3833</v>
      </c>
      <c r="F99" s="0" t="n">
        <f aca="false">VLOOKUP(B99,pop2030!$A$7:$D$315,4,0)</f>
        <v>8388</v>
      </c>
      <c r="G99" s="0" t="n">
        <f aca="false">IFERROR(VLOOKUP(B99,hospitals!$F$3:$H$51,3,0),1)</f>
        <v>1</v>
      </c>
      <c r="H99" s="0" t="str">
        <f aca="false">CONCATENATE("'",VLOOKUP(B99,base!$B$1:$C$310,2,0),"'")</f>
        <v>'Lapinlahti'</v>
      </c>
    </row>
    <row r="100" customFormat="false" ht="13.8" hidden="false" customHeight="false" outlineLevel="0" collapsed="false">
      <c r="B100" s="0" t="s">
        <v>1411</v>
      </c>
      <c r="C100" s="0" t="str">
        <f aca="false">MID(VLOOKUP(B100,base!$B$1:$F$310,5,0),4,2)</f>
        <v>14</v>
      </c>
      <c r="D100" s="0" t="n">
        <v>65.3167</v>
      </c>
      <c r="E100" s="0" t="n">
        <v>25.3722</v>
      </c>
      <c r="F100" s="0" t="n">
        <f aca="false">VLOOKUP(B100,pop2030!$A$7:$D$315,4,0)</f>
        <v>9430</v>
      </c>
      <c r="G100" s="0" t="n">
        <f aca="false">IFERROR(VLOOKUP(B100,hospitals!$F$3:$H$51,3,0),1)</f>
        <v>1</v>
      </c>
      <c r="H100" s="0" t="str">
        <f aca="false">CONCATENATE("'",VLOOKUP(B100,base!$B$1:$C$310,2,0),"'")</f>
        <v>'Ii'</v>
      </c>
    </row>
    <row r="101" customFormat="false" ht="13.8" hidden="false" customHeight="false" outlineLevel="0" collapsed="false">
      <c r="B101" s="0" t="s">
        <v>1412</v>
      </c>
      <c r="C101" s="0" t="str">
        <f aca="false">MID(VLOOKUP(B101,base!$B$1:$F$310,5,0),4,2)</f>
        <v>15</v>
      </c>
      <c r="D101" s="0" t="n">
        <v>62.4917</v>
      </c>
      <c r="E101" s="0" t="n">
        <v>27.7875</v>
      </c>
      <c r="F101" s="0" t="n">
        <f aca="false">VLOOKUP(B101,pop2030!$A$7:$D$315,4,0)</f>
        <v>8440</v>
      </c>
      <c r="G101" s="0" t="n">
        <f aca="false">IFERROR(VLOOKUP(B101,hospitals!$F$3:$H$51,3,0),1)</f>
        <v>1</v>
      </c>
      <c r="H101" s="0" t="str">
        <f aca="false">CONCATENATE("'",VLOOKUP(B101,base!$B$1:$C$310,2,0),"'")</f>
        <v>'Leppävirta'</v>
      </c>
    </row>
    <row r="102" customFormat="false" ht="13.8" hidden="false" customHeight="false" outlineLevel="0" collapsed="false">
      <c r="B102" s="0" t="s">
        <v>1413</v>
      </c>
      <c r="C102" s="0" t="str">
        <f aca="false">MID(VLOOKUP(B102,base!$B$1:$F$310,5,0),4,2)</f>
        <v>14</v>
      </c>
      <c r="D102" s="0" t="n">
        <v>64.8083</v>
      </c>
      <c r="E102" s="0" t="n">
        <v>25.4167</v>
      </c>
      <c r="F102" s="0" t="n">
        <f aca="false">VLOOKUP(B102,pop2030!$A$7:$D$315,4,0)</f>
        <v>10563</v>
      </c>
      <c r="G102" s="0" t="n">
        <f aca="false">IFERROR(VLOOKUP(B102,hospitals!$F$3:$H$51,3,0),1)</f>
        <v>1</v>
      </c>
      <c r="H102" s="0" t="str">
        <f aca="false">CONCATENATE("'",VLOOKUP(B102,base!$B$1:$C$310,2,0),"'")</f>
        <v>'Liminka'</v>
      </c>
    </row>
    <row r="103" customFormat="false" ht="13.8" hidden="false" customHeight="false" outlineLevel="0" collapsed="false">
      <c r="B103" s="0" t="s">
        <v>1414</v>
      </c>
      <c r="C103" s="0" t="str">
        <f aca="false">MID(VLOOKUP(B103,base!$B$1:$F$310,5,0),4,2)</f>
        <v>08</v>
      </c>
      <c r="D103" s="0" t="n">
        <v>62.7056</v>
      </c>
      <c r="E103" s="0" t="n">
        <v>25.2569</v>
      </c>
      <c r="F103" s="0" t="n">
        <f aca="false">VLOOKUP(B103,pop2030!$A$7:$D$315,4,0)</f>
        <v>8084</v>
      </c>
      <c r="G103" s="0" t="n">
        <f aca="false">IFERROR(VLOOKUP(B103,hospitals!$F$3:$H$51,3,0),1)</f>
        <v>1</v>
      </c>
      <c r="H103" s="0" t="str">
        <f aca="false">CONCATENATE("'",VLOOKUP(B103,base!$B$1:$C$310,2,0),"'")</f>
        <v>'Saarijärvi'</v>
      </c>
    </row>
    <row r="104" customFormat="false" ht="13.8" hidden="false" customHeight="false" outlineLevel="0" collapsed="false">
      <c r="B104" s="0" t="s">
        <v>1415</v>
      </c>
      <c r="C104" s="0" t="str">
        <f aca="false">MID(VLOOKUP(B104,base!$B$1:$F$310,5,0),4,2)</f>
        <v>08</v>
      </c>
      <c r="D104" s="0" t="n">
        <v>62.1292</v>
      </c>
      <c r="E104" s="0" t="n">
        <v>25.6722</v>
      </c>
      <c r="F104" s="0" t="n">
        <f aca="false">VLOOKUP(B104,pop2030!$A$7:$D$315,4,0)</f>
        <v>10942</v>
      </c>
      <c r="G104" s="0" t="n">
        <f aca="false">IFERROR(VLOOKUP(B104,hospitals!$F$3:$H$51,3,0),1)</f>
        <v>1</v>
      </c>
      <c r="H104" s="0" t="str">
        <f aca="false">CONCATENATE("'",VLOOKUP(B104,base!$B$1:$C$310,2,0),"'")</f>
        <v>'Muurame'</v>
      </c>
    </row>
    <row r="105" customFormat="false" ht="13.8" hidden="false" customHeight="false" outlineLevel="0" collapsed="false">
      <c r="B105" s="0" t="s">
        <v>1416</v>
      </c>
      <c r="C105" s="0" t="str">
        <f aca="false">MID(VLOOKUP(B105,base!$B$1:$F$310,5,0),4,2)</f>
        <v>19</v>
      </c>
      <c r="D105" s="0" t="n">
        <v>60.5708</v>
      </c>
      <c r="E105" s="0" t="n">
        <v>22.1</v>
      </c>
      <c r="F105" s="0" t="n">
        <f aca="false">VLOOKUP(B105,pop2030!$A$7:$D$315,4,0)</f>
        <v>9397</v>
      </c>
      <c r="G105" s="0" t="n">
        <f aca="false">IFERROR(VLOOKUP(B105,hospitals!$F$3:$H$51,3,0),1)</f>
        <v>1</v>
      </c>
      <c r="H105" s="0" t="str">
        <f aca="false">CONCATENATE("'",VLOOKUP(B105,base!$B$1:$C$310,2,0),"'")</f>
        <v>'Masku'</v>
      </c>
    </row>
    <row r="106" customFormat="false" ht="13.8" hidden="false" customHeight="false" outlineLevel="0" collapsed="false">
      <c r="B106" s="0" t="s">
        <v>1417</v>
      </c>
      <c r="C106" s="0" t="str">
        <f aca="false">MID(VLOOKUP(B106,base!$B$1:$F$310,5,0),4,2)</f>
        <v>18</v>
      </c>
      <c r="D106" s="0" t="n">
        <v>60.2097</v>
      </c>
      <c r="E106" s="0" t="n">
        <v>24.7264</v>
      </c>
      <c r="F106" s="0" t="n">
        <f aca="false">VLOOKUP(B106,pop2030!$A$7:$D$315,4,0)</f>
        <v>11358</v>
      </c>
      <c r="G106" s="0" t="n">
        <f aca="false">IFERROR(VLOOKUP(B106,hospitals!$F$3:$H$51,3,0),1)</f>
        <v>1</v>
      </c>
      <c r="H106" s="0" t="str">
        <f aca="false">CONCATENATE("'",VLOOKUP(B106,base!$B$1:$C$310,2,0),"'")</f>
        <v>'Kauniainen'</v>
      </c>
    </row>
    <row r="107" customFormat="false" ht="13.8" hidden="false" customHeight="false" outlineLevel="0" collapsed="false">
      <c r="B107" s="0" t="s">
        <v>1418</v>
      </c>
      <c r="C107" s="0" t="str">
        <f aca="false">MID(VLOOKUP(B107,base!$B$1:$F$310,5,0),4,2)</f>
        <v>11</v>
      </c>
      <c r="D107" s="0" t="n">
        <v>61.6778</v>
      </c>
      <c r="E107" s="0" t="n">
        <v>24.3569</v>
      </c>
      <c r="F107" s="0" t="n">
        <f aca="false">VLOOKUP(B107,pop2030!$A$7:$D$315,4,0)</f>
        <v>8305</v>
      </c>
      <c r="G107" s="0" t="n">
        <f aca="false">IFERROR(VLOOKUP(B107,hospitals!$F$3:$H$51,3,0),1)</f>
        <v>1</v>
      </c>
      <c r="H107" s="0" t="str">
        <f aca="false">CONCATENATE("'",VLOOKUP(B107,base!$B$1:$C$310,2,0),"'")</f>
        <v>'Orivesi'</v>
      </c>
    </row>
    <row r="108" customFormat="false" ht="13.8" hidden="false" customHeight="false" outlineLevel="0" collapsed="false">
      <c r="B108" s="0" t="s">
        <v>1419</v>
      </c>
      <c r="C108" s="0" t="str">
        <f aca="false">MID(VLOOKUP(B108,base!$B$1:$F$310,5,0),4,2)</f>
        <v>12</v>
      </c>
      <c r="D108" s="0" t="n">
        <v>62.4736</v>
      </c>
      <c r="E108" s="0" t="n">
        <v>21.3375</v>
      </c>
      <c r="F108" s="0" t="n">
        <f aca="false">VLOOKUP(B108,pop2030!$A$7:$D$315,4,0)</f>
        <v>9645</v>
      </c>
      <c r="G108" s="0" t="n">
        <f aca="false">IFERROR(VLOOKUP(B108,hospitals!$F$3:$H$51,3,0),1)</f>
        <v>1</v>
      </c>
      <c r="H108" s="0" t="str">
        <f aca="false">CONCATENATE("'",VLOOKUP(B108,base!$B$1:$C$310,2,0),"'")</f>
        <v>'Närpes'</v>
      </c>
    </row>
    <row r="109" customFormat="false" ht="13.8" hidden="false" customHeight="false" outlineLevel="0" collapsed="false">
      <c r="B109" s="0" t="s">
        <v>1420</v>
      </c>
      <c r="C109" s="0" t="str">
        <f aca="false">MID(VLOOKUP(B109,base!$B$1:$F$310,5,0),4,2)</f>
        <v>19</v>
      </c>
      <c r="D109" s="0" t="n">
        <v>60.6292</v>
      </c>
      <c r="E109" s="0" t="n">
        <v>23.5139</v>
      </c>
      <c r="F109" s="0" t="n">
        <f aca="false">VLOOKUP(B109,pop2030!$A$7:$D$315,4,0)</f>
        <v>7898</v>
      </c>
      <c r="G109" s="0" t="n">
        <f aca="false">IFERROR(VLOOKUP(B109,hospitals!$F$3:$H$51,3,0),1)</f>
        <v>1</v>
      </c>
      <c r="H109" s="0" t="str">
        <f aca="false">CONCATENATE("'",VLOOKUP(B109,base!$B$1:$C$310,2,0),"'")</f>
        <v>'Somero'</v>
      </c>
    </row>
    <row r="110" customFormat="false" ht="13.8" hidden="false" customHeight="false" outlineLevel="0" collapsed="false">
      <c r="B110" s="0" t="s">
        <v>1421</v>
      </c>
      <c r="C110" s="0" t="str">
        <f aca="false">MID(VLOOKUP(B110,base!$B$1:$F$310,5,0),4,2)</f>
        <v>14</v>
      </c>
      <c r="D110" s="0" t="n">
        <v>64.8</v>
      </c>
      <c r="E110" s="0" t="n">
        <v>26</v>
      </c>
      <c r="F110" s="0" t="n">
        <f aca="false">VLOOKUP(B110,pop2030!$A$7:$D$315,4,0)</f>
        <v>8605</v>
      </c>
      <c r="G110" s="0" t="n">
        <f aca="false">IFERROR(VLOOKUP(B110,hospitals!$F$3:$H$51,3,0),1)</f>
        <v>1</v>
      </c>
      <c r="H110" s="0" t="str">
        <f aca="false">CONCATENATE("'",VLOOKUP(B110,base!$B$1:$C$310,2,0),"'")</f>
        <v>'Muhos'</v>
      </c>
    </row>
    <row r="111" customFormat="false" ht="13.8" hidden="false" customHeight="false" outlineLevel="0" collapsed="false">
      <c r="B111" s="0" t="s">
        <v>1422</v>
      </c>
      <c r="C111" s="0" t="str">
        <f aca="false">MID(VLOOKUP(B111,base!$B$1:$F$310,5,0),4,2)</f>
        <v>18</v>
      </c>
      <c r="D111" s="0" t="n">
        <v>60.5347</v>
      </c>
      <c r="E111" s="0" t="n">
        <v>24.2097</v>
      </c>
      <c r="F111" s="0" t="n">
        <f aca="false">VLOOKUP(B111,pop2030!$A$7:$D$315,4,0)</f>
        <v>8260</v>
      </c>
      <c r="G111" s="0" t="n">
        <f aca="false">IFERROR(VLOOKUP(B111,hospitals!$F$3:$H$51,3,0),1)</f>
        <v>1</v>
      </c>
      <c r="H111" s="0" t="str">
        <f aca="false">CONCATENATE("'",VLOOKUP(B111,base!$B$1:$C$310,2,0),"'")</f>
        <v>'Karkkila'</v>
      </c>
    </row>
    <row r="112" customFormat="false" ht="13.8" hidden="false" customHeight="false" outlineLevel="0" collapsed="false">
      <c r="B112" s="0" t="s">
        <v>1423</v>
      </c>
      <c r="C112" s="0" t="str">
        <f aca="false">MID(VLOOKUP(B112,base!$B$1:$F$310,5,0),4,2)</f>
        <v>18</v>
      </c>
      <c r="D112" s="0" t="n">
        <v>59.8236</v>
      </c>
      <c r="E112" s="0" t="n">
        <v>22.9681</v>
      </c>
      <c r="F112" s="0" t="n">
        <f aca="false">VLOOKUP(B112,pop2030!$A$7:$D$315,4,0)</f>
        <v>6829</v>
      </c>
      <c r="G112" s="0" t="n">
        <f aca="false">IFERROR(VLOOKUP(B112,hospitals!$F$3:$H$51,3,0),1)</f>
        <v>1</v>
      </c>
      <c r="H112" s="0" t="str">
        <f aca="false">CONCATENATE("'",VLOOKUP(B112,base!$B$1:$C$310,2,0),"'")</f>
        <v>'Hanko'</v>
      </c>
    </row>
    <row r="113" customFormat="false" ht="13.8" hidden="false" customHeight="false" outlineLevel="0" collapsed="false">
      <c r="B113" s="0" t="s">
        <v>1424</v>
      </c>
      <c r="C113" s="0" t="str">
        <f aca="false">MID(VLOOKUP(B113,base!$B$1:$F$310,5,0),4,2)</f>
        <v>05</v>
      </c>
      <c r="D113" s="0" t="n">
        <v>64.125</v>
      </c>
      <c r="E113" s="0" t="n">
        <v>29.5167</v>
      </c>
      <c r="F113" s="0" t="n">
        <f aca="false">VLOOKUP(B113,pop2030!$A$7:$D$315,4,0)</f>
        <v>6738</v>
      </c>
      <c r="G113" s="0" t="n">
        <f aca="false">IFERROR(VLOOKUP(B113,hospitals!$F$3:$H$51,3,0),1)</f>
        <v>1</v>
      </c>
      <c r="H113" s="0" t="str">
        <f aca="false">CONCATENATE("'",VLOOKUP(B113,base!$B$1:$C$310,2,0),"'")</f>
        <v>'Kuhmo'</v>
      </c>
    </row>
    <row r="114" customFormat="false" ht="13.8" hidden="false" customHeight="false" outlineLevel="0" collapsed="false">
      <c r="B114" s="0" t="s">
        <v>1425</v>
      </c>
      <c r="C114" s="0" t="str">
        <f aca="false">MID(VLOOKUP(B114,base!$B$1:$F$310,5,0),4,2)</f>
        <v>10</v>
      </c>
      <c r="D114" s="0" t="n">
        <v>67.4149</v>
      </c>
      <c r="E114" s="0" t="n">
        <v>26.5907</v>
      </c>
      <c r="F114" s="0" t="n">
        <f aca="false">VLOOKUP(B114,pop2030!$A$7:$D$315,4,0)</f>
        <v>7409</v>
      </c>
      <c r="G114" s="0" t="n">
        <f aca="false">IFERROR(VLOOKUP(B114,hospitals!$F$3:$H$51,3,0),1)</f>
        <v>1</v>
      </c>
      <c r="H114" s="0" t="str">
        <f aca="false">CONCATENATE("'",VLOOKUP(B114,base!$B$1:$C$310,2,0),"'")</f>
        <v>'Sodankylä'</v>
      </c>
    </row>
    <row r="115" customFormat="false" ht="13.8" hidden="false" customHeight="false" outlineLevel="0" collapsed="false">
      <c r="B115" s="0" t="s">
        <v>1426</v>
      </c>
      <c r="C115" s="0" t="str">
        <f aca="false">MID(VLOOKUP(B115,base!$B$1:$F$310,5,0),4,2)</f>
        <v>15</v>
      </c>
      <c r="D115" s="0" t="n">
        <v>63.6528</v>
      </c>
      <c r="E115" s="0" t="n">
        <v>26.6194</v>
      </c>
      <c r="F115" s="0" t="n">
        <f aca="false">VLOOKUP(B115,pop2030!$A$7:$D$315,4,0)</f>
        <v>6695</v>
      </c>
      <c r="G115" s="0" t="n">
        <f aca="false">IFERROR(VLOOKUP(B115,hospitals!$F$3:$H$51,3,0),1)</f>
        <v>1</v>
      </c>
      <c r="H115" s="0" t="str">
        <f aca="false">CONCATENATE("'",VLOOKUP(B115,base!$B$1:$C$310,2,0),"'")</f>
        <v>'Kiuruvesi'</v>
      </c>
    </row>
    <row r="116" customFormat="false" ht="13.8" hidden="false" customHeight="false" outlineLevel="0" collapsed="false">
      <c r="B116" s="0" t="s">
        <v>1427</v>
      </c>
      <c r="C116" s="0" t="str">
        <f aca="false">MID(VLOOKUP(B116,base!$B$1:$F$310,5,0),4,2)</f>
        <v>19</v>
      </c>
      <c r="D116" s="0" t="n">
        <v>60.8792</v>
      </c>
      <c r="E116" s="0" t="n">
        <v>21.6931</v>
      </c>
      <c r="F116" s="0" t="n">
        <f aca="false">VLOOKUP(B116,pop2030!$A$7:$D$315,4,0)</f>
        <v>8198</v>
      </c>
      <c r="G116" s="0" t="n">
        <f aca="false">IFERROR(VLOOKUP(B116,hospitals!$F$3:$H$51,3,0),1)</f>
        <v>1</v>
      </c>
      <c r="H116" s="0" t="str">
        <f aca="false">CONCATENATE("'",VLOOKUP(B116,base!$B$1:$C$310,2,0),"'")</f>
        <v>'Laitila'</v>
      </c>
    </row>
    <row r="117" customFormat="false" ht="13.8" hidden="false" customHeight="false" outlineLevel="0" collapsed="false">
      <c r="B117" s="0" t="s">
        <v>1428</v>
      </c>
      <c r="C117" s="0" t="str">
        <f aca="false">MID(VLOOKUP(B117,base!$B$1:$F$310,5,0),4,2)</f>
        <v>10</v>
      </c>
      <c r="D117" s="0" t="n">
        <v>65.799</v>
      </c>
      <c r="E117" s="0" t="n">
        <v>24.5426</v>
      </c>
      <c r="F117" s="0" t="n">
        <f aca="false">VLOOKUP(B117,pop2030!$A$7:$D$315,4,0)</f>
        <v>7294</v>
      </c>
      <c r="G117" s="0" t="n">
        <f aca="false">IFERROR(VLOOKUP(B117,hospitals!$F$3:$H$51,3,0),1)</f>
        <v>1</v>
      </c>
      <c r="H117" s="0" t="str">
        <f aca="false">CONCATENATE("'",VLOOKUP(B117,base!$B$1:$C$310,2,0),"'")</f>
        <v>'Keminmaa'</v>
      </c>
    </row>
    <row r="118" customFormat="false" ht="13.8" hidden="false" customHeight="false" outlineLevel="0" collapsed="false">
      <c r="B118" s="0" t="s">
        <v>1429</v>
      </c>
      <c r="C118" s="0" t="str">
        <f aca="false">MID(VLOOKUP(B118,base!$B$1:$F$310,5,0),4,2)</f>
        <v>05</v>
      </c>
      <c r="D118" s="0" t="n">
        <v>64.8833</v>
      </c>
      <c r="E118" s="0" t="n">
        <v>28.9167</v>
      </c>
      <c r="F118" s="0" t="n">
        <f aca="false">VLOOKUP(B118,pop2030!$A$7:$D$315,4,0)</f>
        <v>6365</v>
      </c>
      <c r="G118" s="0" t="n">
        <f aca="false">IFERROR(VLOOKUP(B118,hospitals!$F$3:$H$51,3,0),1)</f>
        <v>1</v>
      </c>
      <c r="H118" s="0" t="str">
        <f aca="false">CONCATENATE("'",VLOOKUP(B118,base!$B$1:$C$310,2,0),"'")</f>
        <v>'Suomussalmi'</v>
      </c>
    </row>
    <row r="119" customFormat="false" ht="13.8" hidden="false" customHeight="false" outlineLevel="0" collapsed="false">
      <c r="B119" s="0" t="s">
        <v>1430</v>
      </c>
      <c r="C119" s="0" t="str">
        <f aca="false">MID(VLOOKUP(B119,base!$B$1:$F$310,5,0),4,2)</f>
        <v>14</v>
      </c>
      <c r="D119" s="0" t="n">
        <v>65.3583</v>
      </c>
      <c r="E119" s="0" t="n">
        <v>27</v>
      </c>
      <c r="F119" s="0" t="n">
        <f aca="false">VLOOKUP(B119,pop2030!$A$7:$D$315,4,0)</f>
        <v>6920</v>
      </c>
      <c r="G119" s="0" t="n">
        <f aca="false">IFERROR(VLOOKUP(B119,hospitals!$F$3:$H$51,3,0),1)</f>
        <v>1</v>
      </c>
      <c r="H119" s="0" t="str">
        <f aca="false">CONCATENATE("'",VLOOKUP(B119,base!$B$1:$C$310,2,0),"'")</f>
        <v>'Pudasjärvi'</v>
      </c>
    </row>
    <row r="120" customFormat="false" ht="13.8" hidden="false" customHeight="false" outlineLevel="0" collapsed="false">
      <c r="B120" s="0" t="s">
        <v>1431</v>
      </c>
      <c r="C120" s="0" t="str">
        <f aca="false">MID(VLOOKUP(B120,base!$B$1:$F$310,5,0),4,2)</f>
        <v>06</v>
      </c>
      <c r="D120" s="0" t="n">
        <v>60.7181</v>
      </c>
      <c r="E120" s="0" t="n">
        <v>24.4417</v>
      </c>
      <c r="F120" s="0" t="n">
        <f aca="false">VLOOKUP(B120,pop2030!$A$7:$D$315,4,0)</f>
        <v>7393</v>
      </c>
      <c r="G120" s="0" t="n">
        <f aca="false">IFERROR(VLOOKUP(B120,hospitals!$F$3:$H$51,3,0),1)</f>
        <v>1</v>
      </c>
      <c r="H120" s="0" t="str">
        <f aca="false">CONCATENATE("'",VLOOKUP(B120,base!$B$1:$C$310,2,0),"'")</f>
        <v>'Loppi'</v>
      </c>
    </row>
    <row r="121" customFormat="false" ht="13.8" hidden="false" customHeight="false" outlineLevel="0" collapsed="false">
      <c r="B121" s="0" t="s">
        <v>1432</v>
      </c>
      <c r="C121" s="0" t="str">
        <f aca="false">MID(VLOOKUP(B121,base!$B$1:$F$310,5,0),4,2)</f>
        <v>12</v>
      </c>
      <c r="D121" s="0" t="n">
        <v>62.9764</v>
      </c>
      <c r="E121" s="0" t="n">
        <v>22.0111</v>
      </c>
      <c r="F121" s="0" t="n">
        <f aca="false">VLOOKUP(B121,pop2030!$A$7:$D$315,4,0)</f>
        <v>7627</v>
      </c>
      <c r="G121" s="0" t="n">
        <f aca="false">IFERROR(VLOOKUP(B121,hospitals!$F$3:$H$51,3,0),1)</f>
        <v>1</v>
      </c>
      <c r="H121" s="0" t="str">
        <f aca="false">CONCATENATE("'",VLOOKUP(B121,base!$B$1:$C$310,2,0),"'")</f>
        <v>'Laihia'</v>
      </c>
    </row>
    <row r="122" customFormat="false" ht="13.8" hidden="false" customHeight="false" outlineLevel="0" collapsed="false">
      <c r="B122" s="0" t="s">
        <v>1433</v>
      </c>
      <c r="C122" s="0" t="str">
        <f aca="false">MID(VLOOKUP(B122,base!$B$1:$F$310,5,0),4,2)</f>
        <v>13</v>
      </c>
      <c r="D122" s="0" t="n">
        <v>63.5444</v>
      </c>
      <c r="E122" s="0" t="n">
        <v>29.1333</v>
      </c>
      <c r="F122" s="0" t="n">
        <f aca="false">VLOOKUP(B122,pop2030!$A$7:$D$315,4,0)</f>
        <v>8149</v>
      </c>
      <c r="G122" s="0" t="n">
        <f aca="false">IFERROR(VLOOKUP(B122,hospitals!$F$3:$H$51,3,0),1)</f>
        <v>1</v>
      </c>
      <c r="H122" s="0" t="str">
        <f aca="false">CONCATENATE("'",VLOOKUP(B122,base!$B$1:$C$310,2,0),"'")</f>
        <v>'Nurmes'</v>
      </c>
    </row>
    <row r="123" customFormat="false" ht="13.8" hidden="false" customHeight="false" outlineLevel="0" collapsed="false">
      <c r="B123" s="0" t="s">
        <v>1434</v>
      </c>
      <c r="C123" s="0" t="str">
        <f aca="false">MID(VLOOKUP(B123,base!$B$1:$F$310,5,0),4,2)</f>
        <v>19</v>
      </c>
      <c r="D123" s="0" t="n">
        <v>60.6833</v>
      </c>
      <c r="E123" s="0" t="n">
        <v>21.9833</v>
      </c>
      <c r="F123" s="0" t="n">
        <f aca="false">VLOOKUP(B123,pop2030!$A$7:$D$315,4,0)</f>
        <v>7255</v>
      </c>
      <c r="G123" s="0" t="n">
        <f aca="false">IFERROR(VLOOKUP(B123,hospitals!$F$3:$H$51,3,0),1)</f>
        <v>1</v>
      </c>
      <c r="H123" s="0" t="str">
        <f aca="false">CONCATENATE("'",VLOOKUP(B123,base!$B$1:$C$310,2,0),"'")</f>
        <v>'Mynämäki'</v>
      </c>
    </row>
    <row r="124" customFormat="false" ht="13.8" hidden="false" customHeight="false" outlineLevel="0" collapsed="false">
      <c r="B124" s="0" t="s">
        <v>1435</v>
      </c>
      <c r="C124" s="0" t="str">
        <f aca="false">MID(VLOOKUP(B124,base!$B$1:$F$310,5,0),4,2)</f>
        <v>10</v>
      </c>
      <c r="D124" s="0" t="n">
        <v>66.715</v>
      </c>
      <c r="E124" s="0" t="n">
        <v>27.4306</v>
      </c>
      <c r="F124" s="0" t="n">
        <f aca="false">VLOOKUP(B124,pop2030!$A$7:$D$315,4,0)</f>
        <v>6243</v>
      </c>
      <c r="G124" s="0" t="n">
        <f aca="false">IFERROR(VLOOKUP(B124,hospitals!$F$3:$H$51,3,0),1)</f>
        <v>1</v>
      </c>
      <c r="H124" s="0" t="str">
        <f aca="false">CONCATENATE("'",VLOOKUP(B124,base!$B$1:$C$310,2,0),"'")</f>
        <v>'Kemijärvi'</v>
      </c>
    </row>
    <row r="125" customFormat="false" ht="13.8" hidden="false" customHeight="false" outlineLevel="0" collapsed="false">
      <c r="B125" s="0" t="s">
        <v>1436</v>
      </c>
      <c r="C125" s="0" t="str">
        <f aca="false">MID(VLOOKUP(B125,base!$B$1:$F$310,5,0),4,2)</f>
        <v>14</v>
      </c>
      <c r="D125" s="0" t="n">
        <v>64.2667</v>
      </c>
      <c r="E125" s="0" t="n">
        <v>24.8167</v>
      </c>
      <c r="F125" s="0" t="n">
        <f aca="false">VLOOKUP(B125,pop2030!$A$7:$D$315,4,0)</f>
        <v>6377</v>
      </c>
      <c r="G125" s="0" t="n">
        <f aca="false">IFERROR(VLOOKUP(B125,hospitals!$F$3:$H$51,3,0),1)</f>
        <v>0</v>
      </c>
      <c r="H125" s="0" t="str">
        <f aca="false">CONCATENATE("'",VLOOKUP(B125,base!$B$1:$C$310,2,0),"'")</f>
        <v>'Oulainen'</v>
      </c>
    </row>
    <row r="126" customFormat="false" ht="13.8" hidden="false" customHeight="false" outlineLevel="0" collapsed="false">
      <c r="B126" s="0" t="s">
        <v>1437</v>
      </c>
      <c r="C126" s="0" t="str">
        <f aca="false">MID(VLOOKUP(B126,base!$B$1:$F$310,5,0),4,2)</f>
        <v>17</v>
      </c>
      <c r="D126" s="0" t="n">
        <v>61.2556</v>
      </c>
      <c r="E126" s="0" t="n">
        <v>22.3486</v>
      </c>
      <c r="F126" s="0" t="n">
        <f aca="false">VLOOKUP(B126,pop2030!$A$7:$D$315,4,0)</f>
        <v>6212</v>
      </c>
      <c r="G126" s="0" t="n">
        <f aca="false">IFERROR(VLOOKUP(B126,hospitals!$F$3:$H$51,3,0),1)</f>
        <v>1</v>
      </c>
      <c r="H126" s="0" t="str">
        <f aca="false">CONCATENATE("'",VLOOKUP(B126,base!$B$1:$C$310,2,0),"'")</f>
        <v>'Kokemäki'</v>
      </c>
    </row>
    <row r="127" customFormat="false" ht="13.8" hidden="false" customHeight="false" outlineLevel="0" collapsed="false">
      <c r="B127" s="0" t="s">
        <v>1438</v>
      </c>
      <c r="C127" s="0" t="str">
        <f aca="false">MID(VLOOKUP(B127,base!$B$1:$F$310,5,0),4,2)</f>
        <v>12</v>
      </c>
      <c r="D127" s="0" t="n">
        <v>63.5167</v>
      </c>
      <c r="E127" s="0" t="n">
        <v>22.5333</v>
      </c>
      <c r="F127" s="0" t="n">
        <f aca="false">VLOOKUP(B127,pop2030!$A$7:$D$315,4,0)</f>
        <v>7280</v>
      </c>
      <c r="G127" s="0" t="n">
        <f aca="false">IFERROR(VLOOKUP(B127,hospitals!$F$3:$H$51,3,0),1)</f>
        <v>1</v>
      </c>
      <c r="H127" s="0" t="str">
        <f aca="false">CONCATENATE("'",VLOOKUP(B127,base!$B$1:$C$310,2,0),"'")</f>
        <v>'Nykarleby'</v>
      </c>
    </row>
    <row r="128" customFormat="false" ht="13.8" hidden="false" customHeight="false" outlineLevel="0" collapsed="false">
      <c r="B128" s="0" t="s">
        <v>1439</v>
      </c>
      <c r="C128" s="0" t="str">
        <f aca="false">MID(VLOOKUP(B128,base!$B$1:$F$310,5,0),4,2)</f>
        <v>14</v>
      </c>
      <c r="D128" s="0" t="n">
        <v>63.7486</v>
      </c>
      <c r="E128" s="0" t="n">
        <v>25.3181</v>
      </c>
      <c r="F128" s="0" t="n">
        <f aca="false">VLOOKUP(B128,pop2030!$A$7:$D$315,4,0)</f>
        <v>5926</v>
      </c>
      <c r="G128" s="0" t="n">
        <f aca="false">IFERROR(VLOOKUP(B128,hospitals!$F$3:$H$51,3,0),1)</f>
        <v>1</v>
      </c>
      <c r="H128" s="0" t="str">
        <f aca="false">CONCATENATE("'",VLOOKUP(B128,base!$B$1:$C$310,2,0),"'")</f>
        <v>'Haapajärvi'</v>
      </c>
    </row>
    <row r="129" customFormat="false" ht="13.8" hidden="false" customHeight="false" outlineLevel="0" collapsed="false">
      <c r="B129" s="0" t="s">
        <v>1440</v>
      </c>
      <c r="C129" s="0" t="str">
        <f aca="false">MID(VLOOKUP(B129,base!$B$1:$F$310,5,0),4,2)</f>
        <v>15</v>
      </c>
      <c r="D129" s="0" t="n">
        <v>62.625</v>
      </c>
      <c r="E129" s="0" t="n">
        <v>27.1222</v>
      </c>
      <c r="F129" s="0" t="n">
        <f aca="false">VLOOKUP(B129,pop2030!$A$7:$D$315,4,0)</f>
        <v>6158</v>
      </c>
      <c r="G129" s="0" t="n">
        <f aca="false">IFERROR(VLOOKUP(B129,hospitals!$F$3:$H$51,3,0),1)</f>
        <v>1</v>
      </c>
      <c r="H129" s="0" t="str">
        <f aca="false">CONCATENATE("'",VLOOKUP(B129,base!$B$1:$C$310,2,0),"'")</f>
        <v>'Suonenjoki'</v>
      </c>
    </row>
    <row r="130" customFormat="false" ht="13.8" hidden="false" customHeight="false" outlineLevel="0" collapsed="false">
      <c r="B130" s="0" t="s">
        <v>1441</v>
      </c>
      <c r="C130" s="0" t="str">
        <f aca="false">MID(VLOOKUP(B130,base!$B$1:$F$310,5,0),4,2)</f>
        <v>17</v>
      </c>
      <c r="D130" s="0" t="n">
        <v>61.3139</v>
      </c>
      <c r="E130" s="0" t="n">
        <v>22.1417</v>
      </c>
      <c r="F130" s="0" t="n">
        <f aca="false">VLOOKUP(B130,pop2030!$A$7:$D$315,4,0)</f>
        <v>6182</v>
      </c>
      <c r="G130" s="0" t="n">
        <f aca="false">IFERROR(VLOOKUP(B130,hospitals!$F$3:$H$51,3,0),1)</f>
        <v>0</v>
      </c>
      <c r="H130" s="0" t="str">
        <f aca="false">CONCATENATE("'",VLOOKUP(B130,base!$B$1:$C$310,2,0),"'")</f>
        <v>'Harjavalta'</v>
      </c>
    </row>
    <row r="131" customFormat="false" ht="13.8" hidden="false" customHeight="false" outlineLevel="0" collapsed="false">
      <c r="B131" s="0" t="s">
        <v>1442</v>
      </c>
      <c r="C131" s="0" t="str">
        <f aca="false">MID(VLOOKUP(B131,base!$B$1:$F$310,5,0),4,2)</f>
        <v>11</v>
      </c>
      <c r="D131" s="0" t="n">
        <v>61.7694</v>
      </c>
      <c r="E131" s="0" t="n">
        <v>23.0681</v>
      </c>
      <c r="F131" s="0" t="n">
        <f aca="false">VLOOKUP(B131,pop2030!$A$7:$D$315,4,0)</f>
        <v>6364</v>
      </c>
      <c r="G131" s="0" t="n">
        <f aca="false">IFERROR(VLOOKUP(B131,hospitals!$F$3:$H$51,3,0),1)</f>
        <v>1</v>
      </c>
      <c r="H131" s="0" t="str">
        <f aca="false">CONCATENATE("'",VLOOKUP(B131,base!$B$1:$C$310,2,0),"'")</f>
        <v>'Ikaalinen'</v>
      </c>
    </row>
    <row r="132" customFormat="false" ht="13.8" hidden="false" customHeight="false" outlineLevel="0" collapsed="false">
      <c r="B132" s="0" t="s">
        <v>1443</v>
      </c>
      <c r="C132" s="0" t="str">
        <f aca="false">MID(VLOOKUP(B132,base!$B$1:$F$310,5,0),4,2)</f>
        <v>14</v>
      </c>
      <c r="D132" s="0" t="n">
        <v>64.1375</v>
      </c>
      <c r="E132" s="0" t="n">
        <v>25.3667</v>
      </c>
      <c r="F132" s="0" t="n">
        <f aca="false">VLOOKUP(B132,pop2030!$A$7:$D$315,4,0)</f>
        <v>5851</v>
      </c>
      <c r="G132" s="0" t="n">
        <f aca="false">IFERROR(VLOOKUP(B132,hospitals!$F$3:$H$51,3,0),1)</f>
        <v>1</v>
      </c>
      <c r="H132" s="0" t="str">
        <f aca="false">CONCATENATE("'",VLOOKUP(B132,base!$B$1:$C$310,2,0),"'")</f>
        <v>'Haapavesi'</v>
      </c>
    </row>
    <row r="133" customFormat="false" ht="13.8" hidden="false" customHeight="false" outlineLevel="0" collapsed="false">
      <c r="B133" s="0" t="s">
        <v>1444</v>
      </c>
      <c r="C133" s="0" t="str">
        <f aca="false">MID(VLOOKUP(B133,base!$B$1:$F$310,5,0),4,2)</f>
        <v>13</v>
      </c>
      <c r="D133" s="0" t="n">
        <v>62.725</v>
      </c>
      <c r="E133" s="0" t="n">
        <v>29.0167</v>
      </c>
      <c r="F133" s="0" t="n">
        <f aca="false">VLOOKUP(B133,pop2030!$A$7:$D$315,4,0)</f>
        <v>5606</v>
      </c>
      <c r="G133" s="0" t="n">
        <f aca="false">IFERROR(VLOOKUP(B133,hospitals!$F$3:$H$51,3,0),1)</f>
        <v>1</v>
      </c>
      <c r="H133" s="0" t="str">
        <f aca="false">CONCATENATE("'",VLOOKUP(B133,base!$B$1:$C$310,2,0),"'")</f>
        <v>'Outokumpu'</v>
      </c>
    </row>
    <row r="134" customFormat="false" ht="13.8" hidden="false" customHeight="false" outlineLevel="0" collapsed="false">
      <c r="B134" s="0" t="s">
        <v>1445</v>
      </c>
      <c r="C134" s="0" t="str">
        <f aca="false">MID(VLOOKUP(B134,base!$B$1:$F$310,5,0),4,2)</f>
        <v>11</v>
      </c>
      <c r="D134" s="0" t="n">
        <v>62.0292</v>
      </c>
      <c r="E134" s="0" t="n">
        <v>24.6236</v>
      </c>
      <c r="F134" s="0" t="n">
        <f aca="false">VLOOKUP(B134,pop2030!$A$7:$D$315,4,0)</f>
        <v>8202</v>
      </c>
      <c r="G134" s="0" t="n">
        <f aca="false">IFERROR(VLOOKUP(B134,hospitals!$F$3:$H$51,3,0),1)</f>
        <v>1</v>
      </c>
      <c r="H134" s="0" t="str">
        <f aca="false">CONCATENATE("'",VLOOKUP(B134,base!$B$1:$C$310,2,0),"'")</f>
        <v>'Mänttä-Vilppula'</v>
      </c>
    </row>
    <row r="135" customFormat="false" ht="13.8" hidden="false" customHeight="false" outlineLevel="0" collapsed="false">
      <c r="B135" s="0" t="s">
        <v>1446</v>
      </c>
      <c r="C135" s="0" t="str">
        <f aca="false">MID(VLOOKUP(B135,base!$B$1:$F$310,5,0),4,2)</f>
        <v>17</v>
      </c>
      <c r="D135" s="0" t="n">
        <v>61.05</v>
      </c>
      <c r="E135" s="0" t="n">
        <v>22.35</v>
      </c>
      <c r="F135" s="0" t="n">
        <f aca="false">VLOOKUP(B135,pop2030!$A$7:$D$315,4,0)</f>
        <v>5927</v>
      </c>
      <c r="G135" s="0" t="n">
        <f aca="false">IFERROR(VLOOKUP(B135,hospitals!$F$3:$H$51,3,0),1)</f>
        <v>1</v>
      </c>
      <c r="H135" s="0" t="str">
        <f aca="false">CONCATENATE("'",VLOOKUP(B135,base!$B$1:$C$310,2,0),"'")</f>
        <v>'Säkylä'</v>
      </c>
    </row>
    <row r="136" customFormat="false" ht="13.8" hidden="false" customHeight="false" outlineLevel="0" collapsed="false">
      <c r="B136" s="0" t="s">
        <v>1447</v>
      </c>
      <c r="C136" s="0" t="str">
        <f aca="false">MID(VLOOKUP(B136,base!$B$1:$F$310,5,0),4,2)</f>
        <v>11</v>
      </c>
      <c r="D136" s="0" t="n">
        <v>62.2403</v>
      </c>
      <c r="E136" s="0" t="n">
        <v>23.7708</v>
      </c>
      <c r="F136" s="0" t="n">
        <f aca="false">VLOOKUP(B136,pop2030!$A$7:$D$315,4,0)</f>
        <v>5685</v>
      </c>
      <c r="G136" s="0" t="n">
        <f aca="false">IFERROR(VLOOKUP(B136,hospitals!$F$3:$H$51,3,0),1)</f>
        <v>1</v>
      </c>
      <c r="H136" s="0" t="str">
        <f aca="false">CONCATENATE("'",VLOOKUP(B136,base!$B$1:$C$310,2,0),"'")</f>
        <v>'Virrat'</v>
      </c>
    </row>
    <row r="137" customFormat="false" ht="13.8" hidden="false" customHeight="false" outlineLevel="0" collapsed="false">
      <c r="B137" s="0" t="s">
        <v>1448</v>
      </c>
      <c r="C137" s="0" t="str">
        <f aca="false">MID(VLOOKUP(B137,base!$B$1:$F$310,5,0),4,2)</f>
        <v>10</v>
      </c>
      <c r="D137" s="0" t="n">
        <v>68.9055</v>
      </c>
      <c r="E137" s="0" t="n">
        <v>27.0176</v>
      </c>
      <c r="F137" s="0" t="n">
        <f aca="false">VLOOKUP(B137,pop2030!$A$7:$D$315,4,0)</f>
        <v>6928</v>
      </c>
      <c r="G137" s="0" t="n">
        <f aca="false">IFERROR(VLOOKUP(B137,hospitals!$F$3:$H$51,3,0),1)</f>
        <v>1</v>
      </c>
      <c r="H137" s="0" t="str">
        <f aca="false">CONCATENATE("'",VLOOKUP(B137,base!$B$1:$C$310,2,0),"'")</f>
        <v>'Inari'</v>
      </c>
    </row>
    <row r="138" customFormat="false" ht="13.8" hidden="false" customHeight="false" outlineLevel="0" collapsed="false">
      <c r="B138" s="0" t="s">
        <v>1449</v>
      </c>
      <c r="C138" s="0" t="str">
        <f aca="false">MID(VLOOKUP(B138,base!$B$1:$F$310,5,0),4,2)</f>
        <v>14</v>
      </c>
      <c r="D138" s="0" t="n">
        <v>64.75</v>
      </c>
      <c r="E138" s="0" t="n">
        <v>25.65</v>
      </c>
      <c r="F138" s="0" t="n">
        <f aca="false">VLOOKUP(B138,pop2030!$A$7:$D$315,4,0)</f>
        <v>6202</v>
      </c>
      <c r="G138" s="0" t="n">
        <f aca="false">IFERROR(VLOOKUP(B138,hospitals!$F$3:$H$51,3,0),1)</f>
        <v>1</v>
      </c>
      <c r="H138" s="0" t="str">
        <f aca="false">CONCATENATE("'",VLOOKUP(B138,base!$B$1:$C$310,2,0),"'")</f>
        <v>'Tyrnävä'</v>
      </c>
    </row>
    <row r="139" customFormat="false" ht="13.8" hidden="false" customHeight="false" outlineLevel="0" collapsed="false">
      <c r="B139" s="0" t="s">
        <v>1450</v>
      </c>
      <c r="C139" s="0" t="str">
        <f aca="false">MID(VLOOKUP(B139,base!$B$1:$F$310,5,0),4,2)</f>
        <v>12</v>
      </c>
      <c r="D139" s="0" t="n">
        <v>62.2736</v>
      </c>
      <c r="E139" s="0" t="n">
        <v>21.3778</v>
      </c>
      <c r="F139" s="0" t="n">
        <f aca="false">VLOOKUP(B139,pop2030!$A$7:$D$315,4,0)</f>
        <v>5762</v>
      </c>
      <c r="G139" s="0" t="n">
        <f aca="false">IFERROR(VLOOKUP(B139,hospitals!$F$3:$H$51,3,0),1)</f>
        <v>0</v>
      </c>
      <c r="H139" s="0" t="str">
        <f aca="false">CONCATENATE("'",VLOOKUP(B139,base!$B$1:$C$310,2,0),"'")</f>
        <v>'Kristinestad'</v>
      </c>
    </row>
    <row r="140" customFormat="false" ht="13.8" hidden="false" customHeight="false" outlineLevel="0" collapsed="false">
      <c r="B140" s="0" t="s">
        <v>1451</v>
      </c>
      <c r="C140" s="0" t="str">
        <f aca="false">MID(VLOOKUP(B140,base!$B$1:$F$310,5,0),4,2)</f>
        <v>11</v>
      </c>
      <c r="D140" s="0" t="n">
        <v>62.0097</v>
      </c>
      <c r="E140" s="0" t="n">
        <v>23.025</v>
      </c>
      <c r="F140" s="0" t="n">
        <f aca="false">VLOOKUP(B140,pop2030!$A$7:$D$315,4,0)</f>
        <v>5683</v>
      </c>
      <c r="G140" s="0" t="n">
        <f aca="false">IFERROR(VLOOKUP(B140,hospitals!$F$3:$H$51,3,0),1)</f>
        <v>1</v>
      </c>
      <c r="H140" s="0" t="str">
        <f aca="false">CONCATENATE("'",VLOOKUP(B140,base!$B$1:$C$310,2,0),"'")</f>
        <v>'Parkano'</v>
      </c>
    </row>
    <row r="141" customFormat="false" ht="13.8" hidden="false" customHeight="false" outlineLevel="0" collapsed="false">
      <c r="B141" s="0" t="s">
        <v>1452</v>
      </c>
      <c r="C141" s="0" t="str">
        <f aca="false">MID(VLOOKUP(B141,base!$B$1:$F$310,5,0),4,2)</f>
        <v>12</v>
      </c>
      <c r="D141" s="0" t="n">
        <v>63.1333</v>
      </c>
      <c r="E141" s="0" t="n">
        <v>22.25</v>
      </c>
      <c r="F141" s="0" t="n">
        <f aca="false">VLOOKUP(B141,pop2030!$A$7:$D$315,4,0)</f>
        <v>5831</v>
      </c>
      <c r="G141" s="0" t="n">
        <f aca="false">IFERROR(VLOOKUP(B141,hospitals!$F$3:$H$51,3,0),1)</f>
        <v>1</v>
      </c>
      <c r="H141" s="0" t="str">
        <f aca="false">CONCATENATE("'",VLOOKUP(B141,base!$B$1:$C$310,2,0),"'")</f>
        <v>'Vöyri'</v>
      </c>
    </row>
    <row r="142" customFormat="false" ht="13.8" hidden="false" customHeight="false" outlineLevel="0" collapsed="false">
      <c r="B142" s="0" t="s">
        <v>1453</v>
      </c>
      <c r="C142" s="0" t="str">
        <f aca="false">MID(VLOOKUP(B142,base!$B$1:$F$310,5,0),4,2)</f>
        <v>12</v>
      </c>
      <c r="D142" s="0" t="n">
        <v>63.725</v>
      </c>
      <c r="E142" s="0" t="n">
        <v>23.0333</v>
      </c>
      <c r="F142" s="0" t="n">
        <f aca="false">VLOOKUP(B142,pop2030!$A$7:$D$315,4,0)</f>
        <v>5943</v>
      </c>
      <c r="G142" s="0" t="n">
        <f aca="false">IFERROR(VLOOKUP(B142,hospitals!$F$3:$H$51,3,0),1)</f>
        <v>1</v>
      </c>
      <c r="H142" s="0" t="str">
        <f aca="false">CONCATENATE("'",VLOOKUP(B142,base!$B$1:$C$310,2,0),"'")</f>
        <v>'Kronoby'</v>
      </c>
    </row>
    <row r="143" customFormat="false" ht="13.8" hidden="false" customHeight="false" outlineLevel="0" collapsed="false">
      <c r="B143" s="0" t="s">
        <v>1454</v>
      </c>
      <c r="C143" s="0" t="str">
        <f aca="false">MID(VLOOKUP(B143,base!$B$1:$F$310,5,0),4,2)</f>
        <v>11</v>
      </c>
      <c r="D143" s="0" t="n">
        <v>61.3389</v>
      </c>
      <c r="E143" s="0" t="n">
        <v>24.2681</v>
      </c>
      <c r="F143" s="0" t="n">
        <f aca="false">VLOOKUP(B143,pop2030!$A$7:$D$315,4,0)</f>
        <v>5960</v>
      </c>
      <c r="G143" s="0" t="n">
        <f aca="false">IFERROR(VLOOKUP(B143,hospitals!$F$3:$H$51,3,0),1)</f>
        <v>1</v>
      </c>
      <c r="H143" s="0" t="str">
        <f aca="false">CONCATENATE("'",VLOOKUP(B143,base!$B$1:$C$310,2,0),"'")</f>
        <v>'Pälkäne'</v>
      </c>
    </row>
    <row r="144" customFormat="false" ht="13.8" hidden="false" customHeight="false" outlineLevel="0" collapsed="false">
      <c r="B144" s="0" t="s">
        <v>1455</v>
      </c>
      <c r="C144" s="0" t="str">
        <f aca="false">MID(VLOOKUP(B144,base!$B$1:$F$310,5,0),4,2)</f>
        <v>08</v>
      </c>
      <c r="D144" s="0" t="n">
        <v>63.075</v>
      </c>
      <c r="E144" s="0" t="n">
        <v>25.8597</v>
      </c>
      <c r="F144" s="0" t="n">
        <f aca="false">VLOOKUP(B144,pop2030!$A$7:$D$315,4,0)</f>
        <v>5212</v>
      </c>
      <c r="G144" s="0" t="n">
        <f aca="false">IFERROR(VLOOKUP(B144,hospitals!$F$3:$H$51,3,0),1)</f>
        <v>1</v>
      </c>
      <c r="H144" s="0" t="str">
        <f aca="false">CONCATENATE("'",VLOOKUP(B144,base!$B$1:$C$310,2,0),"'")</f>
        <v>'Viitasaari'</v>
      </c>
    </row>
    <row r="145" customFormat="false" ht="13.8" hidden="false" customHeight="false" outlineLevel="0" collapsed="false">
      <c r="B145" s="0" t="s">
        <v>1456</v>
      </c>
      <c r="C145" s="0" t="str">
        <f aca="false">MID(VLOOKUP(B145,base!$B$1:$F$310,5,0),4,2)</f>
        <v>04</v>
      </c>
      <c r="D145" s="0" t="n">
        <v>61.8972</v>
      </c>
      <c r="E145" s="0" t="n">
        <v>27.8569</v>
      </c>
      <c r="F145" s="0" t="n">
        <f aca="false">VLOOKUP(B145,pop2030!$A$7:$D$315,4,0)</f>
        <v>5048</v>
      </c>
      <c r="G145" s="0" t="n">
        <f aca="false">IFERROR(VLOOKUP(B145,hospitals!$F$3:$H$51,3,0),1)</f>
        <v>1</v>
      </c>
      <c r="H145" s="0" t="str">
        <f aca="false">CONCATENATE("'",VLOOKUP(B145,base!$B$1:$C$310,2,0),"'")</f>
        <v>'Juva'</v>
      </c>
    </row>
    <row r="146" customFormat="false" ht="13.8" hidden="false" customHeight="false" outlineLevel="0" collapsed="false">
      <c r="B146" s="0" t="s">
        <v>1457</v>
      </c>
      <c r="C146" s="0" t="str">
        <f aca="false">MID(VLOOKUP(B146,base!$B$1:$F$310,5,0),4,2)</f>
        <v>10</v>
      </c>
      <c r="D146" s="0" t="n">
        <v>67.6531</v>
      </c>
      <c r="E146" s="0" t="n">
        <v>24.9114</v>
      </c>
      <c r="F146" s="0" t="n">
        <f aca="false">VLOOKUP(B146,pop2030!$A$7:$D$315,4,0)</f>
        <v>6326</v>
      </c>
      <c r="G146" s="0" t="n">
        <f aca="false">IFERROR(VLOOKUP(B146,hospitals!$F$3:$H$51,3,0),1)</f>
        <v>1</v>
      </c>
      <c r="H146" s="0" t="str">
        <f aca="false">CONCATENATE("'",VLOOKUP(B146,base!$B$1:$C$310,2,0),"'")</f>
        <v>'Kittilä'</v>
      </c>
    </row>
    <row r="147" customFormat="false" ht="13.8" hidden="false" customHeight="false" outlineLevel="0" collapsed="false">
      <c r="B147" s="0" t="s">
        <v>1458</v>
      </c>
      <c r="C147" s="0" t="str">
        <f aca="false">MID(VLOOKUP(B147,base!$B$1:$F$310,5,0),4,2)</f>
        <v>06</v>
      </c>
      <c r="D147" s="0" t="n">
        <v>60.8</v>
      </c>
      <c r="E147" s="0" t="n">
        <v>23.7667</v>
      </c>
      <c r="F147" s="0" t="n">
        <f aca="false">VLOOKUP(B147,pop2030!$A$7:$D$315,4,0)</f>
        <v>5524</v>
      </c>
      <c r="G147" s="0" t="n">
        <f aca="false">IFERROR(VLOOKUP(B147,hospitals!$F$3:$H$51,3,0),1)</f>
        <v>1</v>
      </c>
      <c r="H147" s="0" t="str">
        <f aca="false">CONCATENATE("'",VLOOKUP(B147,base!$B$1:$C$310,2,0),"'")</f>
        <v>'Tammela'</v>
      </c>
    </row>
    <row r="148" customFormat="false" ht="13.8" hidden="false" customHeight="false" outlineLevel="0" collapsed="false">
      <c r="B148" s="0" t="s">
        <v>1459</v>
      </c>
      <c r="C148" s="0" t="str">
        <f aca="false">MID(VLOOKUP(B148,base!$B$1:$F$310,5,0),4,2)</f>
        <v>18</v>
      </c>
      <c r="D148" s="0" t="n">
        <v>60.1333</v>
      </c>
      <c r="E148" s="0" t="n">
        <v>24.2167</v>
      </c>
      <c r="F148" s="0" t="n">
        <f aca="false">VLOOKUP(B148,pop2030!$A$7:$D$315,4,0)</f>
        <v>6228</v>
      </c>
      <c r="G148" s="0" t="n">
        <f aca="false">IFERROR(VLOOKUP(B148,hospitals!$F$3:$H$51,3,0),1)</f>
        <v>1</v>
      </c>
      <c r="H148" s="0" t="str">
        <f aca="false">CONCATENATE("'",VLOOKUP(B148,base!$B$1:$C$310,2,0),"'")</f>
        <v>'Siuntio'</v>
      </c>
    </row>
    <row r="149" customFormat="false" ht="13.8" hidden="false" customHeight="false" outlineLevel="0" collapsed="false">
      <c r="B149" s="0" t="s">
        <v>1460</v>
      </c>
      <c r="C149" s="0" t="str">
        <f aca="false">MID(VLOOKUP(B149,base!$B$1:$F$310,5,0),4,2)</f>
        <v>04</v>
      </c>
      <c r="D149" s="0" t="n">
        <v>61.4181</v>
      </c>
      <c r="E149" s="0" t="n">
        <v>26.8792</v>
      </c>
      <c r="F149" s="0" t="n">
        <f aca="false">VLOOKUP(B149,pop2030!$A$7:$D$315,4,0)</f>
        <v>5034</v>
      </c>
      <c r="G149" s="0" t="n">
        <f aca="false">IFERROR(VLOOKUP(B149,hospitals!$F$3:$H$51,3,0),1)</f>
        <v>1</v>
      </c>
      <c r="H149" s="0" t="str">
        <f aca="false">CONCATENATE("'",VLOOKUP(B149,base!$B$1:$C$310,2,0),"'")</f>
        <v>'Mäntyharju'</v>
      </c>
    </row>
    <row r="150" customFormat="false" ht="13.8" hidden="false" customHeight="false" outlineLevel="0" collapsed="false">
      <c r="B150" s="0" t="s">
        <v>1461</v>
      </c>
      <c r="C150" s="0" t="str">
        <f aca="false">MID(VLOOKUP(B150,base!$B$1:$F$310,5,0),4,2)</f>
        <v>19</v>
      </c>
      <c r="D150" s="0" t="n">
        <v>60.5417</v>
      </c>
      <c r="E150" s="0" t="n">
        <v>22.2222</v>
      </c>
      <c r="F150" s="0" t="n">
        <f aca="false">VLOOKUP(B150,pop2030!$A$7:$D$315,4,0)</f>
        <v>6885</v>
      </c>
      <c r="G150" s="0" t="n">
        <f aca="false">IFERROR(VLOOKUP(B150,hospitals!$F$3:$H$51,3,0),1)</f>
        <v>1</v>
      </c>
      <c r="H150" s="0" t="str">
        <f aca="false">CONCATENATE("'",VLOOKUP(B150,base!$B$1:$C$310,2,0),"'")</f>
        <v>'Rusko'</v>
      </c>
    </row>
    <row r="151" customFormat="false" ht="13.8" hidden="false" customHeight="false" outlineLevel="0" collapsed="false">
      <c r="B151" s="0" t="s">
        <v>1462</v>
      </c>
      <c r="C151" s="0" t="str">
        <f aca="false">MID(VLOOKUP(B151,base!$B$1:$F$310,5,0),4,2)</f>
        <v>03</v>
      </c>
      <c r="D151" s="0" t="n">
        <v>62.55</v>
      </c>
      <c r="E151" s="0" t="n">
        <v>24.0694</v>
      </c>
      <c r="F151" s="0" t="n">
        <f aca="false">VLOOKUP(B151,pop2030!$A$7:$D$315,4,0)</f>
        <v>4734</v>
      </c>
      <c r="G151" s="0" t="n">
        <f aca="false">IFERROR(VLOOKUP(B151,hospitals!$F$3:$H$51,3,0),1)</f>
        <v>0</v>
      </c>
      <c r="H151" s="0" t="str">
        <f aca="false">CONCATENATE("'",VLOOKUP(B151,base!$B$1:$C$310,2,0),"'")</f>
        <v>'Ähtäri'</v>
      </c>
    </row>
    <row r="152" customFormat="false" ht="13.8" hidden="false" customHeight="false" outlineLevel="0" collapsed="false">
      <c r="B152" s="0" t="s">
        <v>1463</v>
      </c>
      <c r="C152" s="0" t="str">
        <f aca="false">MID(VLOOKUP(B152,base!$B$1:$F$310,5,0),4,2)</f>
        <v>17</v>
      </c>
      <c r="D152" s="0" t="n">
        <v>61.2</v>
      </c>
      <c r="E152" s="0" t="n">
        <v>21.7333</v>
      </c>
      <c r="F152" s="0" t="n">
        <f aca="false">VLOOKUP(B152,pop2030!$A$7:$D$315,4,0)</f>
        <v>9513</v>
      </c>
      <c r="G152" s="0" t="n">
        <f aca="false">IFERROR(VLOOKUP(B152,hospitals!$F$3:$H$51,3,0),1)</f>
        <v>1</v>
      </c>
      <c r="H152" s="0" t="str">
        <f aca="false">CONCATENATE("'",VLOOKUP(B152,base!$B$1:$C$310,2,0),"'")</f>
        <v>'Eurajoki'</v>
      </c>
    </row>
    <row r="153" customFormat="false" ht="13.8" hidden="false" customHeight="false" outlineLevel="0" collapsed="false">
      <c r="B153" s="0" t="s">
        <v>1464</v>
      </c>
      <c r="C153" s="0" t="str">
        <f aca="false">MID(VLOOKUP(B153,base!$B$1:$F$310,5,0),4,2)</f>
        <v>17</v>
      </c>
      <c r="D153" s="0" t="n">
        <v>61.3653</v>
      </c>
      <c r="E153" s="0" t="n">
        <v>22.0042</v>
      </c>
      <c r="F153" s="0" t="n">
        <f aca="false">VLOOKUP(B153,pop2030!$A$7:$D$315,4,0)</f>
        <v>4591</v>
      </c>
      <c r="G153" s="0" t="n">
        <f aca="false">IFERROR(VLOOKUP(B153,hospitals!$F$3:$H$51,3,0),1)</f>
        <v>1</v>
      </c>
      <c r="H153" s="0" t="str">
        <f aca="false">CONCATENATE("'",VLOOKUP(B153,base!$B$1:$C$310,2,0),"'")</f>
        <v>'Nakkila'</v>
      </c>
    </row>
    <row r="154" customFormat="false" ht="13.8" hidden="false" customHeight="false" outlineLevel="0" collapsed="false">
      <c r="B154" s="0" t="s">
        <v>1465</v>
      </c>
      <c r="C154" s="0" t="str">
        <f aca="false">MID(VLOOKUP(B154,base!$B$1:$F$310,5,0),4,2)</f>
        <v>04</v>
      </c>
      <c r="D154" s="0" t="n">
        <v>61.99</v>
      </c>
      <c r="E154" s="0" t="n">
        <v>26.6417</v>
      </c>
      <c r="F154" s="0" t="n">
        <f aca="false">VLOOKUP(B154,pop2030!$A$7:$D$315,4,0)</f>
        <v>4756</v>
      </c>
      <c r="G154" s="0" t="n">
        <f aca="false">IFERROR(VLOOKUP(B154,hospitals!$F$3:$H$51,3,0),1)</f>
        <v>1</v>
      </c>
      <c r="H154" s="0" t="str">
        <f aca="false">CONCATENATE("'",VLOOKUP(B154,base!$B$1:$C$310,2,0),"'")</f>
        <v>'Kangasniemi'</v>
      </c>
    </row>
    <row r="155" customFormat="false" ht="13.8" hidden="false" customHeight="false" outlineLevel="0" collapsed="false">
      <c r="B155" s="0" t="s">
        <v>1466</v>
      </c>
      <c r="C155" s="0" t="str">
        <f aca="false">MID(VLOOKUP(B155,base!$B$1:$F$310,5,0),4,2)</f>
        <v>12</v>
      </c>
      <c r="D155" s="0" t="n">
        <v>62.9417</v>
      </c>
      <c r="E155" s="0" t="n">
        <v>21.55</v>
      </c>
      <c r="F155" s="0" t="n">
        <f aca="false">VLOOKUP(B155,pop2030!$A$7:$D$315,4,0)</f>
        <v>5303</v>
      </c>
      <c r="G155" s="0" t="n">
        <f aca="false">IFERROR(VLOOKUP(B155,hospitals!$F$3:$H$51,3,0),1)</f>
        <v>1</v>
      </c>
      <c r="H155" s="0" t="str">
        <f aca="false">CONCATENATE("'",VLOOKUP(B155,base!$B$1:$C$310,2,0),"'")</f>
        <v>'Malax'</v>
      </c>
    </row>
    <row r="156" customFormat="false" ht="13.8" hidden="false" customHeight="false" outlineLevel="0" collapsed="false">
      <c r="B156" s="0" t="s">
        <v>1467</v>
      </c>
      <c r="C156" s="0" t="str">
        <f aca="false">MID(VLOOKUP(B156,base!$B$1:$F$310,5,0),4,2)</f>
        <v>18</v>
      </c>
      <c r="D156" s="0" t="n">
        <v>60.0458</v>
      </c>
      <c r="E156" s="0" t="n">
        <v>24.0056</v>
      </c>
      <c r="F156" s="0" t="n">
        <f aca="false">VLOOKUP(B156,pop2030!$A$7:$D$315,4,0)</f>
        <v>5059</v>
      </c>
      <c r="G156" s="0" t="n">
        <f aca="false">IFERROR(VLOOKUP(B156,hospitals!$F$3:$H$51,3,0),1)</f>
        <v>1</v>
      </c>
      <c r="H156" s="0" t="str">
        <f aca="false">CONCATENATE("'",VLOOKUP(B156,base!$B$1:$C$310,2,0),"'")</f>
        <v>'Ingå'</v>
      </c>
    </row>
    <row r="157" customFormat="false" ht="13.8" hidden="false" customHeight="false" outlineLevel="0" collapsed="false">
      <c r="B157" s="0" t="s">
        <v>1468</v>
      </c>
      <c r="C157" s="0" t="str">
        <f aca="false">MID(VLOOKUP(B157,base!$B$1:$F$310,5,0),4,2)</f>
        <v>07</v>
      </c>
      <c r="D157" s="0" t="n">
        <v>63.9017</v>
      </c>
      <c r="E157" s="0" t="n">
        <v>23.9151</v>
      </c>
      <c r="F157" s="0" t="n">
        <f aca="false">VLOOKUP(B157,pop2030!$A$7:$D$315,4,0)</f>
        <v>5087</v>
      </c>
      <c r="G157" s="0" t="n">
        <f aca="false">IFERROR(VLOOKUP(B157,hospitals!$F$3:$H$51,3,0),1)</f>
        <v>1</v>
      </c>
      <c r="H157" s="0" t="str">
        <f aca="false">CONCATENATE("'",VLOOKUP(B157,base!$B$1:$C$310,2,0),"'")</f>
        <v>'Kannus'</v>
      </c>
    </row>
    <row r="158" customFormat="false" ht="13.8" hidden="false" customHeight="false" outlineLevel="0" collapsed="false">
      <c r="B158" s="0" t="s">
        <v>1469</v>
      </c>
      <c r="C158" s="0" t="str">
        <f aca="false">MID(VLOOKUP(B158,base!$B$1:$F$310,5,0),4,2)</f>
        <v>03</v>
      </c>
      <c r="D158" s="0" t="n">
        <v>62.4861</v>
      </c>
      <c r="E158" s="0" t="n">
        <v>21.7472</v>
      </c>
      <c r="F158" s="0" t="n">
        <f aca="false">VLOOKUP(B158,pop2030!$A$7:$D$315,4,0)</f>
        <v>4200</v>
      </c>
      <c r="G158" s="0" t="n">
        <f aca="false">IFERROR(VLOOKUP(B158,hospitals!$F$3:$H$51,3,0),1)</f>
        <v>1</v>
      </c>
      <c r="H158" s="0" t="str">
        <f aca="false">CONCATENATE("'",VLOOKUP(B158,base!$B$1:$C$310,2,0),"'")</f>
        <v>'Teuva'</v>
      </c>
    </row>
    <row r="159" customFormat="false" ht="13.8" hidden="false" customHeight="false" outlineLevel="0" collapsed="false">
      <c r="B159" s="0" t="s">
        <v>1470</v>
      </c>
      <c r="C159" s="0" t="str">
        <f aca="false">MID(VLOOKUP(B159,base!$B$1:$F$310,5,0),4,2)</f>
        <v>06</v>
      </c>
      <c r="D159" s="0" t="n">
        <v>60.8042</v>
      </c>
      <c r="E159" s="0" t="n">
        <v>23.4861</v>
      </c>
      <c r="F159" s="0" t="n">
        <f aca="false">VLOOKUP(B159,pop2030!$A$7:$D$315,4,0)</f>
        <v>4526</v>
      </c>
      <c r="G159" s="0" t="n">
        <f aca="false">IFERROR(VLOOKUP(B159,hospitals!$F$3:$H$51,3,0),1)</f>
        <v>1</v>
      </c>
      <c r="H159" s="0" t="str">
        <f aca="false">CONCATENATE("'",VLOOKUP(B159,base!$B$1:$C$310,2,0),"'")</f>
        <v>'Jokioinen'</v>
      </c>
    </row>
    <row r="160" customFormat="false" ht="13.8" hidden="false" customHeight="false" outlineLevel="0" collapsed="false">
      <c r="B160" s="0" t="s">
        <v>1471</v>
      </c>
      <c r="C160" s="0" t="str">
        <f aca="false">MID(VLOOKUP(B160,base!$B$1:$F$310,5,0),4,2)</f>
        <v>13</v>
      </c>
      <c r="D160" s="0" t="n">
        <v>62.6667</v>
      </c>
      <c r="E160" s="0" t="n">
        <v>30.9333</v>
      </c>
      <c r="F160" s="0" t="n">
        <f aca="false">VLOOKUP(B160,pop2030!$A$7:$D$315,4,0)</f>
        <v>3908</v>
      </c>
      <c r="G160" s="0" t="n">
        <f aca="false">IFERROR(VLOOKUP(B160,hospitals!$F$3:$H$51,3,0),1)</f>
        <v>1</v>
      </c>
      <c r="H160" s="0" t="str">
        <f aca="false">CONCATENATE("'",VLOOKUP(B160,base!$B$1:$C$310,2,0),"'")</f>
        <v>'Ilomantsi'</v>
      </c>
    </row>
    <row r="161" customFormat="false" ht="13.8" hidden="false" customHeight="false" outlineLevel="0" collapsed="false">
      <c r="B161" s="0" t="s">
        <v>1472</v>
      </c>
      <c r="C161" s="0" t="str">
        <f aca="false">MID(VLOOKUP(B161,base!$B$1:$F$310,5,0),4,2)</f>
        <v>02</v>
      </c>
      <c r="D161" s="0" t="n">
        <v>61.2917</v>
      </c>
      <c r="E161" s="0" t="n">
        <v>28.8167</v>
      </c>
      <c r="F161" s="0" t="n">
        <f aca="false">VLOOKUP(B161,pop2030!$A$7:$D$315,4,0)</f>
        <v>4277</v>
      </c>
      <c r="G161" s="0" t="n">
        <f aca="false">IFERROR(VLOOKUP(B161,hospitals!$F$3:$H$51,3,0),1)</f>
        <v>1</v>
      </c>
      <c r="H161" s="0" t="str">
        <f aca="false">CONCATENATE("'",VLOOKUP(B161,base!$B$1:$C$310,2,0),"'")</f>
        <v>'Ruokolahti'</v>
      </c>
    </row>
    <row r="162" customFormat="false" ht="13.8" hidden="false" customHeight="false" outlineLevel="0" collapsed="false">
      <c r="B162" s="0" t="s">
        <v>1473</v>
      </c>
      <c r="C162" s="0" t="str">
        <f aca="false">MID(VLOOKUP(B162,base!$B$1:$F$310,5,0),4,2)</f>
        <v>08</v>
      </c>
      <c r="D162" s="0" t="n">
        <v>62.3889</v>
      </c>
      <c r="E162" s="0" t="n">
        <v>26.4361</v>
      </c>
      <c r="F162" s="0" t="n">
        <f aca="false">VLOOKUP(B162,pop2030!$A$7:$D$315,4,0)</f>
        <v>4100</v>
      </c>
      <c r="G162" s="0" t="n">
        <f aca="false">IFERROR(VLOOKUP(B162,hospitals!$F$3:$H$51,3,0),1)</f>
        <v>1</v>
      </c>
      <c r="H162" s="0" t="str">
        <f aca="false">CONCATENATE("'",VLOOKUP(B162,base!$B$1:$C$310,2,0),"'")</f>
        <v>'Hankasalmi'</v>
      </c>
    </row>
    <row r="163" customFormat="false" ht="13.8" hidden="false" customHeight="false" outlineLevel="0" collapsed="false">
      <c r="B163" s="0" t="s">
        <v>1474</v>
      </c>
      <c r="C163" s="0" t="str">
        <f aca="false">MID(VLOOKUP(B163,base!$B$1:$F$310,5,0),4,2)</f>
        <v>02</v>
      </c>
      <c r="D163" s="0" t="n">
        <v>61.55</v>
      </c>
      <c r="E163" s="0" t="n">
        <v>29.5</v>
      </c>
      <c r="F163" s="0" t="n">
        <f aca="false">VLOOKUP(B163,pop2030!$A$7:$D$315,4,0)</f>
        <v>3870</v>
      </c>
      <c r="G163" s="0" t="n">
        <f aca="false">IFERROR(VLOOKUP(B163,hospitals!$F$3:$H$51,3,0),1)</f>
        <v>0</v>
      </c>
      <c r="H163" s="0" t="str">
        <f aca="false">CONCATENATE("'",VLOOKUP(B163,base!$B$1:$C$310,2,0),"'")</f>
        <v>'Parikkala'</v>
      </c>
    </row>
    <row r="164" customFormat="false" ht="13.8" hidden="false" customHeight="false" outlineLevel="0" collapsed="false">
      <c r="B164" s="0" t="s">
        <v>1475</v>
      </c>
      <c r="C164" s="0" t="str">
        <f aca="false">MID(VLOOKUP(B164,base!$B$1:$F$310,5,0),4,2)</f>
        <v>12</v>
      </c>
      <c r="D164" s="0" t="n">
        <v>63.75</v>
      </c>
      <c r="E164" s="0" t="n">
        <v>22.8</v>
      </c>
      <c r="F164" s="0" t="n">
        <f aca="false">VLOOKUP(B164,pop2030!$A$7:$D$315,4,0)</f>
        <v>6263</v>
      </c>
      <c r="G164" s="0" t="n">
        <f aca="false">IFERROR(VLOOKUP(B164,hospitals!$F$3:$H$51,3,0),1)</f>
        <v>1</v>
      </c>
      <c r="H164" s="0" t="str">
        <f aca="false">CONCATENATE("'",VLOOKUP(B164,base!$B$1:$C$310,2,0),"'")</f>
        <v>'Larsmo'</v>
      </c>
    </row>
    <row r="165" customFormat="false" ht="13.8" hidden="false" customHeight="false" outlineLevel="0" collapsed="false">
      <c r="B165" s="0" t="s">
        <v>1476</v>
      </c>
      <c r="C165" s="0" t="str">
        <f aca="false">MID(VLOOKUP(B165,base!$B$1:$F$310,5,0),4,2)</f>
        <v>18</v>
      </c>
      <c r="D165" s="0" t="n">
        <v>60.475</v>
      </c>
      <c r="E165" s="0" t="n">
        <v>25.375</v>
      </c>
      <c r="F165" s="0" t="n">
        <f aca="false">VLOOKUP(B165,pop2030!$A$7:$D$315,4,0)</f>
        <v>5126</v>
      </c>
      <c r="G165" s="0" t="n">
        <f aca="false">IFERROR(VLOOKUP(B165,hospitals!$F$3:$H$51,3,0),1)</f>
        <v>1</v>
      </c>
      <c r="H165" s="0" t="str">
        <f aca="false">CONCATENATE("'",VLOOKUP(B165,base!$B$1:$C$310,2,0),"'")</f>
        <v>'Pornainen'</v>
      </c>
    </row>
    <row r="166" customFormat="false" ht="13.8" hidden="false" customHeight="false" outlineLevel="0" collapsed="false">
      <c r="B166" s="0" t="s">
        <v>1477</v>
      </c>
      <c r="C166" s="0" t="str">
        <f aca="false">MID(VLOOKUP(B166,base!$B$1:$F$310,5,0),4,2)</f>
        <v>14</v>
      </c>
      <c r="D166" s="0" t="n">
        <v>63.9069</v>
      </c>
      <c r="E166" s="0" t="n">
        <v>24.5167</v>
      </c>
      <c r="F166" s="0" t="n">
        <f aca="false">VLOOKUP(B166,pop2030!$A$7:$D$315,4,0)</f>
        <v>4178</v>
      </c>
      <c r="G166" s="0" t="n">
        <f aca="false">IFERROR(VLOOKUP(B166,hospitals!$F$3:$H$51,3,0),1)</f>
        <v>1</v>
      </c>
      <c r="H166" s="0" t="str">
        <f aca="false">CONCATENATE("'",VLOOKUP(B166,base!$B$1:$C$310,2,0),"'")</f>
        <v>'Sievi'</v>
      </c>
    </row>
    <row r="167" customFormat="false" ht="13.8" hidden="false" customHeight="false" outlineLevel="0" collapsed="false">
      <c r="B167" s="0" t="s">
        <v>1478</v>
      </c>
      <c r="C167" s="0" t="str">
        <f aca="false">MID(VLOOKUP(B167,base!$B$1:$F$310,5,0),4,2)</f>
        <v>04</v>
      </c>
      <c r="D167" s="0" t="n">
        <v>62.1792</v>
      </c>
      <c r="E167" s="0" t="n">
        <v>27.8278</v>
      </c>
      <c r="F167" s="0" t="n">
        <f aca="false">VLOOKUP(B167,pop2030!$A$7:$D$315,4,0)</f>
        <v>3999</v>
      </c>
      <c r="G167" s="0" t="n">
        <f aca="false">IFERROR(VLOOKUP(B167,hospitals!$F$3:$H$51,3,0),1)</f>
        <v>1</v>
      </c>
      <c r="H167" s="0" t="str">
        <f aca="false">CONCATENATE("'",VLOOKUP(B167,base!$B$1:$C$310,2,0),"'")</f>
        <v>'Joroinen'</v>
      </c>
    </row>
    <row r="168" customFormat="false" ht="13.8" hidden="false" customHeight="false" outlineLevel="0" collapsed="false">
      <c r="B168" s="0" t="s">
        <v>1479</v>
      </c>
      <c r="C168" s="0" t="str">
        <f aca="false">MID(VLOOKUP(B168,base!$B$1:$F$310,5,0),4,2)</f>
        <v>18</v>
      </c>
      <c r="D168" s="0" t="n">
        <v>60.5278</v>
      </c>
      <c r="E168" s="0" t="n">
        <v>25.6</v>
      </c>
      <c r="F168" s="0" t="n">
        <f aca="false">VLOOKUP(B168,pop2030!$A$7:$D$315,4,0)</f>
        <v>4598</v>
      </c>
      <c r="G168" s="0" t="n">
        <f aca="false">IFERROR(VLOOKUP(B168,hospitals!$F$3:$H$51,3,0),1)</f>
        <v>1</v>
      </c>
      <c r="H168" s="0" t="str">
        <f aca="false">CONCATENATE("'",VLOOKUP(B168,base!$B$1:$C$310,2,0),"'")</f>
        <v>'Askola'</v>
      </c>
    </row>
    <row r="169" customFormat="false" ht="13.8" hidden="false" customHeight="false" outlineLevel="0" collapsed="false">
      <c r="B169" s="0" t="s">
        <v>1480</v>
      </c>
      <c r="C169" s="0" t="str">
        <f aca="false">MID(VLOOKUP(B169,base!$B$1:$F$310,5,0),4,2)</f>
        <v>13</v>
      </c>
      <c r="D169" s="0" t="n">
        <v>63.2417</v>
      </c>
      <c r="E169" s="0" t="n">
        <v>29.25</v>
      </c>
      <c r="F169" s="0" t="n">
        <f aca="false">VLOOKUP(B169,pop2030!$A$7:$D$315,4,0)</f>
        <v>3743</v>
      </c>
      <c r="G169" s="0" t="n">
        <f aca="false">IFERROR(VLOOKUP(B169,hospitals!$F$3:$H$51,3,0),1)</f>
        <v>1</v>
      </c>
      <c r="H169" s="0" t="str">
        <f aca="false">CONCATENATE("'",VLOOKUP(B169,base!$B$1:$C$310,2,0),"'")</f>
        <v>'Juuka'</v>
      </c>
    </row>
    <row r="170" customFormat="false" ht="13.8" hidden="false" customHeight="false" outlineLevel="0" collapsed="false">
      <c r="B170" s="0" t="s">
        <v>1481</v>
      </c>
      <c r="C170" s="0" t="str">
        <f aca="false">MID(VLOOKUP(B170,base!$B$1:$F$310,5,0),4,2)</f>
        <v>19</v>
      </c>
      <c r="D170" s="0" t="n">
        <v>60.6</v>
      </c>
      <c r="E170" s="0" t="n">
        <v>22.0833</v>
      </c>
      <c r="F170" s="0" t="n">
        <f aca="false">VLOOKUP(B170,pop2030!$A$7:$D$315,4,0)</f>
        <v>4527</v>
      </c>
      <c r="G170" s="0" t="n">
        <f aca="false">IFERROR(VLOOKUP(B170,hospitals!$F$3:$H$51,3,0),1)</f>
        <v>1</v>
      </c>
      <c r="H170" s="0" t="str">
        <f aca="false">CONCATENATE("'",VLOOKUP(B170,base!$B$1:$C$310,2,0),"'")</f>
        <v>'Nousiainen'</v>
      </c>
    </row>
    <row r="171" customFormat="false" ht="13.8" hidden="false" customHeight="false" outlineLevel="0" collapsed="false">
      <c r="B171" s="0" t="s">
        <v>1482</v>
      </c>
      <c r="C171" s="0" t="str">
        <f aca="false">MID(VLOOKUP(B171,base!$B$1:$F$310,5,0),4,2)</f>
        <v>11</v>
      </c>
      <c r="D171" s="0" t="n">
        <v>61.0833</v>
      </c>
      <c r="E171" s="0" t="n">
        <v>23.55</v>
      </c>
      <c r="F171" s="0" t="n">
        <f aca="false">VLOOKUP(B171,pop2030!$A$7:$D$315,4,0)</f>
        <v>4195</v>
      </c>
      <c r="G171" s="0" t="n">
        <f aca="false">IFERROR(VLOOKUP(B171,hospitals!$F$3:$H$51,3,0),1)</f>
        <v>1</v>
      </c>
      <c r="H171" s="0" t="str">
        <f aca="false">CONCATENATE("'",VLOOKUP(B171,base!$B$1:$C$310,2,0),"'")</f>
        <v>'Urjala'</v>
      </c>
    </row>
    <row r="172" customFormat="false" ht="13.8" hidden="false" customHeight="false" outlineLevel="0" collapsed="false">
      <c r="B172" s="0" t="s">
        <v>1483</v>
      </c>
      <c r="C172" s="0" t="str">
        <f aca="false">MID(VLOOKUP(B172,base!$B$1:$F$310,5,0),4,2)</f>
        <v>02</v>
      </c>
      <c r="D172" s="0" t="n">
        <v>61.1597</v>
      </c>
      <c r="E172" s="0" t="n">
        <v>28.0597</v>
      </c>
      <c r="F172" s="0" t="n">
        <f aca="false">VLOOKUP(B172,pop2030!$A$7:$D$315,4,0)</f>
        <v>4316</v>
      </c>
      <c r="G172" s="0" t="n">
        <f aca="false">IFERROR(VLOOKUP(B172,hospitals!$F$3:$H$51,3,0),1)</f>
        <v>1</v>
      </c>
      <c r="H172" s="0" t="str">
        <f aca="false">CONCATENATE("'",VLOOKUP(B172,base!$B$1:$C$310,2,0),"'")</f>
        <v>'Taipalsaari'</v>
      </c>
    </row>
    <row r="173" customFormat="false" ht="13.8" hidden="false" customHeight="false" outlineLevel="0" collapsed="false">
      <c r="B173" s="0" t="s">
        <v>1484</v>
      </c>
      <c r="C173" s="0" t="str">
        <f aca="false">MID(VLOOKUP(B173,base!$B$1:$F$310,5,0),4,2)</f>
        <v>12</v>
      </c>
      <c r="D173" s="0" t="n">
        <v>63</v>
      </c>
      <c r="E173" s="0" t="n">
        <v>22.3167</v>
      </c>
      <c r="F173" s="0" t="n">
        <f aca="false">VLOOKUP(B173,pop2030!$A$7:$D$315,4,0)</f>
        <v>4007</v>
      </c>
      <c r="G173" s="0" t="n">
        <f aca="false">IFERROR(VLOOKUP(B173,hospitals!$F$3:$H$51,3,0),1)</f>
        <v>1</v>
      </c>
      <c r="H173" s="0" t="str">
        <f aca="false">CONCATENATE("'",VLOOKUP(B173,base!$B$1:$C$310,2,0),"'")</f>
        <v>'Isokyrö'</v>
      </c>
    </row>
    <row r="174" customFormat="false" ht="13.8" hidden="false" customHeight="false" outlineLevel="0" collapsed="false">
      <c r="B174" s="0" t="s">
        <v>1485</v>
      </c>
      <c r="C174" s="0" t="str">
        <f aca="false">MID(VLOOKUP(B174,base!$B$1:$F$310,5,0),4,2)</f>
        <v>15</v>
      </c>
      <c r="D174" s="0" t="n">
        <v>63.2333</v>
      </c>
      <c r="E174" s="0" t="n">
        <v>26.7583</v>
      </c>
      <c r="F174" s="0" t="n">
        <f aca="false">VLOOKUP(B174,pop2030!$A$7:$D$315,4,0)</f>
        <v>3633</v>
      </c>
      <c r="G174" s="0" t="n">
        <f aca="false">IFERROR(VLOOKUP(B174,hospitals!$F$3:$H$51,3,0),1)</f>
        <v>1</v>
      </c>
      <c r="H174" s="0" t="str">
        <f aca="false">CONCATENATE("'",VLOOKUP(B174,base!$B$1:$C$310,2,0),"'")</f>
        <v>'Pielavesi'</v>
      </c>
    </row>
    <row r="175" customFormat="false" ht="13.8" hidden="false" customHeight="false" outlineLevel="0" collapsed="false">
      <c r="B175" s="0" t="s">
        <v>1486</v>
      </c>
      <c r="C175" s="0" t="str">
        <f aca="false">MID(VLOOKUP(B175,base!$B$1:$F$310,5,0),4,2)</f>
        <v>13</v>
      </c>
      <c r="D175" s="0" t="n">
        <v>62.2264</v>
      </c>
      <c r="E175" s="0" t="n">
        <v>30.3319</v>
      </c>
      <c r="F175" s="0" t="n">
        <f aca="false">VLOOKUP(B175,pop2030!$A$7:$D$315,4,0)</f>
        <v>3676</v>
      </c>
      <c r="G175" s="0" t="n">
        <f aca="false">IFERROR(VLOOKUP(B175,hospitals!$F$3:$H$51,3,0),1)</f>
        <v>1</v>
      </c>
      <c r="H175" s="0" t="str">
        <f aca="false">CONCATENATE("'",VLOOKUP(B175,base!$B$1:$C$310,2,0),"'")</f>
        <v>'Tohmajärvi'</v>
      </c>
    </row>
    <row r="176" customFormat="false" ht="13.8" hidden="false" customHeight="false" outlineLevel="0" collapsed="false">
      <c r="B176" s="0" t="s">
        <v>1487</v>
      </c>
      <c r="C176" s="0" t="str">
        <f aca="false">MID(VLOOKUP(B176,base!$B$1:$F$310,5,0),4,2)</f>
        <v>14</v>
      </c>
      <c r="D176" s="0" t="n">
        <v>64.6639</v>
      </c>
      <c r="E176" s="0" t="n">
        <v>25.1014</v>
      </c>
      <c r="F176" s="0" t="n">
        <f aca="false">VLOOKUP(B176,pop2030!$A$7:$D$315,4,0)</f>
        <v>4223</v>
      </c>
      <c r="G176" s="0" t="n">
        <f aca="false">IFERROR(VLOOKUP(B176,hospitals!$F$3:$H$51,3,0),1)</f>
        <v>1</v>
      </c>
      <c r="H176" s="0" t="str">
        <f aca="false">CONCATENATE("'",VLOOKUP(B176,base!$B$1:$C$310,2,0),"'")</f>
        <v>'Siikajoki'</v>
      </c>
    </row>
    <row r="177" customFormat="false" ht="13.8" hidden="false" customHeight="false" outlineLevel="0" collapsed="false">
      <c r="B177" s="0" t="s">
        <v>1488</v>
      </c>
      <c r="C177" s="0" t="str">
        <f aca="false">MID(VLOOKUP(B177,base!$B$1:$F$310,5,0),4,2)</f>
        <v>08</v>
      </c>
      <c r="D177" s="0" t="n">
        <v>61.7417</v>
      </c>
      <c r="E177" s="0" t="n">
        <v>26.1153</v>
      </c>
      <c r="F177" s="0" t="n">
        <f aca="false">VLOOKUP(B177,pop2030!$A$7:$D$315,4,0)</f>
        <v>3720</v>
      </c>
      <c r="G177" s="0" t="n">
        <f aca="false">IFERROR(VLOOKUP(B177,hospitals!$F$3:$H$51,3,0),1)</f>
        <v>1</v>
      </c>
      <c r="H177" s="0" t="str">
        <f aca="false">CONCATENATE("'",VLOOKUP(B177,base!$B$1:$C$310,2,0),"'")</f>
        <v>'Joutsa'</v>
      </c>
    </row>
    <row r="178" customFormat="false" ht="13.8" hidden="false" customHeight="false" outlineLevel="0" collapsed="false">
      <c r="B178" s="0" t="s">
        <v>1489</v>
      </c>
      <c r="C178" s="0" t="str">
        <f aca="false">MID(VLOOKUP(B178,base!$B$1:$F$310,5,0),4,2)</f>
        <v>01</v>
      </c>
      <c r="D178" s="0" t="n">
        <v>60.15</v>
      </c>
      <c r="E178" s="0" t="n">
        <v>19.95</v>
      </c>
      <c r="F178" s="0" t="n">
        <f aca="false">VLOOKUP(B178,pop2030!$A$7:$D$315,4,0)</f>
        <v>6521</v>
      </c>
      <c r="G178" s="0" t="n">
        <f aca="false">IFERROR(VLOOKUP(B178,hospitals!$F$3:$H$51,3,0),1)</f>
        <v>1</v>
      </c>
      <c r="H178" s="0" t="str">
        <f aca="false">CONCATENATE("'",VLOOKUP(B178,base!$B$1:$C$310,2,0),"'")</f>
        <v>'Jomala'</v>
      </c>
    </row>
    <row r="179" customFormat="false" ht="13.8" hidden="false" customHeight="false" outlineLevel="0" collapsed="false">
      <c r="B179" s="0" t="s">
        <v>1490</v>
      </c>
      <c r="C179" s="0" t="str">
        <f aca="false">MID(VLOOKUP(B179,base!$B$1:$F$310,5,0),4,2)</f>
        <v>11</v>
      </c>
      <c r="D179" s="0" t="n">
        <v>61.9833</v>
      </c>
      <c r="E179" s="0" t="n">
        <v>24.0833</v>
      </c>
      <c r="F179" s="0" t="n">
        <f aca="false">VLOOKUP(B179,pop2030!$A$7:$D$315,4,0)</f>
        <v>3606</v>
      </c>
      <c r="G179" s="0" t="n">
        <f aca="false">IFERROR(VLOOKUP(B179,hospitals!$F$3:$H$51,3,0),1)</f>
        <v>1</v>
      </c>
      <c r="H179" s="0" t="str">
        <f aca="false">CONCATENATE("'",VLOOKUP(B179,base!$B$1:$C$310,2,0),"'")</f>
        <v>'Ruovesi'</v>
      </c>
    </row>
    <row r="180" customFormat="false" ht="13.8" hidden="false" customHeight="false" outlineLevel="0" collapsed="false">
      <c r="B180" s="0" t="s">
        <v>1491</v>
      </c>
      <c r="C180" s="0" t="str">
        <f aca="false">MID(VLOOKUP(B180,base!$B$1:$F$310,5,0),4,2)</f>
        <v>13</v>
      </c>
      <c r="D180" s="0" t="n">
        <v>62.855</v>
      </c>
      <c r="E180" s="0" t="n">
        <v>29.3667</v>
      </c>
      <c r="F180" s="0" t="n">
        <f aca="false">VLOOKUP(B180,pop2030!$A$7:$D$315,4,0)</f>
        <v>3628</v>
      </c>
      <c r="G180" s="0" t="n">
        <f aca="false">IFERROR(VLOOKUP(B180,hospitals!$F$3:$H$51,3,0),1)</f>
        <v>1</v>
      </c>
      <c r="H180" s="0" t="str">
        <f aca="false">CONCATENATE("'",VLOOKUP(B180,base!$B$1:$C$310,2,0),"'")</f>
        <v>'Polvijärvi'</v>
      </c>
    </row>
    <row r="181" customFormat="false" ht="13.8" hidden="false" customHeight="false" outlineLevel="0" collapsed="false">
      <c r="B181" s="0" t="s">
        <v>1492</v>
      </c>
      <c r="C181" s="0" t="str">
        <f aca="false">MID(VLOOKUP(B181,base!$B$1:$F$310,5,0),4,2)</f>
        <v>11</v>
      </c>
      <c r="D181" s="0" t="n">
        <v>61.3167</v>
      </c>
      <c r="E181" s="0" t="n">
        <v>23.6167</v>
      </c>
      <c r="F181" s="0" t="n">
        <f aca="false">VLOOKUP(B181,pop2030!$A$7:$D$315,4,0)</f>
        <v>4262</v>
      </c>
      <c r="G181" s="0" t="n">
        <f aca="false">IFERROR(VLOOKUP(B181,hospitals!$F$3:$H$51,3,0),1)</f>
        <v>1</v>
      </c>
      <c r="H181" s="0" t="str">
        <f aca="false">CONCATENATE("'",VLOOKUP(B181,base!$B$1:$C$310,2,0),"'")</f>
        <v>'Vesilahti'</v>
      </c>
    </row>
    <row r="182" customFormat="false" ht="13.8" hidden="false" customHeight="false" outlineLevel="0" collapsed="false">
      <c r="B182" s="0" t="s">
        <v>1493</v>
      </c>
      <c r="C182" s="0" t="str">
        <f aca="false">MID(VLOOKUP(B182,base!$B$1:$F$310,5,0),4,2)</f>
        <v>10</v>
      </c>
      <c r="D182" s="0" t="n">
        <v>66.3167</v>
      </c>
      <c r="E182" s="0" t="n">
        <v>23.6667</v>
      </c>
      <c r="F182" s="0" t="n">
        <f aca="false">VLOOKUP(B182,pop2030!$A$7:$D$315,4,0)</f>
        <v>3284</v>
      </c>
      <c r="G182" s="0" t="n">
        <f aca="false">IFERROR(VLOOKUP(B182,hospitals!$F$3:$H$51,3,0),1)</f>
        <v>1</v>
      </c>
      <c r="H182" s="0" t="str">
        <f aca="false">CONCATENATE("'",VLOOKUP(B182,base!$B$1:$C$310,2,0),"'")</f>
        <v>'Ylitornio'</v>
      </c>
    </row>
    <row r="183" customFormat="false" ht="13.8" hidden="false" customHeight="false" outlineLevel="0" collapsed="false">
      <c r="B183" s="0" t="s">
        <v>1494</v>
      </c>
      <c r="C183" s="0" t="str">
        <f aca="false">MID(VLOOKUP(B183,base!$B$1:$F$310,5,0),4,2)</f>
        <v>15</v>
      </c>
      <c r="D183" s="0" t="n">
        <v>63.6667</v>
      </c>
      <c r="E183" s="0" t="n">
        <v>27.5167</v>
      </c>
      <c r="F183" s="0" t="n">
        <f aca="false">VLOOKUP(B183,pop2030!$A$7:$D$315,4,0)</f>
        <v>3248</v>
      </c>
      <c r="G183" s="0" t="n">
        <f aca="false">IFERROR(VLOOKUP(B183,hospitals!$F$3:$H$51,3,0),1)</f>
        <v>1</v>
      </c>
      <c r="H183" s="0" t="str">
        <f aca="false">CONCATENATE("'",VLOOKUP(B183,base!$B$1:$C$310,2,0),"'")</f>
        <v>'Sonkajärvi'</v>
      </c>
    </row>
    <row r="184" customFormat="false" ht="13.8" hidden="false" customHeight="false" outlineLevel="0" collapsed="false">
      <c r="B184" s="0" t="s">
        <v>1495</v>
      </c>
      <c r="C184" s="0" t="str">
        <f aca="false">MID(VLOOKUP(B184,base!$B$1:$F$310,5,0),4,2)</f>
        <v>08</v>
      </c>
      <c r="D184" s="0" t="n">
        <v>62.875</v>
      </c>
      <c r="E184" s="0" t="n">
        <v>24.8</v>
      </c>
      <c r="F184" s="0" t="n">
        <f aca="false">VLOOKUP(B184,pop2030!$A$7:$D$315,4,0)</f>
        <v>3211</v>
      </c>
      <c r="G184" s="0" t="n">
        <f aca="false">IFERROR(VLOOKUP(B184,hospitals!$F$3:$H$51,3,0),1)</f>
        <v>1</v>
      </c>
      <c r="H184" s="0" t="str">
        <f aca="false">CONCATENATE("'",VLOOKUP(B184,base!$B$1:$C$310,2,0),"'")</f>
        <v>'Karstula'</v>
      </c>
    </row>
    <row r="185" customFormat="false" ht="13.8" hidden="false" customHeight="false" outlineLevel="0" collapsed="false">
      <c r="B185" s="0" t="s">
        <v>1496</v>
      </c>
      <c r="C185" s="0" t="str">
        <f aca="false">MID(VLOOKUP(B185,base!$B$1:$F$310,5,0),4,2)</f>
        <v>08</v>
      </c>
      <c r="D185" s="0" t="n">
        <v>63.3667</v>
      </c>
      <c r="E185" s="0" t="n">
        <v>25.575</v>
      </c>
      <c r="F185" s="0" t="n">
        <f aca="false">VLOOKUP(B185,pop2030!$A$7:$D$315,4,0)</f>
        <v>3380</v>
      </c>
      <c r="G185" s="0" t="n">
        <f aca="false">IFERROR(VLOOKUP(B185,hospitals!$F$3:$H$51,3,0),1)</f>
        <v>1</v>
      </c>
      <c r="H185" s="0" t="str">
        <f aca="false">CONCATENATE("'",VLOOKUP(B185,base!$B$1:$C$310,2,0),"'")</f>
        <v>'Pihtipudas'</v>
      </c>
    </row>
    <row r="186" customFormat="false" ht="13.8" hidden="false" customHeight="false" outlineLevel="0" collapsed="false">
      <c r="B186" s="0" t="s">
        <v>1497</v>
      </c>
      <c r="C186" s="0" t="str">
        <f aca="false">MID(VLOOKUP(B186,base!$B$1:$F$310,5,0),4,2)</f>
        <v>14</v>
      </c>
      <c r="D186" s="0" t="n">
        <v>65.575</v>
      </c>
      <c r="E186" s="0" t="n">
        <v>28.2417</v>
      </c>
      <c r="F186" s="0" t="n">
        <f aca="false">VLOOKUP(B186,pop2030!$A$7:$D$315,4,0)</f>
        <v>3380</v>
      </c>
      <c r="G186" s="0" t="n">
        <f aca="false">IFERROR(VLOOKUP(B186,hospitals!$F$3:$H$51,3,0),1)</f>
        <v>1</v>
      </c>
      <c r="H186" s="0" t="str">
        <f aca="false">CONCATENATE("'",VLOOKUP(B186,base!$B$1:$C$310,2,0),"'")</f>
        <v>'Taivalkoski'</v>
      </c>
    </row>
    <row r="187" customFormat="false" ht="13.8" hidden="false" customHeight="false" outlineLevel="0" collapsed="false">
      <c r="B187" s="0" t="s">
        <v>1498</v>
      </c>
      <c r="C187" s="0" t="str">
        <f aca="false">MID(VLOOKUP(B187,base!$B$1:$F$310,5,0),4,2)</f>
        <v>16</v>
      </c>
      <c r="D187" s="0" t="n">
        <v>61.5028</v>
      </c>
      <c r="E187" s="0" t="n">
        <v>25.6847</v>
      </c>
      <c r="F187" s="0" t="n">
        <f aca="false">VLOOKUP(B187,pop2030!$A$7:$D$315,4,0)</f>
        <v>3040</v>
      </c>
      <c r="G187" s="0" t="n">
        <f aca="false">IFERROR(VLOOKUP(B187,hospitals!$F$3:$H$51,3,0),1)</f>
        <v>1</v>
      </c>
      <c r="H187" s="0" t="str">
        <f aca="false">CONCATENATE("'",VLOOKUP(B187,base!$B$1:$C$310,2,0),"'")</f>
        <v>'Sysmä'</v>
      </c>
    </row>
    <row r="188" customFormat="false" ht="13.8" hidden="false" customHeight="false" outlineLevel="0" collapsed="false">
      <c r="B188" s="0" t="s">
        <v>1499</v>
      </c>
      <c r="C188" s="0" t="str">
        <f aca="false">MID(VLOOKUP(B188,base!$B$1:$F$310,5,0),4,2)</f>
        <v>10</v>
      </c>
      <c r="D188" s="0" t="n">
        <v>65.9275</v>
      </c>
      <c r="E188" s="0" t="n">
        <v>26.5184</v>
      </c>
      <c r="F188" s="0" t="n">
        <f aca="false">VLOOKUP(B188,pop2030!$A$7:$D$315,4,0)</f>
        <v>3135</v>
      </c>
      <c r="G188" s="0" t="n">
        <f aca="false">IFERROR(VLOOKUP(B188,hospitals!$F$3:$H$51,3,0),1)</f>
        <v>1</v>
      </c>
      <c r="H188" s="0" t="str">
        <f aca="false">CONCATENATE("'",VLOOKUP(B188,base!$B$1:$C$310,2,0),"'")</f>
        <v>'Ranua'</v>
      </c>
    </row>
    <row r="189" customFormat="false" ht="13.8" hidden="false" customHeight="false" outlineLevel="0" collapsed="false">
      <c r="B189" s="0" t="s">
        <v>1500</v>
      </c>
      <c r="C189" s="0" t="str">
        <f aca="false">MID(VLOOKUP(B189,base!$B$1:$F$310,5,0),4,2)</f>
        <v>08</v>
      </c>
      <c r="D189" s="0" t="n">
        <v>62.25</v>
      </c>
      <c r="E189" s="0" t="n">
        <v>25.1833</v>
      </c>
      <c r="F189" s="0" t="n">
        <f aca="false">VLOOKUP(B189,pop2030!$A$7:$D$315,4,0)</f>
        <v>3408</v>
      </c>
      <c r="G189" s="0" t="n">
        <f aca="false">IFERROR(VLOOKUP(B189,hospitals!$F$3:$H$51,3,0),1)</f>
        <v>1</v>
      </c>
      <c r="H189" s="0" t="str">
        <f aca="false">CONCATENATE("'",VLOOKUP(B189,base!$B$1:$C$310,2,0),"'")</f>
        <v>'Petäjävesi'</v>
      </c>
    </row>
    <row r="190" customFormat="false" ht="13.8" hidden="false" customHeight="false" outlineLevel="0" collapsed="false">
      <c r="B190" s="0" t="s">
        <v>1501</v>
      </c>
      <c r="C190" s="0" t="str">
        <f aca="false">MID(VLOOKUP(B190,base!$B$1:$F$310,5,0),4,2)</f>
        <v>19</v>
      </c>
      <c r="D190" s="0" t="n">
        <v>60.6472</v>
      </c>
      <c r="E190" s="0" t="n">
        <v>22.5903</v>
      </c>
      <c r="F190" s="0" t="n">
        <f aca="false">VLOOKUP(B190,pop2030!$A$7:$D$315,4,0)</f>
        <v>3995</v>
      </c>
      <c r="G190" s="0" t="n">
        <f aca="false">IFERROR(VLOOKUP(B190,hospitals!$F$3:$H$51,3,0),1)</f>
        <v>1</v>
      </c>
      <c r="H190" s="0" t="str">
        <f aca="false">CONCATENATE("'",VLOOKUP(B190,base!$B$1:$C$310,2,0),"'")</f>
        <v>'Aura'</v>
      </c>
    </row>
    <row r="191" customFormat="false" ht="13.8" hidden="false" customHeight="false" outlineLevel="0" collapsed="false">
      <c r="B191" s="0" t="s">
        <v>1502</v>
      </c>
      <c r="C191" s="0" t="str">
        <f aca="false">MID(VLOOKUP(B191,base!$B$1:$F$310,5,0),4,2)</f>
        <v>15</v>
      </c>
      <c r="D191" s="0" t="n">
        <v>63.7431</v>
      </c>
      <c r="E191" s="0" t="n">
        <v>27.0014</v>
      </c>
      <c r="F191" s="0" t="n">
        <f aca="false">VLOOKUP(B191,pop2030!$A$7:$D$315,4,0)</f>
        <v>3130</v>
      </c>
      <c r="G191" s="0" t="n">
        <f aca="false">IFERROR(VLOOKUP(B191,hospitals!$F$3:$H$51,3,0),1)</f>
        <v>1</v>
      </c>
      <c r="H191" s="0" t="str">
        <f aca="false">CONCATENATE("'",VLOOKUP(B191,base!$B$1:$C$310,2,0),"'")</f>
        <v>'Vieremä'</v>
      </c>
    </row>
    <row r="192" customFormat="false" ht="13.8" hidden="false" customHeight="false" outlineLevel="0" collapsed="false">
      <c r="B192" s="0" t="s">
        <v>1503</v>
      </c>
      <c r="C192" s="0" t="str">
        <f aca="false">MID(VLOOKUP(B192,base!$B$1:$F$310,5,0),4,2)</f>
        <v>04</v>
      </c>
      <c r="D192" s="0" t="n">
        <v>62.0667</v>
      </c>
      <c r="E192" s="0" t="n">
        <v>28.3</v>
      </c>
      <c r="F192" s="0" t="n">
        <f aca="false">VLOOKUP(B192,pop2030!$A$7:$D$315,4,0)</f>
        <v>2829</v>
      </c>
      <c r="G192" s="0" t="n">
        <f aca="false">IFERROR(VLOOKUP(B192,hospitals!$F$3:$H$51,3,0),1)</f>
        <v>1</v>
      </c>
      <c r="H192" s="0" t="str">
        <f aca="false">CONCATENATE("'",VLOOKUP(B192,base!$B$1:$C$310,2,0),"'")</f>
        <v>'Rantasalmi'</v>
      </c>
    </row>
    <row r="193" customFormat="false" ht="13.8" hidden="false" customHeight="false" outlineLevel="0" collapsed="false">
      <c r="B193" s="0" t="s">
        <v>1504</v>
      </c>
      <c r="C193" s="0" t="str">
        <f aca="false">MID(VLOOKUP(B193,base!$B$1:$F$310,5,0),4,2)</f>
        <v>10</v>
      </c>
      <c r="D193" s="0" t="n">
        <v>66.8333</v>
      </c>
      <c r="E193" s="0" t="n">
        <v>28.6667</v>
      </c>
      <c r="F193" s="0" t="n">
        <f aca="false">VLOOKUP(B193,pop2030!$A$7:$D$315,4,0)</f>
        <v>2925</v>
      </c>
      <c r="G193" s="0" t="n">
        <f aca="false">IFERROR(VLOOKUP(B193,hospitals!$F$3:$H$51,3,0),1)</f>
        <v>1</v>
      </c>
      <c r="H193" s="0" t="str">
        <f aca="false">CONCATENATE("'",VLOOKUP(B193,base!$B$1:$C$310,2,0),"'")</f>
        <v>'Salla'</v>
      </c>
    </row>
    <row r="194" customFormat="false" ht="13.8" hidden="false" customHeight="false" outlineLevel="0" collapsed="false">
      <c r="B194" s="0" t="s">
        <v>1505</v>
      </c>
      <c r="C194" s="0" t="str">
        <f aca="false">MID(VLOOKUP(B194,base!$B$1:$F$310,5,0),4,2)</f>
        <v>03</v>
      </c>
      <c r="D194" s="0" t="n">
        <v>62.8083</v>
      </c>
      <c r="E194" s="0" t="n">
        <v>23.5083</v>
      </c>
      <c r="F194" s="0" t="n">
        <f aca="false">VLOOKUP(B194,pop2030!$A$7:$D$315,4,0)</f>
        <v>3204</v>
      </c>
      <c r="G194" s="0" t="n">
        <f aca="false">IFERROR(VLOOKUP(B194,hospitals!$F$3:$H$51,3,0),1)</f>
        <v>1</v>
      </c>
      <c r="H194" s="0" t="str">
        <f aca="false">CONCATENATE("'",VLOOKUP(B194,base!$B$1:$C$310,2,0),"'")</f>
        <v>'Kuortane'</v>
      </c>
    </row>
    <row r="195" customFormat="false" ht="13.8" hidden="false" customHeight="false" outlineLevel="0" collapsed="false">
      <c r="B195" s="0" t="s">
        <v>1506</v>
      </c>
      <c r="C195" s="0" t="str">
        <f aca="false">MID(VLOOKUP(B195,base!$B$1:$F$310,5,0),4,2)</f>
        <v>08</v>
      </c>
      <c r="D195" s="0" t="n">
        <v>62.5</v>
      </c>
      <c r="E195" s="0" t="n">
        <v>25.4367</v>
      </c>
      <c r="F195" s="0" t="n">
        <f aca="false">VLOOKUP(B195,pop2030!$A$7:$D$315,4,0)</f>
        <v>3564</v>
      </c>
      <c r="G195" s="0" t="n">
        <f aca="false">IFERROR(VLOOKUP(B195,hospitals!$F$3:$H$51,3,0),1)</f>
        <v>1</v>
      </c>
      <c r="H195" s="0" t="str">
        <f aca="false">CONCATENATE("'",VLOOKUP(B195,base!$B$1:$C$310,2,0),"'")</f>
        <v>'Uurainen'</v>
      </c>
    </row>
    <row r="196" customFormat="false" ht="13.8" hidden="false" customHeight="false" outlineLevel="0" collapsed="false">
      <c r="B196" s="0" t="s">
        <v>1507</v>
      </c>
      <c r="C196" s="0" t="str">
        <f aca="false">MID(VLOOKUP(B196,base!$B$1:$F$310,5,0),4,2)</f>
        <v>10</v>
      </c>
      <c r="D196" s="0" t="n">
        <v>66.7756</v>
      </c>
      <c r="E196" s="0" t="n">
        <v>23.9635</v>
      </c>
      <c r="F196" s="0" t="n">
        <f aca="false">VLOOKUP(B196,pop2030!$A$7:$D$315,4,0)</f>
        <v>2797</v>
      </c>
      <c r="G196" s="0" t="n">
        <f aca="false">IFERROR(VLOOKUP(B196,hospitals!$F$3:$H$51,3,0),1)</f>
        <v>1</v>
      </c>
      <c r="H196" s="0" t="str">
        <f aca="false">CONCATENATE("'",VLOOKUP(B196,base!$B$1:$C$310,2,0),"'")</f>
        <v>'Pello'</v>
      </c>
    </row>
    <row r="197" customFormat="false" ht="13.8" hidden="false" customHeight="false" outlineLevel="0" collapsed="false">
      <c r="B197" s="0" t="s">
        <v>1508</v>
      </c>
      <c r="C197" s="0" t="str">
        <f aca="false">MID(VLOOKUP(B197,base!$B$1:$F$310,5,0),4,2)</f>
        <v>02</v>
      </c>
      <c r="D197" s="0" t="n">
        <v>61.2</v>
      </c>
      <c r="E197" s="0" t="n">
        <v>27.6833</v>
      </c>
      <c r="F197" s="0" t="n">
        <f aca="false">VLOOKUP(B197,pop2030!$A$7:$D$315,4,0)</f>
        <v>2858</v>
      </c>
      <c r="G197" s="0" t="n">
        <f aca="false">IFERROR(VLOOKUP(B197,hospitals!$F$3:$H$51,3,0),1)</f>
        <v>1</v>
      </c>
      <c r="H197" s="0" t="str">
        <f aca="false">CONCATENATE("'",VLOOKUP(B197,base!$B$1:$C$310,2,0),"'")</f>
        <v>'Savitaipale'</v>
      </c>
    </row>
    <row r="198" customFormat="false" ht="13.8" hidden="false" customHeight="false" outlineLevel="0" collapsed="false">
      <c r="B198" s="0" t="s">
        <v>1509</v>
      </c>
      <c r="C198" s="0" t="str">
        <f aca="false">MID(VLOOKUP(B198,base!$B$1:$F$310,5,0),4,2)</f>
        <v>04</v>
      </c>
      <c r="D198" s="0" t="n">
        <v>62.425</v>
      </c>
      <c r="E198" s="0" t="n">
        <v>28.6333</v>
      </c>
      <c r="F198" s="0" t="n">
        <f aca="false">VLOOKUP(B198,pop2030!$A$7:$D$315,4,0)</f>
        <v>2671</v>
      </c>
      <c r="G198" s="0" t="n">
        <f aca="false">IFERROR(VLOOKUP(B198,hospitals!$F$3:$H$51,3,0),1)</f>
        <v>1</v>
      </c>
      <c r="H198" s="0" t="str">
        <f aca="false">CONCATENATE("'",VLOOKUP(B198,base!$B$1:$C$310,2,0),"'")</f>
        <v>'Heinävesi'</v>
      </c>
    </row>
    <row r="199" customFormat="false" ht="13.8" hidden="false" customHeight="false" outlineLevel="0" collapsed="false">
      <c r="B199" s="0" t="s">
        <v>1510</v>
      </c>
      <c r="C199" s="0" t="str">
        <f aca="false">MID(VLOOKUP(B199,base!$B$1:$F$310,5,0),4,2)</f>
        <v>05</v>
      </c>
      <c r="D199" s="0" t="n">
        <v>64.4083</v>
      </c>
      <c r="E199" s="0" t="n">
        <v>27.8417</v>
      </c>
      <c r="F199" s="0" t="n">
        <f aca="false">VLOOKUP(B199,pop2030!$A$7:$D$315,4,0)</f>
        <v>2835</v>
      </c>
      <c r="G199" s="0" t="n">
        <f aca="false">IFERROR(VLOOKUP(B199,hospitals!$F$3:$H$51,3,0),1)</f>
        <v>1</v>
      </c>
      <c r="H199" s="0" t="str">
        <f aca="false">CONCATENATE("'",VLOOKUP(B199,base!$B$1:$C$310,2,0),"'")</f>
        <v>'Paltamo'</v>
      </c>
    </row>
    <row r="200" customFormat="false" ht="13.8" hidden="false" customHeight="false" outlineLevel="0" collapsed="false">
      <c r="B200" s="0" t="s">
        <v>1511</v>
      </c>
      <c r="C200" s="0" t="str">
        <f aca="false">MID(VLOOKUP(B200,base!$B$1:$F$310,5,0),4,2)</f>
        <v>10</v>
      </c>
      <c r="D200" s="0" t="n">
        <v>66.1097</v>
      </c>
      <c r="E200" s="0" t="n">
        <v>28.1739</v>
      </c>
      <c r="F200" s="0" t="n">
        <f aca="false">VLOOKUP(B200,pop2030!$A$7:$D$315,4,0)</f>
        <v>2585</v>
      </c>
      <c r="G200" s="0" t="n">
        <f aca="false">IFERROR(VLOOKUP(B200,hospitals!$F$3:$H$51,3,0),1)</f>
        <v>1</v>
      </c>
      <c r="H200" s="0" t="str">
        <f aca="false">CONCATENATE("'",VLOOKUP(B200,base!$B$1:$C$310,2,0),"'")</f>
        <v>'Posio'</v>
      </c>
    </row>
    <row r="201" customFormat="false" ht="13.8" hidden="false" customHeight="false" outlineLevel="0" collapsed="false">
      <c r="B201" s="0" t="s">
        <v>1512</v>
      </c>
      <c r="C201" s="0" t="str">
        <f aca="false">MID(VLOOKUP(B201,base!$B$1:$F$310,5,0),4,2)</f>
        <v>09</v>
      </c>
      <c r="D201" s="0" t="n">
        <v>60.5833</v>
      </c>
      <c r="E201" s="0" t="n">
        <v>27.7</v>
      </c>
      <c r="F201" s="0" t="n">
        <f aca="false">VLOOKUP(B201,pop2030!$A$7:$D$315,4,0)</f>
        <v>2710</v>
      </c>
      <c r="G201" s="0" t="n">
        <f aca="false">IFERROR(VLOOKUP(B201,hospitals!$F$3:$H$51,3,0),1)</f>
        <v>1</v>
      </c>
      <c r="H201" s="0" t="str">
        <f aca="false">CONCATENATE("'",VLOOKUP(B201,base!$B$1:$C$310,2,0),"'")</f>
        <v>'Virolahti'</v>
      </c>
    </row>
    <row r="202" customFormat="false" ht="13.8" hidden="false" customHeight="false" outlineLevel="0" collapsed="false">
      <c r="B202" s="0" t="s">
        <v>1513</v>
      </c>
      <c r="C202" s="0" t="str">
        <f aca="false">MID(VLOOKUP(B202,base!$B$1:$F$310,5,0),4,2)</f>
        <v>19</v>
      </c>
      <c r="D202" s="0" t="n">
        <v>60.1639</v>
      </c>
      <c r="E202" s="0" t="n">
        <v>22.7278</v>
      </c>
      <c r="F202" s="0" t="n">
        <f aca="false">VLOOKUP(B202,pop2030!$A$7:$D$315,4,0)</f>
        <v>6129</v>
      </c>
      <c r="G202" s="0" t="n">
        <f aca="false">IFERROR(VLOOKUP(B202,hospitals!$F$3:$H$51,3,0),1)</f>
        <v>1</v>
      </c>
      <c r="H202" s="0" t="str">
        <f aca="false">CONCATENATE("'",VLOOKUP(B202,base!$B$1:$C$310,2,0),"'")</f>
        <v>'Kimitoön'</v>
      </c>
    </row>
    <row r="203" customFormat="false" ht="13.8" hidden="false" customHeight="false" outlineLevel="0" collapsed="false">
      <c r="B203" s="0" t="s">
        <v>1514</v>
      </c>
      <c r="C203" s="0" t="str">
        <f aca="false">MID(VLOOKUP(B203,base!$B$1:$F$310,5,0),4,2)</f>
        <v>07</v>
      </c>
      <c r="D203" s="0" t="n">
        <v>63.775</v>
      </c>
      <c r="E203" s="0" t="n">
        <v>24.25</v>
      </c>
      <c r="F203" s="0" t="n">
        <f aca="false">VLOOKUP(B203,pop2030!$A$7:$D$315,4,0)</f>
        <v>2371</v>
      </c>
      <c r="G203" s="0" t="n">
        <f aca="false">IFERROR(VLOOKUP(B203,hospitals!$F$3:$H$51,3,0),1)</f>
        <v>1</v>
      </c>
      <c r="H203" s="0" t="str">
        <f aca="false">CONCATENATE("'",VLOOKUP(B203,base!$B$1:$C$310,2,0),"'")</f>
        <v>'Toholampi'</v>
      </c>
    </row>
    <row r="204" customFormat="false" ht="13.8" hidden="false" customHeight="false" outlineLevel="0" collapsed="false">
      <c r="B204" s="0" t="s">
        <v>1515</v>
      </c>
      <c r="C204" s="0" t="str">
        <f aca="false">MID(VLOOKUP(B204,base!$B$1:$F$310,5,0),4,2)</f>
        <v>15</v>
      </c>
      <c r="D204" s="0" t="n">
        <v>62.6217</v>
      </c>
      <c r="E204" s="0" t="n">
        <v>26.8333</v>
      </c>
      <c r="F204" s="0" t="n">
        <f aca="false">VLOOKUP(B204,pop2030!$A$7:$D$315,4,0)</f>
        <v>2639</v>
      </c>
      <c r="G204" s="0" t="n">
        <f aca="false">IFERROR(VLOOKUP(B204,hospitals!$F$3:$H$51,3,0),1)</f>
        <v>1</v>
      </c>
      <c r="H204" s="0" t="str">
        <f aca="false">CONCATENATE("'",VLOOKUP(B204,base!$B$1:$C$310,2,0),"'")</f>
        <v>'Rautalampi'</v>
      </c>
    </row>
    <row r="205" customFormat="false" ht="13.8" hidden="false" customHeight="false" outlineLevel="0" collapsed="false">
      <c r="B205" s="0" t="s">
        <v>1516</v>
      </c>
      <c r="C205" s="0" t="str">
        <f aca="false">MID(VLOOKUP(B205,base!$B$1:$F$310,5,0),4,2)</f>
        <v>07</v>
      </c>
      <c r="D205" s="0" t="n">
        <v>63.4753</v>
      </c>
      <c r="E205" s="0" t="n">
        <v>23.7886</v>
      </c>
      <c r="F205" s="0" t="n">
        <f aca="false">VLOOKUP(B205,pop2030!$A$7:$D$315,4,0)</f>
        <v>2632</v>
      </c>
      <c r="G205" s="0" t="n">
        <f aca="false">IFERROR(VLOOKUP(B205,hospitals!$F$3:$H$51,3,0),1)</f>
        <v>1</v>
      </c>
      <c r="H205" s="0" t="str">
        <f aca="false">CONCATENATE("'",VLOOKUP(B205,base!$B$1:$C$310,2,0),"'")</f>
        <v>'Veteli'</v>
      </c>
    </row>
    <row r="206" customFormat="false" ht="13.8" hidden="false" customHeight="false" outlineLevel="0" collapsed="false">
      <c r="B206" s="0" t="s">
        <v>1517</v>
      </c>
      <c r="C206" s="0" t="str">
        <f aca="false">MID(VLOOKUP(B206,base!$B$1:$F$310,5,0),4,2)</f>
        <v>10</v>
      </c>
      <c r="D206" s="0" t="n">
        <v>65.6613</v>
      </c>
      <c r="E206" s="0" t="n">
        <v>25.0623</v>
      </c>
      <c r="F206" s="0" t="n">
        <f aca="false">VLOOKUP(B206,pop2030!$A$7:$D$315,4,0)</f>
        <v>2526</v>
      </c>
      <c r="G206" s="0" t="n">
        <f aca="false">IFERROR(VLOOKUP(B206,hospitals!$F$3:$H$51,3,0),1)</f>
        <v>1</v>
      </c>
      <c r="H206" s="0" t="str">
        <f aca="false">CONCATENATE("'",VLOOKUP(B206,base!$B$1:$C$310,2,0),"'")</f>
        <v>'Simo'</v>
      </c>
    </row>
    <row r="207" customFormat="false" ht="13.8" hidden="false" customHeight="false" outlineLevel="0" collapsed="false">
      <c r="B207" s="0" t="s">
        <v>1518</v>
      </c>
      <c r="C207" s="0" t="str">
        <f aca="false">MID(VLOOKUP(B207,base!$B$1:$F$310,5,0),4,2)</f>
        <v>03</v>
      </c>
      <c r="D207" s="0" t="n">
        <v>63.2167</v>
      </c>
      <c r="E207" s="0" t="n">
        <v>23.6333</v>
      </c>
      <c r="F207" s="0" t="n">
        <f aca="false">VLOOKUP(B207,pop2030!$A$7:$D$315,4,0)</f>
        <v>2453</v>
      </c>
      <c r="G207" s="0" t="n">
        <f aca="false">IFERROR(VLOOKUP(B207,hospitals!$F$3:$H$51,3,0),1)</f>
        <v>1</v>
      </c>
      <c r="H207" s="0" t="str">
        <f aca="false">CONCATENATE("'",VLOOKUP(B207,base!$B$1:$C$310,2,0),"'")</f>
        <v>'Lappajärvi'</v>
      </c>
    </row>
    <row r="208" customFormat="false" ht="13.8" hidden="false" customHeight="false" outlineLevel="0" collapsed="false">
      <c r="B208" s="0" t="s">
        <v>1519</v>
      </c>
      <c r="C208" s="0" t="str">
        <f aca="false">MID(VLOOKUP(B208,base!$B$1:$F$310,5,0),4,2)</f>
        <v>14</v>
      </c>
      <c r="D208" s="0" t="n">
        <v>64.4667</v>
      </c>
      <c r="E208" s="0" t="n">
        <v>24.2583</v>
      </c>
      <c r="F208" s="0" t="n">
        <f aca="false">VLOOKUP(B208,pop2030!$A$7:$D$315,4,0)</f>
        <v>2717</v>
      </c>
      <c r="G208" s="0" t="n">
        <f aca="false">IFERROR(VLOOKUP(B208,hospitals!$F$3:$H$51,3,0),1)</f>
        <v>1</v>
      </c>
      <c r="H208" s="0" t="str">
        <f aca="false">CONCATENATE("'",VLOOKUP(B208,base!$B$1:$C$310,2,0),"'")</f>
        <v>'Pyhäjoki'</v>
      </c>
    </row>
    <row r="209" customFormat="false" ht="13.8" hidden="false" customHeight="false" outlineLevel="0" collapsed="false">
      <c r="B209" s="0" t="s">
        <v>1520</v>
      </c>
      <c r="C209" s="0" t="str">
        <f aca="false">MID(VLOOKUP(B209,base!$B$1:$F$310,5,0),4,2)</f>
        <v>10</v>
      </c>
      <c r="D209" s="0" t="n">
        <v>66.0821</v>
      </c>
      <c r="E209" s="0" t="n">
        <v>24.808</v>
      </c>
      <c r="F209" s="0" t="n">
        <f aca="false">VLOOKUP(B209,pop2030!$A$7:$D$315,4,0)</f>
        <v>2495</v>
      </c>
      <c r="G209" s="0" t="n">
        <f aca="false">IFERROR(VLOOKUP(B209,hospitals!$F$3:$H$51,3,0),1)</f>
        <v>1</v>
      </c>
      <c r="H209" s="0" t="str">
        <f aca="false">CONCATENATE("'",VLOOKUP(B209,base!$B$1:$C$310,2,0),"'")</f>
        <v>'Tervola'</v>
      </c>
    </row>
    <row r="210" customFormat="false" ht="13.8" hidden="false" customHeight="false" outlineLevel="0" collapsed="false">
      <c r="B210" s="0" t="s">
        <v>1521</v>
      </c>
      <c r="C210" s="0" t="str">
        <f aca="false">MID(VLOOKUP(B210,base!$B$1:$F$310,5,0),4,2)</f>
        <v>15</v>
      </c>
      <c r="D210" s="0" t="n">
        <v>62.975</v>
      </c>
      <c r="E210" s="0" t="n">
        <v>28.4833</v>
      </c>
      <c r="F210" s="0" t="n">
        <f aca="false">VLOOKUP(B210,pop2030!$A$7:$D$315,4,0)</f>
        <v>2347</v>
      </c>
      <c r="G210" s="0" t="n">
        <f aca="false">IFERROR(VLOOKUP(B210,hospitals!$F$3:$H$51,3,0),1)</f>
        <v>1</v>
      </c>
      <c r="H210" s="0" t="str">
        <f aca="false">CONCATENATE("'",VLOOKUP(B210,base!$B$1:$C$310,2,0),"'")</f>
        <v>'Kaavi'</v>
      </c>
    </row>
    <row r="211" customFormat="false" ht="13.8" hidden="false" customHeight="false" outlineLevel="0" collapsed="false">
      <c r="B211" s="0" t="s">
        <v>1522</v>
      </c>
      <c r="C211" s="0" t="str">
        <f aca="false">MID(VLOOKUP(B211,base!$B$1:$F$310,5,0),4,2)</f>
        <v>17</v>
      </c>
      <c r="D211" s="0" t="n">
        <v>61.8583</v>
      </c>
      <c r="E211" s="0" t="n">
        <v>21.5</v>
      </c>
      <c r="F211" s="0" t="n">
        <f aca="false">VLOOKUP(B211,pop2030!$A$7:$D$315,4,0)</f>
        <v>2888</v>
      </c>
      <c r="G211" s="0" t="n">
        <f aca="false">IFERROR(VLOOKUP(B211,hospitals!$F$3:$H$51,3,0),1)</f>
        <v>1</v>
      </c>
      <c r="H211" s="0" t="str">
        <f aca="false">CONCATENATE("'",VLOOKUP(B211,base!$B$1:$C$310,2,0),"'")</f>
        <v>'Merikarvia'</v>
      </c>
    </row>
    <row r="212" customFormat="false" ht="13.8" hidden="false" customHeight="false" outlineLevel="0" collapsed="false">
      <c r="B212" s="0" t="s">
        <v>1523</v>
      </c>
      <c r="C212" s="0" t="str">
        <f aca="false">MID(VLOOKUP(B212,base!$B$1:$F$310,5,0),4,2)</f>
        <v>16</v>
      </c>
      <c r="D212" s="0" t="n">
        <v>61.35</v>
      </c>
      <c r="E212" s="0" t="n">
        <v>25.275</v>
      </c>
      <c r="F212" s="0" t="n">
        <f aca="false">VLOOKUP(B212,pop2030!$A$7:$D$315,4,0)</f>
        <v>2480</v>
      </c>
      <c r="G212" s="0" t="n">
        <f aca="false">IFERROR(VLOOKUP(B212,hospitals!$F$3:$H$51,3,0),1)</f>
        <v>1</v>
      </c>
      <c r="H212" s="0" t="str">
        <f aca="false">CONCATENATE("'",VLOOKUP(B212,base!$B$1:$C$310,2,0),"'")</f>
        <v>'Padasjoki'</v>
      </c>
    </row>
    <row r="213" customFormat="false" ht="13.8" hidden="false" customHeight="false" outlineLevel="0" collapsed="false">
      <c r="B213" s="0" t="s">
        <v>1524</v>
      </c>
      <c r="C213" s="0" t="str">
        <f aca="false">MID(VLOOKUP(B213,base!$B$1:$F$310,5,0),4,2)</f>
        <v>05</v>
      </c>
      <c r="D213" s="0" t="n">
        <v>64.55</v>
      </c>
      <c r="E213" s="0" t="n">
        <v>26.8333</v>
      </c>
      <c r="F213" s="0" t="n">
        <f aca="false">VLOOKUP(B213,pop2030!$A$7:$D$315,4,0)</f>
        <v>2257</v>
      </c>
      <c r="G213" s="0" t="n">
        <f aca="false">IFERROR(VLOOKUP(B213,hospitals!$F$3:$H$51,3,0),1)</f>
        <v>1</v>
      </c>
      <c r="H213" s="0" t="str">
        <f aca="false">CONCATENATE("'",VLOOKUP(B213,base!$B$1:$C$310,2,0),"'")</f>
        <v>'Vaala'</v>
      </c>
    </row>
    <row r="214" customFormat="false" ht="13.8" hidden="false" customHeight="false" outlineLevel="0" collapsed="false">
      <c r="B214" s="0" t="s">
        <v>1525</v>
      </c>
      <c r="C214" s="0" t="str">
        <f aca="false">MID(VLOOKUP(B214,base!$B$1:$F$310,5,0),4,2)</f>
        <v>02</v>
      </c>
      <c r="D214" s="0" t="n">
        <v>61.0611</v>
      </c>
      <c r="E214" s="0" t="n">
        <v>27.8042</v>
      </c>
      <c r="F214" s="0" t="n">
        <f aca="false">VLOOKUP(B214,pop2030!$A$7:$D$315,4,0)</f>
        <v>2753</v>
      </c>
      <c r="G214" s="0" t="n">
        <f aca="false">IFERROR(VLOOKUP(B214,hospitals!$F$3:$H$51,3,0),1)</f>
        <v>1</v>
      </c>
      <c r="H214" s="0" t="str">
        <f aca="false">CONCATENATE("'",VLOOKUP(B214,base!$B$1:$C$310,2,0),"'")</f>
        <v>'Lemi'</v>
      </c>
    </row>
    <row r="215" customFormat="false" ht="13.8" hidden="false" customHeight="false" outlineLevel="0" collapsed="false">
      <c r="B215" s="0" t="s">
        <v>1526</v>
      </c>
      <c r="C215" s="0" t="str">
        <f aca="false">MID(VLOOKUP(B215,base!$B$1:$F$310,5,0),4,2)</f>
        <v>03</v>
      </c>
      <c r="D215" s="0" t="n">
        <v>63.1617</v>
      </c>
      <c r="E215" s="0" t="n">
        <v>23.8167</v>
      </c>
      <c r="F215" s="0" t="n">
        <f aca="false">VLOOKUP(B215,pop2030!$A$7:$D$315,4,0)</f>
        <v>2285</v>
      </c>
      <c r="G215" s="0" t="n">
        <f aca="false">IFERROR(VLOOKUP(B215,hospitals!$F$3:$H$51,3,0),1)</f>
        <v>1</v>
      </c>
      <c r="H215" s="0" t="str">
        <f aca="false">CONCATENATE("'",VLOOKUP(B215,base!$B$1:$C$310,2,0),"'")</f>
        <v>'Vimpeli'</v>
      </c>
    </row>
    <row r="216" customFormat="false" ht="13.8" hidden="false" customHeight="false" outlineLevel="0" collapsed="false">
      <c r="B216" s="0" t="s">
        <v>1527</v>
      </c>
      <c r="C216" s="0" t="str">
        <f aca="false">MID(VLOOKUP(B216,base!$B$1:$F$310,5,0),4,2)</f>
        <v>11</v>
      </c>
      <c r="D216" s="0" t="n">
        <v>61.1117</v>
      </c>
      <c r="E216" s="0" t="n">
        <v>23.105</v>
      </c>
      <c r="F216" s="0" t="n">
        <f aca="false">VLOOKUP(B216,pop2030!$A$7:$D$315,4,0)</f>
        <v>2336</v>
      </c>
      <c r="G216" s="0" t="n">
        <f aca="false">IFERROR(VLOOKUP(B216,hospitals!$F$3:$H$51,3,0),1)</f>
        <v>1</v>
      </c>
      <c r="H216" s="0" t="str">
        <f aca="false">CONCATENATE("'",VLOOKUP(B216,base!$B$1:$C$310,2,0),"'")</f>
        <v>'Punkalaidun'</v>
      </c>
    </row>
    <row r="217" customFormat="false" ht="13.8" hidden="false" customHeight="false" outlineLevel="0" collapsed="false">
      <c r="B217" s="0" t="s">
        <v>1528</v>
      </c>
      <c r="C217" s="0" t="str">
        <f aca="false">MID(VLOOKUP(B217,base!$B$1:$F$310,5,0),4,2)</f>
        <v>19</v>
      </c>
      <c r="D217" s="0" t="n">
        <v>60.3417</v>
      </c>
      <c r="E217" s="0" t="n">
        <v>22.6917</v>
      </c>
      <c r="F217" s="0" t="n">
        <f aca="false">VLOOKUP(B217,pop2030!$A$7:$D$315,4,0)</f>
        <v>2861</v>
      </c>
      <c r="G217" s="0" t="n">
        <f aca="false">IFERROR(VLOOKUP(B217,hospitals!$F$3:$H$51,3,0),1)</f>
        <v>1</v>
      </c>
      <c r="H217" s="0" t="str">
        <f aca="false">CONCATENATE("'",VLOOKUP(B217,base!$B$1:$C$310,2,0),"'")</f>
        <v>'Sauvo'</v>
      </c>
    </row>
    <row r="218" customFormat="false" ht="13.8" hidden="false" customHeight="false" outlineLevel="0" collapsed="false">
      <c r="B218" s="0" t="s">
        <v>1529</v>
      </c>
      <c r="C218" s="0" t="str">
        <f aca="false">MID(VLOOKUP(B218,base!$B$1:$F$310,5,0),4,2)</f>
        <v>16</v>
      </c>
      <c r="D218" s="0" t="n">
        <v>61.5784</v>
      </c>
      <c r="E218" s="0" t="n">
        <v>26.0142</v>
      </c>
      <c r="F218" s="0" t="n">
        <f aca="false">VLOOKUP(B218,pop2030!$A$7:$D$315,4,0)</f>
        <v>2201</v>
      </c>
      <c r="G218" s="0" t="n">
        <f aca="false">IFERROR(VLOOKUP(B218,hospitals!$F$3:$H$51,3,0),1)</f>
        <v>1</v>
      </c>
      <c r="H218" s="0" t="str">
        <f aca="false">CONCATENATE("'",VLOOKUP(B218,base!$B$1:$C$310,2,0),"'")</f>
        <v>'Hartola'</v>
      </c>
    </row>
    <row r="219" customFormat="false" ht="13.8" hidden="false" customHeight="false" outlineLevel="0" collapsed="false">
      <c r="B219" s="0" t="s">
        <v>1530</v>
      </c>
      <c r="C219" s="0" t="str">
        <f aca="false">MID(VLOOKUP(B219,base!$B$1:$F$310,5,0),4,2)</f>
        <v>14</v>
      </c>
      <c r="D219" s="0" t="n">
        <v>63.6056</v>
      </c>
      <c r="E219" s="0" t="n">
        <v>24.9319</v>
      </c>
      <c r="F219" s="0" t="n">
        <f aca="false">VLOOKUP(B219,pop2030!$A$7:$D$315,4,0)</f>
        <v>2401</v>
      </c>
      <c r="G219" s="0" t="n">
        <f aca="false">IFERROR(VLOOKUP(B219,hospitals!$F$3:$H$51,3,0),1)</f>
        <v>1</v>
      </c>
      <c r="H219" s="0" t="str">
        <f aca="false">CONCATENATE("'",VLOOKUP(B219,base!$B$1:$C$310,2,0),"'")</f>
        <v>'Reisjärvi'</v>
      </c>
    </row>
    <row r="220" customFormat="false" ht="13.8" hidden="false" customHeight="false" outlineLevel="0" collapsed="false">
      <c r="B220" s="0" t="s">
        <v>1531</v>
      </c>
      <c r="C220" s="0" t="str">
        <f aca="false">MID(VLOOKUP(B220,base!$B$1:$F$310,5,0),4,2)</f>
        <v>14</v>
      </c>
      <c r="D220" s="0" t="n">
        <v>64.75</v>
      </c>
      <c r="E220" s="0" t="n">
        <v>26.4167</v>
      </c>
      <c r="F220" s="0" t="n">
        <f aca="false">VLOOKUP(B220,pop2030!$A$7:$D$315,4,0)</f>
        <v>2252</v>
      </c>
      <c r="G220" s="0" t="n">
        <f aca="false">IFERROR(VLOOKUP(B220,hospitals!$F$3:$H$51,3,0),1)</f>
        <v>1</v>
      </c>
      <c r="H220" s="0" t="str">
        <f aca="false">CONCATENATE("'",VLOOKUP(B220,base!$B$1:$C$310,2,0),"'")</f>
        <v>'Utajärvi'</v>
      </c>
    </row>
    <row r="221" customFormat="false" ht="13.8" hidden="false" customHeight="false" outlineLevel="0" collapsed="false">
      <c r="B221" s="0" t="s">
        <v>1532</v>
      </c>
      <c r="C221" s="0" t="str">
        <f aca="false">MID(VLOOKUP(B221,base!$B$1:$F$310,5,0),4,2)</f>
        <v>07</v>
      </c>
      <c r="D221" s="0" t="n">
        <v>63.2167</v>
      </c>
      <c r="E221" s="0" t="n">
        <v>24.4167</v>
      </c>
      <c r="F221" s="0" t="n">
        <f aca="false">VLOOKUP(B221,pop2030!$A$7:$D$315,4,0)</f>
        <v>2212</v>
      </c>
      <c r="G221" s="0" t="n">
        <f aca="false">IFERROR(VLOOKUP(B221,hospitals!$F$3:$H$51,3,0),1)</f>
        <v>1</v>
      </c>
      <c r="H221" s="0" t="str">
        <f aca="false">CONCATENATE("'",VLOOKUP(B221,base!$B$1:$C$310,2,0),"'")</f>
        <v>'Perho'</v>
      </c>
    </row>
    <row r="222" customFormat="false" ht="13.8" hidden="false" customHeight="false" outlineLevel="0" collapsed="false">
      <c r="B222" s="0" t="s">
        <v>1533</v>
      </c>
      <c r="C222" s="0" t="str">
        <f aca="false">MID(VLOOKUP(B222,base!$B$1:$F$310,5,0),4,2)</f>
        <v>05</v>
      </c>
      <c r="D222" s="0" t="n">
        <v>64.8681</v>
      </c>
      <c r="E222" s="0" t="n">
        <v>27.6708</v>
      </c>
      <c r="F222" s="0" t="n">
        <f aca="false">VLOOKUP(B222,pop2030!$A$7:$D$315,4,0)</f>
        <v>2049</v>
      </c>
      <c r="G222" s="0" t="n">
        <f aca="false">IFERROR(VLOOKUP(B222,hospitals!$F$3:$H$51,3,0),1)</f>
        <v>1</v>
      </c>
      <c r="H222" s="0" t="str">
        <f aca="false">CONCATENATE("'",VLOOKUP(B222,base!$B$1:$C$310,2,0),"'")</f>
        <v>'Puolanka'</v>
      </c>
    </row>
    <row r="223" customFormat="false" ht="13.8" hidden="false" customHeight="false" outlineLevel="0" collapsed="false">
      <c r="B223" s="0" t="s">
        <v>1534</v>
      </c>
      <c r="C223" s="0" t="str">
        <f aca="false">MID(VLOOKUP(B223,base!$B$1:$F$310,5,0),4,2)</f>
        <v>18</v>
      </c>
      <c r="D223" s="0" t="n">
        <v>60.6167</v>
      </c>
      <c r="E223" s="0" t="n">
        <v>26.2</v>
      </c>
      <c r="F223" s="0" t="n">
        <f aca="false">VLOOKUP(B223,pop2030!$A$7:$D$315,4,0)</f>
        <v>2433</v>
      </c>
      <c r="G223" s="0" t="n">
        <f aca="false">IFERROR(VLOOKUP(B223,hospitals!$F$3:$H$51,3,0),1)</f>
        <v>1</v>
      </c>
      <c r="H223" s="0" t="str">
        <f aca="false">CONCATENATE("'",VLOOKUP(B223,base!$B$1:$C$310,2,0),"'")</f>
        <v>'Lapinjärvi'</v>
      </c>
    </row>
    <row r="224" customFormat="false" ht="13.8" hidden="false" customHeight="false" outlineLevel="0" collapsed="false">
      <c r="B224" s="0" t="s">
        <v>1535</v>
      </c>
      <c r="C224" s="0" t="str">
        <f aca="false">MID(VLOOKUP(B224,base!$B$1:$F$310,5,0),4,2)</f>
        <v>08</v>
      </c>
      <c r="D224" s="0" t="n">
        <v>62.6283</v>
      </c>
      <c r="E224" s="0" t="n">
        <v>26.2833</v>
      </c>
      <c r="F224" s="0" t="n">
        <f aca="false">VLOOKUP(B224,pop2030!$A$7:$D$315,4,0)</f>
        <v>2279</v>
      </c>
      <c r="G224" s="0" t="n">
        <f aca="false">IFERROR(VLOOKUP(B224,hospitals!$F$3:$H$51,3,0),1)</f>
        <v>1</v>
      </c>
      <c r="H224" s="0" t="str">
        <f aca="false">CONCATENATE("'",VLOOKUP(B224,base!$B$1:$C$310,2,0),"'")</f>
        <v>'Konnevesi'</v>
      </c>
    </row>
    <row r="225" customFormat="false" ht="13.8" hidden="false" customHeight="false" outlineLevel="0" collapsed="false">
      <c r="B225" s="0" t="s">
        <v>1536</v>
      </c>
      <c r="C225" s="0" t="str">
        <f aca="false">MID(VLOOKUP(B225,base!$B$1:$F$310,5,0),4,2)</f>
        <v>04</v>
      </c>
      <c r="D225" s="0" t="n">
        <v>61.7875</v>
      </c>
      <c r="E225" s="0" t="n">
        <v>28.3708</v>
      </c>
      <c r="F225" s="0" t="n">
        <f aca="false">VLOOKUP(B225,pop2030!$A$7:$D$315,4,0)</f>
        <v>2097</v>
      </c>
      <c r="G225" s="0" t="n">
        <f aca="false">IFERROR(VLOOKUP(B225,hospitals!$F$3:$H$51,3,0),1)</f>
        <v>1</v>
      </c>
      <c r="H225" s="0" t="str">
        <f aca="false">CONCATENATE("'",VLOOKUP(B225,base!$B$1:$C$310,2,0),"'")</f>
        <v>'Sulkava'</v>
      </c>
    </row>
    <row r="226" customFormat="false" ht="13.8" hidden="false" customHeight="false" outlineLevel="0" collapsed="false">
      <c r="B226" s="0" t="s">
        <v>1537</v>
      </c>
      <c r="C226" s="0" t="str">
        <f aca="false">MID(VLOOKUP(B226,base!$B$1:$F$310,5,0),4,2)</f>
        <v>14</v>
      </c>
      <c r="D226" s="0" t="n">
        <v>64.1667</v>
      </c>
      <c r="E226" s="0" t="n">
        <v>24.3083</v>
      </c>
      <c r="F226" s="0" t="n">
        <f aca="false">VLOOKUP(B226,pop2030!$A$7:$D$315,4,0)</f>
        <v>2285</v>
      </c>
      <c r="G226" s="0" t="n">
        <f aca="false">IFERROR(VLOOKUP(B226,hospitals!$F$3:$H$51,3,0),1)</f>
        <v>1</v>
      </c>
      <c r="H226" s="0" t="str">
        <f aca="false">CONCATENATE("'",VLOOKUP(B226,base!$B$1:$C$310,2,0),"'")</f>
        <v>'Alavieska'</v>
      </c>
    </row>
    <row r="227" customFormat="false" ht="13.8" hidden="false" customHeight="false" outlineLevel="0" collapsed="false">
      <c r="B227" s="0" t="s">
        <v>1538</v>
      </c>
      <c r="C227" s="0" t="str">
        <f aca="false">MID(VLOOKUP(B227,base!$B$1:$F$310,5,0),4,2)</f>
        <v>14</v>
      </c>
      <c r="D227" s="0" t="n">
        <v>63.975</v>
      </c>
      <c r="E227" s="0" t="n">
        <v>25.7583</v>
      </c>
      <c r="F227" s="0" t="n">
        <f aca="false">VLOOKUP(B227,pop2030!$A$7:$D$315,4,0)</f>
        <v>2266</v>
      </c>
      <c r="G227" s="0" t="n">
        <f aca="false">IFERROR(VLOOKUP(B227,hospitals!$F$3:$H$51,3,0),1)</f>
        <v>1</v>
      </c>
      <c r="H227" s="0" t="str">
        <f aca="false">CONCATENATE("'",VLOOKUP(B227,base!$B$1:$C$310,2,0),"'")</f>
        <v>'Kärsämäki'</v>
      </c>
    </row>
    <row r="228" customFormat="false" ht="13.8" hidden="false" customHeight="false" outlineLevel="0" collapsed="false">
      <c r="B228" s="0" t="s">
        <v>1539</v>
      </c>
      <c r="C228" s="0" t="str">
        <f aca="false">MID(VLOOKUP(B228,base!$B$1:$F$310,5,0),4,2)</f>
        <v>15</v>
      </c>
      <c r="D228" s="0" t="n">
        <v>62.8083</v>
      </c>
      <c r="E228" s="0" t="n">
        <v>28.4917</v>
      </c>
      <c r="F228" s="0" t="n">
        <f aca="false">VLOOKUP(B228,pop2030!$A$7:$D$315,4,0)</f>
        <v>2058</v>
      </c>
      <c r="G228" s="0" t="n">
        <f aca="false">IFERROR(VLOOKUP(B228,hospitals!$F$3:$H$51,3,0),1)</f>
        <v>1</v>
      </c>
      <c r="H228" s="0" t="str">
        <f aca="false">CONCATENATE("'",VLOOKUP(B228,base!$B$1:$C$310,2,0),"'")</f>
        <v>'Tuusniemi'</v>
      </c>
    </row>
    <row r="229" customFormat="false" ht="13.8" hidden="false" customHeight="false" outlineLevel="0" collapsed="false">
      <c r="B229" s="0" t="s">
        <v>1540</v>
      </c>
      <c r="C229" s="0" t="str">
        <f aca="false">MID(VLOOKUP(B229,base!$B$1:$F$310,5,0),4,2)</f>
        <v>03</v>
      </c>
      <c r="D229" s="0" t="n">
        <v>63.3667</v>
      </c>
      <c r="E229" s="0" t="n">
        <v>23.475</v>
      </c>
      <c r="F229" s="0" t="n">
        <f aca="false">VLOOKUP(B229,pop2030!$A$7:$D$315,4,0)</f>
        <v>2142</v>
      </c>
      <c r="G229" s="0" t="n">
        <f aca="false">IFERROR(VLOOKUP(B229,hospitals!$F$3:$H$51,3,0),1)</f>
        <v>1</v>
      </c>
      <c r="H229" s="0" t="str">
        <f aca="false">CONCATENATE("'",VLOOKUP(B229,base!$B$1:$C$310,2,0),"'")</f>
        <v>'Evijärvi'</v>
      </c>
    </row>
    <row r="230" customFormat="false" ht="13.8" hidden="false" customHeight="false" outlineLevel="0" collapsed="false">
      <c r="B230" s="0" t="s">
        <v>1541</v>
      </c>
      <c r="C230" s="0" t="str">
        <f aca="false">MID(VLOOKUP(B230,base!$B$1:$F$310,5,0),4,2)</f>
        <v>17</v>
      </c>
      <c r="D230" s="0" t="n">
        <v>62.1333</v>
      </c>
      <c r="E230" s="0" t="n">
        <v>22.5583</v>
      </c>
      <c r="F230" s="0" t="n">
        <f aca="false">VLOOKUP(B230,pop2030!$A$7:$D$315,4,0)</f>
        <v>2082</v>
      </c>
      <c r="G230" s="0" t="n">
        <f aca="false">IFERROR(VLOOKUP(B230,hospitals!$F$3:$H$51,3,0),1)</f>
        <v>1</v>
      </c>
      <c r="H230" s="0" t="str">
        <f aca="false">CONCATENATE("'",VLOOKUP(B230,base!$B$1:$C$310,2,0),"'")</f>
        <v>'Karvia'</v>
      </c>
    </row>
    <row r="231" customFormat="false" ht="13.8" hidden="false" customHeight="false" outlineLevel="0" collapsed="false">
      <c r="B231" s="0" t="s">
        <v>1542</v>
      </c>
      <c r="C231" s="0" t="str">
        <f aca="false">MID(VLOOKUP(B231,base!$B$1:$F$310,5,0),4,2)</f>
        <v>08</v>
      </c>
      <c r="D231" s="0" t="n">
        <v>62.1</v>
      </c>
      <c r="E231" s="0" t="n">
        <v>26.0833</v>
      </c>
      <c r="F231" s="0" t="n">
        <f aca="false">VLOOKUP(B231,pop2030!$A$7:$D$315,4,0)</f>
        <v>2325</v>
      </c>
      <c r="G231" s="0" t="n">
        <f aca="false">IFERROR(VLOOKUP(B231,hospitals!$F$3:$H$51,3,0),1)</f>
        <v>1</v>
      </c>
      <c r="H231" s="0" t="str">
        <f aca="false">CONCATENATE("'",VLOOKUP(B231,base!$B$1:$C$310,2,0),"'")</f>
        <v>'Toivakka'</v>
      </c>
    </row>
    <row r="232" customFormat="false" ht="13.8" hidden="false" customHeight="false" outlineLevel="0" collapsed="false">
      <c r="B232" s="0" t="s">
        <v>1543</v>
      </c>
      <c r="C232" s="0" t="str">
        <f aca="false">MID(VLOOKUP(B232,base!$B$1:$F$310,5,0),4,2)</f>
        <v>05</v>
      </c>
      <c r="D232" s="0" t="n">
        <v>64.675</v>
      </c>
      <c r="E232" s="0" t="n">
        <v>28.4917</v>
      </c>
      <c r="F232" s="0" t="n">
        <f aca="false">VLOOKUP(B232,pop2030!$A$7:$D$315,4,0)</f>
        <v>1858</v>
      </c>
      <c r="G232" s="0" t="n">
        <f aca="false">IFERROR(VLOOKUP(B232,hospitals!$F$3:$H$51,3,0),1)</f>
        <v>1</v>
      </c>
      <c r="H232" s="0" t="str">
        <f aca="false">CONCATENATE("'",VLOOKUP(B232,base!$B$1:$C$310,2,0),"'")</f>
        <v>'Hyrynsalmi'</v>
      </c>
    </row>
    <row r="233" customFormat="false" ht="13.8" hidden="false" customHeight="false" outlineLevel="0" collapsed="false">
      <c r="B233" s="0" t="s">
        <v>1544</v>
      </c>
      <c r="C233" s="0" t="str">
        <f aca="false">MID(VLOOKUP(B233,base!$B$1:$F$310,5,0),4,2)</f>
        <v>06</v>
      </c>
      <c r="D233" s="0" t="n">
        <v>60.8083</v>
      </c>
      <c r="E233" s="0" t="n">
        <v>23.2833</v>
      </c>
      <c r="F233" s="0" t="n">
        <f aca="false">VLOOKUP(B233,pop2030!$A$7:$D$315,4,0)</f>
        <v>2153</v>
      </c>
      <c r="G233" s="0" t="n">
        <f aca="false">IFERROR(VLOOKUP(B233,hospitals!$F$3:$H$51,3,0),1)</f>
        <v>1</v>
      </c>
      <c r="H233" s="0" t="str">
        <f aca="false">CONCATENATE("'",VLOOKUP(B233,base!$B$1:$C$310,2,0),"'")</f>
        <v>'Ypäjä'</v>
      </c>
    </row>
    <row r="234" customFormat="false" ht="13.8" hidden="false" customHeight="false" outlineLevel="0" collapsed="false">
      <c r="B234" s="0" t="s">
        <v>1545</v>
      </c>
      <c r="C234" s="0" t="str">
        <f aca="false">MID(VLOOKUP(B234,base!$B$1:$F$310,5,0),4,2)</f>
        <v>06</v>
      </c>
      <c r="D234" s="0" t="n">
        <v>60.925</v>
      </c>
      <c r="E234" s="0" t="n">
        <v>23.3667</v>
      </c>
      <c r="F234" s="0" t="n">
        <f aca="false">VLOOKUP(B234,pop2030!$A$7:$D$315,4,0)</f>
        <v>1966</v>
      </c>
      <c r="G234" s="0" t="n">
        <f aca="false">IFERROR(VLOOKUP(B234,hospitals!$F$3:$H$51,3,0),1)</f>
        <v>1</v>
      </c>
      <c r="H234" s="0" t="str">
        <f aca="false">CONCATENATE("'",VLOOKUP(B234,base!$B$1:$C$310,2,0),"'")</f>
        <v>'Humppila'</v>
      </c>
    </row>
    <row r="235" customFormat="false" ht="13.8" hidden="false" customHeight="false" outlineLevel="0" collapsed="false">
      <c r="B235" s="0" t="s">
        <v>1546</v>
      </c>
      <c r="C235" s="0" t="str">
        <f aca="false">MID(VLOOKUP(B235,base!$B$1:$F$310,5,0),4,2)</f>
        <v>15</v>
      </c>
      <c r="D235" s="0" t="n">
        <v>63.1783</v>
      </c>
      <c r="E235" s="0" t="n">
        <v>26.35</v>
      </c>
      <c r="F235" s="0" t="n">
        <f aca="false">VLOOKUP(B235,pop2030!$A$7:$D$315,4,0)</f>
        <v>1836</v>
      </c>
      <c r="G235" s="0" t="n">
        <f aca="false">IFERROR(VLOOKUP(B235,hospitals!$F$3:$H$51,3,0),1)</f>
        <v>1</v>
      </c>
      <c r="H235" s="0" t="str">
        <f aca="false">CONCATENATE("'",VLOOKUP(B235,base!$B$1:$C$310,2,0),"'")</f>
        <v>'Keitele'</v>
      </c>
    </row>
    <row r="236" customFormat="false" ht="13.8" hidden="false" customHeight="false" outlineLevel="0" collapsed="false">
      <c r="B236" s="0" t="s">
        <v>1547</v>
      </c>
      <c r="C236" s="0" t="str">
        <f aca="false">MID(VLOOKUP(B236,base!$B$1:$F$310,5,0),4,2)</f>
        <v>19</v>
      </c>
      <c r="D236" s="0" t="n">
        <v>60.6542</v>
      </c>
      <c r="E236" s="0" t="n">
        <v>23.1403</v>
      </c>
      <c r="F236" s="0" t="n">
        <f aca="false">VLOOKUP(B236,pop2030!$A$7:$D$315,4,0)</f>
        <v>2083</v>
      </c>
      <c r="G236" s="0" t="n">
        <f aca="false">IFERROR(VLOOKUP(B236,hospitals!$F$3:$H$51,3,0),1)</f>
        <v>1</v>
      </c>
      <c r="H236" s="0" t="str">
        <f aca="false">CONCATENATE("'",VLOOKUP(B236,base!$B$1:$C$310,2,0),"'")</f>
        <v>'Koski Tl'</v>
      </c>
    </row>
    <row r="237" customFormat="false" ht="13.8" hidden="false" customHeight="false" outlineLevel="0" collapsed="false">
      <c r="B237" s="0" t="s">
        <v>1548</v>
      </c>
      <c r="C237" s="0" t="str">
        <f aca="false">MID(VLOOKUP(B237,base!$B$1:$F$310,5,0),4,2)</f>
        <v>10</v>
      </c>
      <c r="D237" s="0" t="n">
        <v>67.9593</v>
      </c>
      <c r="E237" s="0" t="n">
        <v>23.6772</v>
      </c>
      <c r="F237" s="0" t="n">
        <f aca="false">VLOOKUP(B237,pop2030!$A$7:$D$315,4,0)</f>
        <v>2195</v>
      </c>
      <c r="G237" s="0" t="n">
        <f aca="false">IFERROR(VLOOKUP(B237,hospitals!$F$3:$H$51,3,0),1)</f>
        <v>1</v>
      </c>
      <c r="H237" s="0" t="str">
        <f aca="false">CONCATENATE("'",VLOOKUP(B237,base!$B$1:$C$310,2,0),"'")</f>
        <v>'Muonio'</v>
      </c>
    </row>
    <row r="238" customFormat="false" ht="13.8" hidden="false" customHeight="false" outlineLevel="0" collapsed="false">
      <c r="B238" s="0" t="s">
        <v>1549</v>
      </c>
      <c r="C238" s="0" t="str">
        <f aca="false">MID(VLOOKUP(B238,base!$B$1:$F$310,5,0),4,2)</f>
        <v>13</v>
      </c>
      <c r="D238" s="0" t="n">
        <v>62.3133</v>
      </c>
      <c r="E238" s="0" t="n">
        <v>29.625</v>
      </c>
      <c r="F238" s="0" t="n">
        <f aca="false">VLOOKUP(B238,pop2030!$A$7:$D$315,4,0)</f>
        <v>1743</v>
      </c>
      <c r="G238" s="0" t="n">
        <f aca="false">IFERROR(VLOOKUP(B238,hospitals!$F$3:$H$51,3,0),1)</f>
        <v>1</v>
      </c>
      <c r="H238" s="0" t="str">
        <f aca="false">CONCATENATE("'",VLOOKUP(B238,base!$B$1:$C$310,2,0),"'")</f>
        <v>'Rääkkylä'</v>
      </c>
    </row>
    <row r="239" customFormat="false" ht="13.8" hidden="false" customHeight="false" outlineLevel="0" collapsed="false">
      <c r="B239" s="0" t="s">
        <v>1550</v>
      </c>
      <c r="C239" s="0" t="str">
        <f aca="false">MID(VLOOKUP(B239,base!$B$1:$F$310,5,0),4,2)</f>
        <v>08</v>
      </c>
      <c r="D239" s="0" t="n">
        <v>61.5667</v>
      </c>
      <c r="E239" s="0" t="n">
        <v>25.1833</v>
      </c>
      <c r="F239" s="0" t="n">
        <f aca="false">VLOOKUP(B239,pop2030!$A$7:$D$315,4,0)</f>
        <v>1905</v>
      </c>
      <c r="G239" s="0" t="n">
        <f aca="false">IFERROR(VLOOKUP(B239,hospitals!$F$3:$H$51,3,0),1)</f>
        <v>1</v>
      </c>
      <c r="H239" s="0" t="str">
        <f aca="false">CONCATENATE("'",VLOOKUP(B239,base!$B$1:$C$310,2,0),"'")</f>
        <v>'Kuhmoinen'</v>
      </c>
    </row>
    <row r="240" customFormat="false" ht="13.8" hidden="false" customHeight="false" outlineLevel="0" collapsed="false">
      <c r="B240" s="0" t="s">
        <v>1551</v>
      </c>
      <c r="C240" s="0" t="str">
        <f aca="false">MID(VLOOKUP(B240,base!$B$1:$F$310,5,0),4,2)</f>
        <v>04</v>
      </c>
      <c r="D240" s="0" t="n">
        <v>61.6389</v>
      </c>
      <c r="E240" s="0" t="n">
        <v>26.7806</v>
      </c>
      <c r="F240" s="0" t="n">
        <f aca="false">VLOOKUP(B240,pop2030!$A$7:$D$315,4,0)</f>
        <v>2025</v>
      </c>
      <c r="G240" s="0" t="n">
        <f aca="false">IFERROR(VLOOKUP(B240,hospitals!$F$3:$H$51,3,0),1)</f>
        <v>1</v>
      </c>
      <c r="H240" s="0" t="str">
        <f aca="false">CONCATENATE("'",VLOOKUP(B240,base!$B$1:$C$310,2,0),"'")</f>
        <v>'Hirvensalmi'</v>
      </c>
    </row>
    <row r="241" customFormat="false" ht="13.8" hidden="false" customHeight="false" outlineLevel="0" collapsed="false">
      <c r="B241" s="0" t="s">
        <v>1552</v>
      </c>
      <c r="C241" s="0" t="str">
        <f aca="false">MID(VLOOKUP(B241,base!$B$1:$F$310,5,0),4,2)</f>
        <v>04</v>
      </c>
      <c r="D241" s="0" t="n">
        <v>61.525</v>
      </c>
      <c r="E241" s="0" t="n">
        <v>28.1833</v>
      </c>
      <c r="F241" s="0" t="n">
        <f aca="false">VLOOKUP(B241,pop2030!$A$7:$D$315,4,0)</f>
        <v>1954</v>
      </c>
      <c r="G241" s="0" t="n">
        <f aca="false">IFERROR(VLOOKUP(B241,hospitals!$F$3:$H$51,3,0),1)</f>
        <v>1</v>
      </c>
      <c r="H241" s="0" t="str">
        <f aca="false">CONCATENATE("'",VLOOKUP(B241,base!$B$1:$C$310,2,0),"'")</f>
        <v>'Puumala'</v>
      </c>
    </row>
    <row r="242" customFormat="false" ht="13.8" hidden="false" customHeight="false" outlineLevel="0" collapsed="false">
      <c r="B242" s="0" t="s">
        <v>1553</v>
      </c>
      <c r="C242" s="0" t="str">
        <f aca="false">MID(VLOOKUP(B242,base!$B$1:$F$310,5,0),4,2)</f>
        <v>17</v>
      </c>
      <c r="D242" s="0" t="n">
        <v>61.6917</v>
      </c>
      <c r="E242" s="0" t="n">
        <v>22.0083</v>
      </c>
      <c r="F242" s="0" t="n">
        <f aca="false">VLOOKUP(B242,pop2030!$A$7:$D$315,4,0)</f>
        <v>1800</v>
      </c>
      <c r="G242" s="0" t="n">
        <f aca="false">IFERROR(VLOOKUP(B242,hospitals!$F$3:$H$51,3,0),1)</f>
        <v>1</v>
      </c>
      <c r="H242" s="0" t="str">
        <f aca="false">CONCATENATE("'",VLOOKUP(B242,base!$B$1:$C$310,2,0),"'")</f>
        <v>'Pomarkku'</v>
      </c>
    </row>
    <row r="243" customFormat="false" ht="13.8" hidden="false" customHeight="false" outlineLevel="0" collapsed="false">
      <c r="B243" s="0" t="s">
        <v>1554</v>
      </c>
      <c r="C243" s="0" t="str">
        <f aca="false">MID(VLOOKUP(B243,base!$B$1:$F$310,5,0),4,2)</f>
        <v>03</v>
      </c>
      <c r="D243" s="0" t="n">
        <v>62.875</v>
      </c>
      <c r="E243" s="0" t="n">
        <v>24.2083</v>
      </c>
      <c r="F243" s="0" t="n">
        <f aca="false">VLOOKUP(B243,pop2030!$A$7:$D$315,4,0)</f>
        <v>1679</v>
      </c>
      <c r="G243" s="0" t="n">
        <f aca="false">IFERROR(VLOOKUP(B243,hospitals!$F$3:$H$51,3,0),1)</f>
        <v>1</v>
      </c>
      <c r="H243" s="0" t="str">
        <f aca="false">CONCATENATE("'",VLOOKUP(B243,base!$B$1:$C$310,2,0),"'")</f>
        <v>'Soini'</v>
      </c>
    </row>
    <row r="244" customFormat="false" ht="13.8" hidden="false" customHeight="false" outlineLevel="0" collapsed="false">
      <c r="B244" s="0" t="s">
        <v>1555</v>
      </c>
      <c r="C244" s="0" t="str">
        <f aca="false">MID(VLOOKUP(B244,base!$B$1:$F$310,5,0),4,2)</f>
        <v>12</v>
      </c>
      <c r="D244" s="0" t="n">
        <v>62.7833</v>
      </c>
      <c r="E244" s="0" t="n">
        <v>21.1833</v>
      </c>
      <c r="F244" s="0" t="n">
        <f aca="false">VLOOKUP(B244,pop2030!$A$7:$D$315,4,0)</f>
        <v>1948</v>
      </c>
      <c r="G244" s="0" t="n">
        <f aca="false">IFERROR(VLOOKUP(B244,hospitals!$F$3:$H$51,3,0),1)</f>
        <v>1</v>
      </c>
      <c r="H244" s="0" t="str">
        <f aca="false">CONCATENATE("'",VLOOKUP(B244,base!$B$1:$C$310,2,0),"'")</f>
        <v>'Korsnäs'</v>
      </c>
    </row>
    <row r="245" customFormat="false" ht="13.8" hidden="false" customHeight="false" outlineLevel="0" collapsed="false">
      <c r="B245" s="0" t="s">
        <v>1556</v>
      </c>
      <c r="C245" s="0" t="str">
        <f aca="false">MID(VLOOKUP(B245,base!$B$1:$F$310,5,0),4,2)</f>
        <v>15</v>
      </c>
      <c r="D245" s="0" t="n">
        <v>62.9333</v>
      </c>
      <c r="E245" s="0" t="n">
        <v>26.4167</v>
      </c>
      <c r="F245" s="0" t="n">
        <f aca="false">VLOOKUP(B245,pop2030!$A$7:$D$315,4,0)</f>
        <v>1636</v>
      </c>
      <c r="G245" s="0" t="n">
        <f aca="false">IFERROR(VLOOKUP(B245,hospitals!$F$3:$H$51,3,0),1)</f>
        <v>1</v>
      </c>
      <c r="H245" s="0" t="str">
        <f aca="false">CONCATENATE("'",VLOOKUP(B245,base!$B$1:$C$310,2,0),"'")</f>
        <v>'Vesanto'</v>
      </c>
    </row>
    <row r="246" customFormat="false" ht="13.8" hidden="false" customHeight="false" outlineLevel="0" collapsed="false">
      <c r="B246" s="0" t="s">
        <v>1557</v>
      </c>
      <c r="C246" s="0" t="str">
        <f aca="false">MID(VLOOKUP(B246,base!$B$1:$F$310,5,0),4,2)</f>
        <v>19</v>
      </c>
      <c r="D246" s="0" t="n">
        <v>60.95</v>
      </c>
      <c r="E246" s="0" t="n">
        <v>21.4417</v>
      </c>
      <c r="F246" s="0" t="n">
        <f aca="false">VLOOKUP(B246,pop2030!$A$7:$D$315,4,0)</f>
        <v>1783</v>
      </c>
      <c r="G246" s="0" t="n">
        <f aca="false">IFERROR(VLOOKUP(B246,hospitals!$F$3:$H$51,3,0),1)</f>
        <v>1</v>
      </c>
      <c r="H246" s="0" t="str">
        <f aca="false">CONCATENATE("'",VLOOKUP(B246,base!$B$1:$C$310,2,0),"'")</f>
        <v>'Pyhäranta'</v>
      </c>
    </row>
    <row r="247" customFormat="false" ht="13.8" hidden="false" customHeight="false" outlineLevel="0" collapsed="false">
      <c r="B247" s="0" t="s">
        <v>1558</v>
      </c>
      <c r="C247" s="0" t="str">
        <f aca="false">MID(VLOOKUP(B247,base!$B$1:$F$310,5,0),4,2)</f>
        <v>03</v>
      </c>
      <c r="D247" s="0" t="n">
        <v>62.1139</v>
      </c>
      <c r="E247" s="0" t="n">
        <v>21.9583</v>
      </c>
      <c r="F247" s="0" t="n">
        <f aca="false">VLOOKUP(B247,pop2030!$A$7:$D$315,4,0)</f>
        <v>1664</v>
      </c>
      <c r="G247" s="0" t="n">
        <f aca="false">IFERROR(VLOOKUP(B247,hospitals!$F$3:$H$51,3,0),1)</f>
        <v>1</v>
      </c>
      <c r="H247" s="0" t="str">
        <f aca="false">CONCATENATE("'",VLOOKUP(B247,base!$B$1:$C$310,2,0),"'")</f>
        <v>'Isojoki'</v>
      </c>
    </row>
    <row r="248" customFormat="false" ht="13.8" hidden="false" customHeight="false" outlineLevel="0" collapsed="false">
      <c r="B248" s="0" t="s">
        <v>1559</v>
      </c>
      <c r="C248" s="0" t="str">
        <f aca="false">MID(VLOOKUP(B248,base!$B$1:$F$310,5,0),4,2)</f>
        <v>16</v>
      </c>
      <c r="D248" s="0" t="n">
        <v>61.025</v>
      </c>
      <c r="E248" s="0" t="n">
        <v>25.15</v>
      </c>
      <c r="F248" s="0" t="n">
        <f aca="false">VLOOKUP(B248,pop2030!$A$7:$D$315,4,0)</f>
        <v>6116</v>
      </c>
      <c r="G248" s="0" t="n">
        <f aca="false">IFERROR(VLOOKUP(B248,hospitals!$F$3:$H$51,3,0),1)</f>
        <v>1</v>
      </c>
      <c r="H248" s="0" t="str">
        <f aca="false">CONCATENATE("'",VLOOKUP(B248,base!$B$1:$C$310,2,0),"'")</f>
        <v>'Iitti'</v>
      </c>
    </row>
    <row r="249" customFormat="false" ht="13.8" hidden="false" customHeight="false" outlineLevel="0" collapsed="false">
      <c r="B249" s="0" t="s">
        <v>1560</v>
      </c>
      <c r="C249" s="0" t="str">
        <f aca="false">MID(VLOOKUP(B249,base!$B$1:$F$310,5,0),4,2)</f>
        <v>09</v>
      </c>
      <c r="D249" s="0" t="n">
        <v>60.6708</v>
      </c>
      <c r="E249" s="0" t="n">
        <v>27.7</v>
      </c>
      <c r="F249" s="0" t="n">
        <f aca="false">VLOOKUP(B249,pop2030!$A$7:$D$315,4,0)</f>
        <v>1580</v>
      </c>
      <c r="G249" s="0" t="n">
        <f aca="false">IFERROR(VLOOKUP(B249,hospitals!$F$3:$H$51,3,0),1)</f>
        <v>1</v>
      </c>
      <c r="H249" s="0" t="str">
        <f aca="false">CONCATENATE("'",VLOOKUP(B249,base!$B$1:$C$310,2,0),"'")</f>
        <v>'Miehikkälä'</v>
      </c>
    </row>
    <row r="250" customFormat="false" ht="13.8" hidden="false" customHeight="false" outlineLevel="0" collapsed="false">
      <c r="B250" s="0" t="s">
        <v>1561</v>
      </c>
      <c r="C250" s="0" t="str">
        <f aca="false">MID(VLOOKUP(B250,base!$B$1:$F$310,5,0),4,2)</f>
        <v>14</v>
      </c>
      <c r="D250" s="0" t="n">
        <v>64.8367</v>
      </c>
      <c r="E250" s="0" t="n">
        <v>25.1867</v>
      </c>
      <c r="F250" s="0" t="n">
        <f aca="false">VLOOKUP(B250,pop2030!$A$7:$D$315,4,0)</f>
        <v>1982</v>
      </c>
      <c r="G250" s="0" t="n">
        <f aca="false">IFERROR(VLOOKUP(B250,hospitals!$F$3:$H$51,3,0),1)</f>
        <v>1</v>
      </c>
      <c r="H250" s="0" t="str">
        <f aca="false">CONCATENATE("'",VLOOKUP(B250,base!$B$1:$C$310,2,0),"'")</f>
        <v>'Lumijoki'</v>
      </c>
    </row>
    <row r="251" customFormat="false" ht="13.8" hidden="false" customHeight="false" outlineLevel="0" collapsed="false">
      <c r="B251" s="0" t="s">
        <v>1562</v>
      </c>
      <c r="C251" s="0" t="str">
        <f aca="false">MID(VLOOKUP(B251,base!$B$1:$F$310,5,0),4,2)</f>
        <v>11</v>
      </c>
      <c r="D251" s="0" t="n">
        <v>62.2083</v>
      </c>
      <c r="E251" s="0" t="n">
        <v>23.1792</v>
      </c>
      <c r="F251" s="0" t="n">
        <f aca="false">VLOOKUP(B251,pop2030!$A$7:$D$315,4,0)</f>
        <v>1487</v>
      </c>
      <c r="G251" s="0" t="n">
        <f aca="false">IFERROR(VLOOKUP(B251,hospitals!$F$3:$H$51,3,0),1)</f>
        <v>1</v>
      </c>
      <c r="H251" s="0" t="str">
        <f aca="false">CONCATENATE("'",VLOOKUP(B251,base!$B$1:$C$310,2,0),"'")</f>
        <v>'Kihniö'</v>
      </c>
    </row>
    <row r="252" customFormat="false" ht="13.8" hidden="false" customHeight="false" outlineLevel="0" collapsed="false">
      <c r="B252" s="0" t="s">
        <v>1563</v>
      </c>
      <c r="C252" s="0" t="str">
        <f aca="false">MID(VLOOKUP(B252,base!$B$1:$F$310,5,0),4,2)</f>
        <v>19</v>
      </c>
      <c r="D252" s="0" t="n">
        <v>60.5833</v>
      </c>
      <c r="E252" s="0" t="n">
        <v>22.9</v>
      </c>
      <c r="F252" s="0" t="n">
        <f aca="false">VLOOKUP(B252,pop2030!$A$7:$D$315,4,0)</f>
        <v>1948</v>
      </c>
      <c r="G252" s="0" t="n">
        <f aca="false">IFERROR(VLOOKUP(B252,hospitals!$F$3:$H$51,3,0),1)</f>
        <v>1</v>
      </c>
      <c r="H252" s="0" t="str">
        <f aca="false">CONCATENATE("'",VLOOKUP(B252,base!$B$1:$C$310,2,0),"'")</f>
        <v>'Marttila'</v>
      </c>
    </row>
    <row r="253" customFormat="false" ht="13.8" hidden="false" customHeight="false" outlineLevel="0" collapsed="false">
      <c r="B253" s="0" t="s">
        <v>1564</v>
      </c>
      <c r="C253" s="0" t="str">
        <f aca="false">MID(VLOOKUP(B253,base!$B$1:$F$310,5,0),4,2)</f>
        <v>01</v>
      </c>
      <c r="D253" s="0" t="n">
        <v>60.0806</v>
      </c>
      <c r="E253" s="0" t="n">
        <v>20.1</v>
      </c>
      <c r="F253" s="0" t="n">
        <f aca="false">VLOOKUP(B253,pop2030!$A$7:$D$315,4,0)</f>
        <v>2321</v>
      </c>
      <c r="G253" s="0" t="n">
        <f aca="false">IFERROR(VLOOKUP(B253,hospitals!$F$3:$H$51,3,0),1)</f>
        <v>1</v>
      </c>
      <c r="H253" s="0" t="str">
        <f aca="false">CONCATENATE("'",VLOOKUP(B253,base!$B$1:$C$310,2,0),"'")</f>
        <v>'Lemland'</v>
      </c>
    </row>
    <row r="254" customFormat="false" ht="13.8" hidden="false" customHeight="false" outlineLevel="0" collapsed="false">
      <c r="B254" s="0" t="s">
        <v>1565</v>
      </c>
      <c r="C254" s="0" t="str">
        <f aca="false">MID(VLOOKUP(B254,base!$B$1:$F$310,5,0),4,2)</f>
        <v>18</v>
      </c>
      <c r="D254" s="0" t="n">
        <v>60.645</v>
      </c>
      <c r="E254" s="0" t="n">
        <v>25.5833</v>
      </c>
      <c r="F254" s="0" t="n">
        <f aca="false">VLOOKUP(B254,pop2030!$A$7:$D$315,4,0)</f>
        <v>1684</v>
      </c>
      <c r="G254" s="0" t="n">
        <f aca="false">IFERROR(VLOOKUP(B254,hospitals!$F$3:$H$51,3,0),1)</f>
        <v>1</v>
      </c>
      <c r="H254" s="0" t="str">
        <f aca="false">CONCATENATE("'",VLOOKUP(B254,base!$B$1:$C$310,2,0),"'")</f>
        <v>'Pukkila'</v>
      </c>
    </row>
    <row r="255" customFormat="false" ht="13.8" hidden="false" customHeight="false" outlineLevel="0" collapsed="false">
      <c r="B255" s="0" t="s">
        <v>1566</v>
      </c>
      <c r="C255" s="0" t="str">
        <f aca="false">MID(VLOOKUP(B255,base!$B$1:$F$310,5,0),4,2)</f>
        <v>18</v>
      </c>
      <c r="D255" s="0" t="n">
        <v>60.6667</v>
      </c>
      <c r="E255" s="0" t="n">
        <v>25.85</v>
      </c>
      <c r="F255" s="0" t="n">
        <f aca="false">VLOOKUP(B255,pop2030!$A$7:$D$315,4,0)</f>
        <v>1713</v>
      </c>
      <c r="G255" s="0" t="n">
        <f aca="false">IFERROR(VLOOKUP(B255,hospitals!$F$3:$H$51,3,0),1)</f>
        <v>1</v>
      </c>
      <c r="H255" s="0" t="str">
        <f aca="false">CONCATENATE("'",VLOOKUP(B255,base!$B$1:$C$310,2,0),"'")</f>
        <v>'Myrskylä'</v>
      </c>
    </row>
    <row r="256" customFormat="false" ht="13.8" hidden="false" customHeight="false" outlineLevel="0" collapsed="false">
      <c r="B256" s="0" t="s">
        <v>1567</v>
      </c>
      <c r="C256" s="0" t="str">
        <f aca="false">MID(VLOOKUP(B256,base!$B$1:$F$310,5,0),4,2)</f>
        <v>19</v>
      </c>
      <c r="D256" s="0" t="n">
        <v>60.5833</v>
      </c>
      <c r="E256" s="0" t="n">
        <v>22.7333</v>
      </c>
      <c r="F256" s="0" t="n">
        <f aca="false">VLOOKUP(B256,pop2030!$A$7:$D$315,4,0)</f>
        <v>7721</v>
      </c>
      <c r="G256" s="0" t="n">
        <f aca="false">IFERROR(VLOOKUP(B256,hospitals!$F$3:$H$51,3,0),1)</f>
        <v>1</v>
      </c>
      <c r="H256" s="0" t="str">
        <f aca="false">CONCATENATE("'",VLOOKUP(B256,base!$B$1:$C$310,2,0),"'")</f>
        <v>'Pöytyä'</v>
      </c>
    </row>
    <row r="257" customFormat="false" ht="13.8" hidden="false" customHeight="false" outlineLevel="0" collapsed="false">
      <c r="B257" s="0" t="s">
        <v>1568</v>
      </c>
      <c r="C257" s="0" t="str">
        <f aca="false">MID(VLOOKUP(B257,base!$B$1:$F$310,5,0),4,2)</f>
        <v>17</v>
      </c>
      <c r="D257" s="0" t="n">
        <v>61.8167</v>
      </c>
      <c r="E257" s="0" t="n">
        <v>22.6917</v>
      </c>
      <c r="F257" s="0" t="n">
        <f aca="false">VLOOKUP(B257,pop2030!$A$7:$D$315,4,0)</f>
        <v>1403</v>
      </c>
      <c r="G257" s="0" t="n">
        <f aca="false">IFERROR(VLOOKUP(B257,hospitals!$F$3:$H$51,3,0),1)</f>
        <v>1</v>
      </c>
      <c r="H257" s="0" t="str">
        <f aca="false">CONCATENATE("'",VLOOKUP(B257,base!$B$1:$C$310,2,0),"'")</f>
        <v>'Jämijärvi'</v>
      </c>
    </row>
    <row r="258" customFormat="false" ht="13.8" hidden="false" customHeight="false" outlineLevel="0" collapsed="false">
      <c r="B258" s="0" t="s">
        <v>1569</v>
      </c>
      <c r="C258" s="0" t="str">
        <f aca="false">MID(VLOOKUP(B258,base!$B$1:$F$310,5,0),4,2)</f>
        <v>10</v>
      </c>
      <c r="D258" s="0" t="n">
        <v>68.3847</v>
      </c>
      <c r="E258" s="0" t="n">
        <v>23.6389</v>
      </c>
      <c r="F258" s="0" t="n">
        <f aca="false">VLOOKUP(B258,pop2030!$A$7:$D$315,4,0)</f>
        <v>1726</v>
      </c>
      <c r="G258" s="0" t="n">
        <f aca="false">IFERROR(VLOOKUP(B258,hospitals!$F$3:$H$51,3,0),1)</f>
        <v>1</v>
      </c>
      <c r="H258" s="0" t="str">
        <f aca="false">CONCATENATE("'",VLOOKUP(B258,base!$B$1:$C$310,2,0),"'")</f>
        <v>'Enontekiö'</v>
      </c>
    </row>
    <row r="259" customFormat="false" ht="13.8" hidden="false" customHeight="false" outlineLevel="0" collapsed="false">
      <c r="B259" s="0" t="s">
        <v>1570</v>
      </c>
      <c r="C259" s="0" t="str">
        <f aca="false">MID(VLOOKUP(B259,base!$B$1:$F$310,5,0),4,2)</f>
        <v>14</v>
      </c>
      <c r="D259" s="0" t="n">
        <v>64.2667</v>
      </c>
      <c r="E259" s="0" t="n">
        <v>25.8667</v>
      </c>
      <c r="F259" s="0" t="n">
        <f aca="false">VLOOKUP(B259,pop2030!$A$7:$D$315,4,0)</f>
        <v>4408</v>
      </c>
      <c r="G259" s="0" t="n">
        <f aca="false">IFERROR(VLOOKUP(B259,hospitals!$F$3:$H$51,3,0),1)</f>
        <v>1</v>
      </c>
      <c r="H259" s="0" t="str">
        <f aca="false">CONCATENATE("'",VLOOKUP(B259,base!$B$1:$C$310,2,0),"'")</f>
        <v>'Siikalatva'</v>
      </c>
    </row>
    <row r="260" customFormat="false" ht="13.8" hidden="false" customHeight="false" outlineLevel="0" collapsed="false">
      <c r="B260" s="0" t="s">
        <v>1571</v>
      </c>
      <c r="C260" s="0" t="str">
        <f aca="false">MID(VLOOKUP(B260,base!$B$1:$F$310,5,0),4,2)</f>
        <v>04</v>
      </c>
      <c r="D260" s="0" t="n">
        <v>61.5028</v>
      </c>
      <c r="E260" s="0" t="n">
        <v>26.4792</v>
      </c>
      <c r="F260" s="0" t="n">
        <f aca="false">VLOOKUP(B260,pop2030!$A$7:$D$315,4,0)</f>
        <v>1447</v>
      </c>
      <c r="G260" s="0" t="n">
        <f aca="false">IFERROR(VLOOKUP(B260,hospitals!$F$3:$H$51,3,0),1)</f>
        <v>1</v>
      </c>
      <c r="H260" s="0" t="str">
        <f aca="false">CONCATENATE("'",VLOOKUP(B260,base!$B$1:$C$310,2,0),"'")</f>
        <v>'Pertunmaa'</v>
      </c>
    </row>
    <row r="261" customFormat="false" ht="13.8" hidden="false" customHeight="false" outlineLevel="0" collapsed="false">
      <c r="B261" s="0" t="s">
        <v>1572</v>
      </c>
      <c r="C261" s="0" t="str">
        <f aca="false">MID(VLOOKUP(B261,base!$B$1:$F$310,5,0),4,2)</f>
        <v>08</v>
      </c>
      <c r="D261" s="0" t="n">
        <v>63.3667</v>
      </c>
      <c r="E261" s="0" t="n">
        <v>24.9667</v>
      </c>
      <c r="F261" s="0" t="n">
        <f aca="false">VLOOKUP(B261,pop2030!$A$7:$D$315,4,0)</f>
        <v>1368</v>
      </c>
      <c r="G261" s="0" t="n">
        <f aca="false">IFERROR(VLOOKUP(B261,hospitals!$F$3:$H$51,3,0),1)</f>
        <v>1</v>
      </c>
      <c r="H261" s="0" t="str">
        <f aca="false">CONCATENATE("'",VLOOKUP(B261,base!$B$1:$C$310,2,0),"'")</f>
        <v>'Kinnula'</v>
      </c>
    </row>
    <row r="262" customFormat="false" ht="13.8" hidden="false" customHeight="false" outlineLevel="0" collapsed="false">
      <c r="B262" s="0" t="s">
        <v>1573</v>
      </c>
      <c r="C262" s="0" t="str">
        <f aca="false">MID(VLOOKUP(B262,base!$B$1:$F$310,5,0),4,2)</f>
        <v>15</v>
      </c>
      <c r="D262" s="0" t="n">
        <v>63.4944</v>
      </c>
      <c r="E262" s="0" t="n">
        <v>28.2986</v>
      </c>
      <c r="F262" s="0" t="n">
        <f aca="false">VLOOKUP(B262,pop2030!$A$7:$D$315,4,0)</f>
        <v>1287</v>
      </c>
      <c r="G262" s="0" t="n">
        <f aca="false">IFERROR(VLOOKUP(B262,hospitals!$F$3:$H$51,3,0),1)</f>
        <v>1</v>
      </c>
      <c r="H262" s="0" t="str">
        <f aca="false">CONCATENATE("'",VLOOKUP(B262,base!$B$1:$C$310,2,0),"'")</f>
        <v>'Rautavaara'</v>
      </c>
    </row>
    <row r="263" customFormat="false" ht="13.8" hidden="false" customHeight="false" outlineLevel="0" collapsed="false">
      <c r="B263" s="0" t="s">
        <v>1574</v>
      </c>
      <c r="C263" s="0" t="str">
        <f aca="false">MID(VLOOKUP(B263,base!$B$1:$F$310,5,0),4,2)</f>
        <v>08</v>
      </c>
      <c r="D263" s="0" t="n">
        <v>62.4083</v>
      </c>
      <c r="E263" s="0" t="n">
        <v>24.795</v>
      </c>
      <c r="F263" s="0" t="n">
        <f aca="false">VLOOKUP(B263,pop2030!$A$7:$D$315,4,0)</f>
        <v>1327</v>
      </c>
      <c r="G263" s="0" t="n">
        <f aca="false">IFERROR(VLOOKUP(B263,hospitals!$F$3:$H$51,3,0),1)</f>
        <v>1</v>
      </c>
      <c r="H263" s="0" t="str">
        <f aca="false">CONCATENATE("'",VLOOKUP(B263,base!$B$1:$C$310,2,0),"'")</f>
        <v>'Multia'</v>
      </c>
    </row>
    <row r="264" customFormat="false" ht="13.8" hidden="false" customHeight="false" outlineLevel="0" collapsed="false">
      <c r="B264" s="0" t="s">
        <v>1575</v>
      </c>
      <c r="C264" s="0" t="str">
        <f aca="false">MID(VLOOKUP(B264,base!$B$1:$F$310,5,0),4,2)</f>
        <v>19</v>
      </c>
      <c r="D264" s="0" t="n">
        <v>60.5617</v>
      </c>
      <c r="E264" s="0" t="n">
        <v>21.6083</v>
      </c>
      <c r="F264" s="0" t="n">
        <f aca="false">VLOOKUP(B264,pop2030!$A$7:$D$315,4,0)</f>
        <v>1698</v>
      </c>
      <c r="G264" s="0" t="n">
        <f aca="false">IFERROR(VLOOKUP(B264,hospitals!$F$3:$H$51,3,0),1)</f>
        <v>1</v>
      </c>
      <c r="H264" s="0" t="str">
        <f aca="false">CONCATENATE("'",VLOOKUP(B264,base!$B$1:$C$310,2,0),"'")</f>
        <v>'Taivassalo'</v>
      </c>
    </row>
    <row r="265" customFormat="false" ht="13.8" hidden="false" customHeight="false" outlineLevel="0" collapsed="false">
      <c r="B265" s="0" t="s">
        <v>1576</v>
      </c>
      <c r="C265" s="0" t="str">
        <f aca="false">MID(VLOOKUP(B265,base!$B$1:$F$310,5,0),4,2)</f>
        <v>15</v>
      </c>
      <c r="D265" s="0" t="n">
        <v>62.9556</v>
      </c>
      <c r="E265" s="0" t="n">
        <v>26.7556</v>
      </c>
      <c r="F265" s="0" t="n">
        <f aca="false">VLOOKUP(B265,pop2030!$A$7:$D$315,4,0)</f>
        <v>1368</v>
      </c>
      <c r="G265" s="0" t="n">
        <f aca="false">IFERROR(VLOOKUP(B265,hospitals!$F$3:$H$51,3,0),1)</f>
        <v>1</v>
      </c>
      <c r="H265" s="0" t="str">
        <f aca="false">CONCATENATE("'",VLOOKUP(B265,base!$B$1:$C$310,2,0),"'")</f>
        <v>'Tervo'</v>
      </c>
    </row>
    <row r="266" customFormat="false" ht="13.8" hidden="false" customHeight="false" outlineLevel="0" collapsed="false">
      <c r="B266" s="0" t="s">
        <v>1577</v>
      </c>
      <c r="C266" s="0" t="str">
        <f aca="false">MID(VLOOKUP(B266,base!$B$1:$F$310,5,0),4,2)</f>
        <v>14</v>
      </c>
      <c r="D266" s="0" t="n">
        <v>64.0972</v>
      </c>
      <c r="E266" s="0" t="n">
        <v>26.3306</v>
      </c>
      <c r="F266" s="0" t="n">
        <f aca="false">VLOOKUP(B266,pop2030!$A$7:$D$315,4,0)</f>
        <v>1595</v>
      </c>
      <c r="G266" s="0" t="n">
        <f aca="false">IFERROR(VLOOKUP(B266,hospitals!$F$3:$H$51,3,0),1)</f>
        <v>1</v>
      </c>
      <c r="H266" s="0" t="str">
        <f aca="false">CONCATENATE("'",VLOOKUP(B266,base!$B$1:$C$310,2,0),"'")</f>
        <v>'Pyhäntä'</v>
      </c>
    </row>
    <row r="267" customFormat="false" ht="13.8" hidden="false" customHeight="false" outlineLevel="0" collapsed="false">
      <c r="B267" s="0" t="s">
        <v>1578</v>
      </c>
      <c r="C267" s="0" t="str">
        <f aca="false">MID(VLOOKUP(B267,base!$B$1:$F$310,5,0),4,2)</f>
        <v>01</v>
      </c>
      <c r="D267" s="0" t="n">
        <v>60.2167</v>
      </c>
      <c r="E267" s="0" t="n">
        <v>19.7403</v>
      </c>
      <c r="F267" s="0" t="n">
        <f aca="false">VLOOKUP(B267,pop2030!$A$7:$D$315,4,0)</f>
        <v>1686</v>
      </c>
      <c r="G267" s="0" t="n">
        <f aca="false">IFERROR(VLOOKUP(B267,hospitals!$F$3:$H$51,3,0),1)</f>
        <v>1</v>
      </c>
      <c r="H267" s="0" t="str">
        <f aca="false">CONCATENATE("'",VLOOKUP(B267,base!$B$1:$C$310,2,0),"'")</f>
        <v>'Hammarland'</v>
      </c>
    </row>
    <row r="268" customFormat="false" ht="13.8" hidden="false" customHeight="false" outlineLevel="0" collapsed="false">
      <c r="B268" s="0" t="s">
        <v>1579</v>
      </c>
      <c r="C268" s="0" t="str">
        <f aca="false">MID(VLOOKUP(B268,base!$B$1:$F$310,5,0),4,2)</f>
        <v>17</v>
      </c>
      <c r="D268" s="0" t="n">
        <v>61.8833</v>
      </c>
      <c r="E268" s="0" t="n">
        <v>21.8167</v>
      </c>
      <c r="F268" s="0" t="n">
        <f aca="false">VLOOKUP(B268,pop2030!$A$7:$D$315,4,0)</f>
        <v>1192</v>
      </c>
      <c r="G268" s="0" t="n">
        <f aca="false">IFERROR(VLOOKUP(B268,hospitals!$F$3:$H$51,3,0),1)</f>
        <v>1</v>
      </c>
      <c r="H268" s="0" t="str">
        <f aca="false">CONCATENATE("'",VLOOKUP(B268,base!$B$1:$C$310,2,0),"'")</f>
        <v>'Siikainen'</v>
      </c>
    </row>
    <row r="269" customFormat="false" ht="13.8" hidden="false" customHeight="false" outlineLevel="0" collapsed="false">
      <c r="B269" s="0" t="s">
        <v>1580</v>
      </c>
      <c r="C269" s="0" t="str">
        <f aca="false">MID(VLOOKUP(B269,base!$B$1:$F$310,5,0),4,2)</f>
        <v>04</v>
      </c>
      <c r="D269" s="0" t="n">
        <v>62.0889</v>
      </c>
      <c r="E269" s="0" t="n">
        <v>28.9333</v>
      </c>
      <c r="F269" s="0" t="n">
        <f aca="false">VLOOKUP(B269,pop2030!$A$7:$D$315,4,0)</f>
        <v>1230</v>
      </c>
      <c r="G269" s="0" t="n">
        <f aca="false">IFERROR(VLOOKUP(B269,hospitals!$F$3:$H$51,3,0),1)</f>
        <v>1</v>
      </c>
      <c r="H269" s="0" t="str">
        <f aca="false">CONCATENATE("'",VLOOKUP(B269,base!$B$1:$C$310,2,0),"'")</f>
        <v>'Enonkoski'</v>
      </c>
    </row>
    <row r="270" customFormat="false" ht="13.8" hidden="false" customHeight="false" outlineLevel="0" collapsed="false">
      <c r="B270" s="0" t="s">
        <v>1581</v>
      </c>
      <c r="C270" s="0" t="str">
        <f aca="false">MID(VLOOKUP(B270,base!$B$1:$F$310,5,0),4,2)</f>
        <v>08</v>
      </c>
      <c r="D270" s="0" t="n">
        <v>62.975</v>
      </c>
      <c r="E270" s="0" t="n">
        <v>25.2667</v>
      </c>
      <c r="F270" s="0" t="n">
        <f aca="false">VLOOKUP(B270,pop2030!$A$7:$D$315,4,0)</f>
        <v>1151</v>
      </c>
      <c r="G270" s="0" t="n">
        <f aca="false">IFERROR(VLOOKUP(B270,hospitals!$F$3:$H$51,3,0),1)</f>
        <v>1</v>
      </c>
      <c r="H270" s="0" t="str">
        <f aca="false">CONCATENATE("'",VLOOKUP(B270,base!$B$1:$C$310,2,0),"'")</f>
        <v>'Kannonkoski'</v>
      </c>
    </row>
    <row r="271" customFormat="false" ht="13.8" hidden="false" customHeight="false" outlineLevel="0" collapsed="false">
      <c r="B271" s="0" t="s">
        <v>1582</v>
      </c>
      <c r="C271" s="0" t="str">
        <f aca="false">MID(VLOOKUP(B271,base!$B$1:$F$310,5,0),4,2)</f>
        <v>08</v>
      </c>
      <c r="D271" s="0" t="n">
        <v>63.0431</v>
      </c>
      <c r="E271" s="0" t="n">
        <v>24.5639</v>
      </c>
      <c r="F271" s="0" t="n">
        <f aca="false">VLOOKUP(B271,pop2030!$A$7:$D$315,4,0)</f>
        <v>1086</v>
      </c>
      <c r="G271" s="0" t="n">
        <f aca="false">IFERROR(VLOOKUP(B271,hospitals!$F$3:$H$51,3,0),1)</f>
        <v>1</v>
      </c>
      <c r="H271" s="0" t="str">
        <f aca="false">CONCATENATE("'",VLOOKUP(B271,base!$B$1:$C$310,2,0),"'")</f>
        <v>'Kyyjärvi'</v>
      </c>
    </row>
    <row r="272" customFormat="false" ht="13.8" hidden="false" customHeight="false" outlineLevel="0" collapsed="false">
      <c r="B272" s="0" t="s">
        <v>1583</v>
      </c>
      <c r="C272" s="0" t="str">
        <f aca="false">MID(VLOOKUP(B272,base!$B$1:$F$310,5,0),4,2)</f>
        <v>19</v>
      </c>
      <c r="D272" s="0" t="n">
        <v>60.8556</v>
      </c>
      <c r="E272" s="0" t="n">
        <v>22.6972</v>
      </c>
      <c r="F272" s="0" t="n">
        <f aca="false">VLOOKUP(B272,pop2030!$A$7:$D$315,4,0)</f>
        <v>1288</v>
      </c>
      <c r="G272" s="0" t="n">
        <f aca="false">IFERROR(VLOOKUP(B272,hospitals!$F$3:$H$51,3,0),1)</f>
        <v>1</v>
      </c>
      <c r="H272" s="0" t="str">
        <f aca="false">CONCATENATE("'",VLOOKUP(B272,base!$B$1:$C$310,2,0),"'")</f>
        <v>'Oripää'</v>
      </c>
    </row>
    <row r="273" customFormat="false" ht="13.8" hidden="false" customHeight="false" outlineLevel="0" collapsed="false">
      <c r="B273" s="0" t="s">
        <v>1584</v>
      </c>
      <c r="C273" s="0" t="str">
        <f aca="false">MID(VLOOKUP(B273,base!$B$1:$F$310,5,0),4,2)</f>
        <v>03</v>
      </c>
      <c r="D273" s="0" t="n">
        <v>62.3083</v>
      </c>
      <c r="E273" s="0" t="n">
        <v>21.7083</v>
      </c>
      <c r="F273" s="0" t="n">
        <f aca="false">VLOOKUP(B273,pop2030!$A$7:$D$315,4,0)</f>
        <v>1010</v>
      </c>
      <c r="G273" s="0" t="n">
        <f aca="false">IFERROR(VLOOKUP(B273,hospitals!$F$3:$H$51,3,0),1)</f>
        <v>1</v>
      </c>
      <c r="H273" s="0" t="str">
        <f aca="false">CONCATENATE("'",VLOOKUP(B273,base!$B$1:$C$310,2,0),"'")</f>
        <v>'Karijoki'</v>
      </c>
    </row>
    <row r="274" customFormat="false" ht="13.8" hidden="false" customHeight="false" outlineLevel="0" collapsed="false">
      <c r="B274" s="0" t="s">
        <v>1585</v>
      </c>
      <c r="C274" s="0" t="str">
        <f aca="false">MID(VLOOKUP(B274,base!$B$1:$F$310,5,0),4,2)</f>
        <v>05</v>
      </c>
      <c r="D274" s="0" t="n">
        <v>64.5056</v>
      </c>
      <c r="E274" s="0" t="n">
        <v>28.2139</v>
      </c>
      <c r="F274" s="0" t="n">
        <f aca="false">VLOOKUP(B274,pop2030!$A$7:$D$315,4,0)</f>
        <v>1119</v>
      </c>
      <c r="G274" s="0" t="n">
        <f aca="false">IFERROR(VLOOKUP(B274,hospitals!$F$3:$H$51,3,0),1)</f>
        <v>1</v>
      </c>
      <c r="H274" s="0" t="str">
        <f aca="false">CONCATENATE("'",VLOOKUP(B274,base!$B$1:$C$310,2,0),"'")</f>
        <v>'Ristijärvi'</v>
      </c>
    </row>
    <row r="275" customFormat="false" ht="13.8" hidden="false" customHeight="false" outlineLevel="0" collapsed="false">
      <c r="B275" s="0" t="s">
        <v>1586</v>
      </c>
      <c r="C275" s="0" t="str">
        <f aca="false">MID(VLOOKUP(B275,base!$B$1:$F$310,5,0),4,2)</f>
        <v>12</v>
      </c>
      <c r="D275" s="0" t="n">
        <v>62.3847</v>
      </c>
      <c r="E275" s="0" t="n">
        <v>21.2222</v>
      </c>
      <c r="F275" s="0" t="n">
        <f aca="false">VLOOKUP(B275,pop2030!$A$7:$D$315,4,0)</f>
        <v>1319</v>
      </c>
      <c r="G275" s="0" t="n">
        <f aca="false">IFERROR(VLOOKUP(B275,hospitals!$F$3:$H$51,3,0),1)</f>
        <v>1</v>
      </c>
      <c r="H275" s="0" t="str">
        <f aca="false">CONCATENATE("'",VLOOKUP(B275,base!$B$1:$C$310,2,0),"'")</f>
        <v>'Kaskinen'</v>
      </c>
    </row>
    <row r="276" customFormat="false" ht="13.8" hidden="false" customHeight="false" outlineLevel="0" collapsed="false">
      <c r="B276" s="0" t="s">
        <v>1587</v>
      </c>
      <c r="C276" s="0" t="str">
        <f aca="false">MID(VLOOKUP(B276,base!$B$1:$F$310,5,0),4,2)</f>
        <v>10</v>
      </c>
      <c r="D276" s="0" t="n">
        <v>69.9078</v>
      </c>
      <c r="E276" s="0" t="n">
        <v>27.0265</v>
      </c>
      <c r="F276" s="0" t="n">
        <f aca="false">VLOOKUP(B276,pop2030!$A$7:$D$315,4,0)</f>
        <v>1192</v>
      </c>
      <c r="G276" s="0" t="n">
        <f aca="false">IFERROR(VLOOKUP(B276,hospitals!$F$3:$H$51,3,0),1)</f>
        <v>1</v>
      </c>
      <c r="H276" s="0" t="str">
        <f aca="false">CONCATENATE("'",VLOOKUP(B276,base!$B$1:$C$310,2,0),"'")</f>
        <v>'Utsjoki'</v>
      </c>
    </row>
    <row r="277" customFormat="false" ht="13.8" hidden="false" customHeight="false" outlineLevel="0" collapsed="false">
      <c r="B277" s="0" t="s">
        <v>1588</v>
      </c>
      <c r="C277" s="0" t="str">
        <f aca="false">MID(VLOOKUP(B277,base!$B$1:$F$310,5,0),4,2)</f>
        <v>07</v>
      </c>
      <c r="D277" s="0" t="n">
        <v>63.4633</v>
      </c>
      <c r="E277" s="0" t="n">
        <v>24.1667</v>
      </c>
      <c r="F277" s="0" t="n">
        <f aca="false">VLOOKUP(B277,pop2030!$A$7:$D$315,4,0)</f>
        <v>888</v>
      </c>
      <c r="G277" s="0" t="n">
        <f aca="false">IFERROR(VLOOKUP(B277,hospitals!$F$3:$H$51,3,0),1)</f>
        <v>1</v>
      </c>
      <c r="H277" s="0" t="str">
        <f aca="false">CONCATENATE("'",VLOOKUP(B277,base!$B$1:$C$310,2,0),"'")</f>
        <v>'Halsua'</v>
      </c>
    </row>
    <row r="278" customFormat="false" ht="13.8" hidden="false" customHeight="false" outlineLevel="0" collapsed="false">
      <c r="B278" s="0" t="s">
        <v>1589</v>
      </c>
      <c r="C278" s="0" t="str">
        <f aca="false">MID(VLOOKUP(B278,base!$B$1:$F$310,5,0),4,2)</f>
        <v>08</v>
      </c>
      <c r="D278" s="0" t="n">
        <v>63.12</v>
      </c>
      <c r="E278" s="0" t="n">
        <v>25.075</v>
      </c>
      <c r="F278" s="0" t="n">
        <f aca="false">VLOOKUP(B278,pop2030!$A$7:$D$315,4,0)</f>
        <v>966</v>
      </c>
      <c r="G278" s="0" t="n">
        <f aca="false">IFERROR(VLOOKUP(B278,hospitals!$F$3:$H$51,3,0),1)</f>
        <v>1</v>
      </c>
      <c r="H278" s="0" t="str">
        <f aca="false">CONCATENATE("'",VLOOKUP(B278,base!$B$1:$C$310,2,0),"'")</f>
        <v>'Kivijärvi'</v>
      </c>
    </row>
    <row r="279" customFormat="false" ht="13.8" hidden="false" customHeight="false" outlineLevel="0" collapsed="false">
      <c r="B279" s="0" t="s">
        <v>1590</v>
      </c>
      <c r="C279" s="0" t="str">
        <f aca="false">MID(VLOOKUP(B279,base!$B$1:$F$310,5,0),4,2)</f>
        <v>14</v>
      </c>
      <c r="D279" s="0" t="n">
        <v>64.2967</v>
      </c>
      <c r="E279" s="0" t="n">
        <v>24.4467</v>
      </c>
      <c r="F279" s="0" t="n">
        <f aca="false">VLOOKUP(B279,pop2030!$A$7:$D$315,4,0)</f>
        <v>945</v>
      </c>
      <c r="G279" s="0" t="n">
        <f aca="false">IFERROR(VLOOKUP(B279,hospitals!$F$3:$H$51,3,0),1)</f>
        <v>1</v>
      </c>
      <c r="H279" s="0" t="str">
        <f aca="false">CONCATENATE("'",VLOOKUP(B279,base!$B$1:$C$310,2,0),"'")</f>
        <v>'Merijärvi'</v>
      </c>
    </row>
    <row r="280" customFormat="false" ht="13.8" hidden="false" customHeight="false" outlineLevel="0" collapsed="false">
      <c r="B280" s="0" t="s">
        <v>1591</v>
      </c>
      <c r="C280" s="0" t="str">
        <f aca="false">MID(VLOOKUP(B280,base!$B$1:$F$310,5,0),4,2)</f>
        <v>10</v>
      </c>
      <c r="D280" s="0" t="n">
        <v>67.2917</v>
      </c>
      <c r="E280" s="0" t="n">
        <v>28.1667</v>
      </c>
      <c r="F280" s="0" t="n">
        <f aca="false">VLOOKUP(B280,pop2030!$A$7:$D$315,4,0)</f>
        <v>949</v>
      </c>
      <c r="G280" s="0" t="n">
        <f aca="false">IFERROR(VLOOKUP(B280,hospitals!$F$3:$H$51,3,0),1)</f>
        <v>1</v>
      </c>
      <c r="H280" s="0" t="str">
        <f aca="false">CONCATENATE("'",VLOOKUP(B280,base!$B$1:$C$310,2,0),"'")</f>
        <v>'Savukoski'</v>
      </c>
    </row>
    <row r="281" customFormat="false" ht="13.8" hidden="false" customHeight="false" outlineLevel="0" collapsed="false">
      <c r="B281" s="0" t="s">
        <v>1592</v>
      </c>
      <c r="C281" s="0" t="str">
        <f aca="false">MID(VLOOKUP(B281,base!$B$1:$F$310,5,0),4,2)</f>
        <v>14</v>
      </c>
      <c r="D281" s="0" t="n">
        <v>65.0167</v>
      </c>
      <c r="E281" s="0" t="n">
        <v>24.7167</v>
      </c>
      <c r="F281" s="0" t="n">
        <f aca="false">VLOOKUP(B281,pop2030!$A$7:$D$315,4,0)</f>
        <v>889</v>
      </c>
      <c r="G281" s="0" t="n">
        <f aca="false">IFERROR(VLOOKUP(B281,hospitals!$F$3:$H$51,3,0),1)</f>
        <v>1</v>
      </c>
      <c r="H281" s="0" t="str">
        <f aca="false">CONCATENATE("'",VLOOKUP(B281,base!$B$1:$C$310,2,0),"'")</f>
        <v>'Hailuoto'</v>
      </c>
    </row>
    <row r="282" customFormat="false" ht="13.8" hidden="false" customHeight="false" outlineLevel="0" collapsed="false">
      <c r="B282" s="0" t="s">
        <v>1593</v>
      </c>
      <c r="C282" s="0" t="str">
        <f aca="false">MID(VLOOKUP(B282,base!$B$1:$F$310,5,0),4,2)</f>
        <v>10</v>
      </c>
      <c r="D282" s="0" t="n">
        <v>67.1083</v>
      </c>
      <c r="E282" s="0" t="n">
        <v>27.5167</v>
      </c>
      <c r="F282" s="0" t="n">
        <f aca="false">VLOOKUP(B282,pop2030!$A$7:$D$315,4,0)</f>
        <v>894</v>
      </c>
      <c r="G282" s="0" t="n">
        <f aca="false">IFERROR(VLOOKUP(B282,hospitals!$F$3:$H$51,3,0),1)</f>
        <v>1</v>
      </c>
      <c r="H282" s="0" t="str">
        <f aca="false">CONCATENATE("'",VLOOKUP(B282,base!$B$1:$C$310,2,0),"'")</f>
        <v>'Pelkosenniemi'</v>
      </c>
    </row>
    <row r="283" customFormat="false" ht="13.8" hidden="false" customHeight="false" outlineLevel="0" collapsed="false">
      <c r="B283" s="0" t="s">
        <v>1594</v>
      </c>
      <c r="C283" s="0" t="str">
        <f aca="false">MID(VLOOKUP(B283,base!$B$1:$F$310,5,0),4,2)</f>
        <v>01</v>
      </c>
      <c r="D283" s="0" t="n">
        <v>60.2167</v>
      </c>
      <c r="E283" s="0" t="n">
        <v>19.55</v>
      </c>
      <c r="F283" s="0" t="n">
        <f aca="false">VLOOKUP(B283,pop2030!$A$7:$D$315,4,0)</f>
        <v>1016</v>
      </c>
      <c r="G283" s="0" t="n">
        <f aca="false">IFERROR(VLOOKUP(B283,hospitals!$F$3:$H$51,3,0),1)</f>
        <v>1</v>
      </c>
      <c r="H283" s="0" t="str">
        <f aca="false">CONCATENATE("'",VLOOKUP(B283,base!$B$1:$C$310,2,0),"'")</f>
        <v>'Eckerö'</v>
      </c>
    </row>
    <row r="284" customFormat="false" ht="13.8" hidden="false" customHeight="false" outlineLevel="0" collapsed="false">
      <c r="B284" s="0" t="s">
        <v>1595</v>
      </c>
      <c r="C284" s="0" t="str">
        <f aca="false">MID(VLOOKUP(B284,base!$B$1:$F$310,5,0),4,2)</f>
        <v>19</v>
      </c>
      <c r="D284" s="0" t="n">
        <v>60.5467</v>
      </c>
      <c r="E284" s="0" t="n">
        <v>21.3583</v>
      </c>
      <c r="F284" s="0" t="n">
        <f aca="false">VLOOKUP(B284,pop2030!$A$7:$D$315,4,0)</f>
        <v>1098</v>
      </c>
      <c r="G284" s="0" t="n">
        <f aca="false">IFERROR(VLOOKUP(B284,hospitals!$F$3:$H$51,3,0),1)</f>
        <v>1</v>
      </c>
      <c r="H284" s="0" t="str">
        <f aca="false">CONCATENATE("'",VLOOKUP(B284,base!$B$1:$C$310,2,0),"'")</f>
        <v>'Kustavi'</v>
      </c>
    </row>
    <row r="285" customFormat="false" ht="13.8" hidden="false" customHeight="false" outlineLevel="0" collapsed="false">
      <c r="B285" s="0" t="s">
        <v>1596</v>
      </c>
      <c r="C285" s="0" t="str">
        <f aca="false">MID(VLOOKUP(B285,base!$B$1:$F$310,5,0),4,2)</f>
        <v>07</v>
      </c>
      <c r="D285" s="0" t="n">
        <v>63.525</v>
      </c>
      <c r="E285" s="0" t="n">
        <v>24.6653</v>
      </c>
      <c r="F285" s="0" t="n">
        <f aca="false">VLOOKUP(B285,pop2030!$A$7:$D$315,4,0)</f>
        <v>634</v>
      </c>
      <c r="G285" s="0" t="n">
        <f aca="false">IFERROR(VLOOKUP(B285,hospitals!$F$3:$H$51,3,0),1)</f>
        <v>1</v>
      </c>
      <c r="H285" s="0" t="str">
        <f aca="false">CONCATENATE("'",VLOOKUP(B285,base!$B$1:$C$310,2,0),"'")</f>
        <v>'Lestijärvi'</v>
      </c>
    </row>
    <row r="286" customFormat="false" ht="13.8" hidden="false" customHeight="false" outlineLevel="0" collapsed="false">
      <c r="B286" s="0" t="s">
        <v>1597</v>
      </c>
      <c r="C286" s="0" t="str">
        <f aca="false">MID(VLOOKUP(B286,base!$B$1:$F$310,5,0),4,2)</f>
        <v>08</v>
      </c>
      <c r="D286" s="0" t="n">
        <v>61.8</v>
      </c>
      <c r="E286" s="0" t="n">
        <v>25.7</v>
      </c>
      <c r="F286" s="0" t="n">
        <f aca="false">VLOOKUP(B286,pop2030!$A$7:$D$315,4,0)</f>
        <v>676</v>
      </c>
      <c r="G286" s="0" t="n">
        <f aca="false">IFERROR(VLOOKUP(B286,hospitals!$F$3:$H$51,3,0),1)</f>
        <v>1</v>
      </c>
      <c r="H286" s="0" t="str">
        <f aca="false">CONCATENATE("'",VLOOKUP(B286,base!$B$1:$C$310,2,0),"'")</f>
        <v>'Luhanka'</v>
      </c>
    </row>
    <row r="287" customFormat="false" ht="13.8" hidden="false" customHeight="false" outlineLevel="0" collapsed="false">
      <c r="B287" s="0" t="s">
        <v>1598</v>
      </c>
      <c r="C287" s="0" t="str">
        <f aca="false">MID(VLOOKUP(B287,base!$B$1:$F$310,5,0),4,2)</f>
        <v>01</v>
      </c>
      <c r="D287" s="0" t="n">
        <v>60.4117</v>
      </c>
      <c r="E287" s="0" t="n">
        <v>21.0453</v>
      </c>
      <c r="F287" s="0" t="n">
        <f aca="false">VLOOKUP(B287,pop2030!$A$7:$D$315,4,0)</f>
        <v>461</v>
      </c>
      <c r="G287" s="0" t="n">
        <f aca="false">IFERROR(VLOOKUP(B287,hospitals!$F$3:$H$51,3,0),1)</f>
        <v>1</v>
      </c>
      <c r="H287" s="0" t="str">
        <f aca="false">CONCATENATE("'",VLOOKUP(B287,base!$B$1:$C$310,2,0),"'")</f>
        <v>'Brändö'</v>
      </c>
    </row>
    <row r="288" customFormat="false" ht="13.8" hidden="false" customHeight="false" outlineLevel="0" collapsed="false">
      <c r="B288" s="0" t="s">
        <v>1599</v>
      </c>
      <c r="C288" s="0" t="str">
        <f aca="false">MID(VLOOKUP(B288,base!$B$1:$F$310,5,0),4,2)</f>
        <v>01</v>
      </c>
      <c r="D288" s="0" t="n">
        <v>60.375</v>
      </c>
      <c r="E288" s="0" t="n">
        <v>19.85</v>
      </c>
      <c r="F288" s="0" t="n">
        <f aca="false">VLOOKUP(B288,pop2030!$A$7:$D$315,4,0)</f>
        <v>565</v>
      </c>
      <c r="G288" s="0" t="n">
        <f aca="false">IFERROR(VLOOKUP(B288,hospitals!$F$3:$H$51,3,0),1)</f>
        <v>1</v>
      </c>
      <c r="H288" s="0" t="str">
        <f aca="false">CONCATENATE("'",VLOOKUP(B288,base!$B$1:$C$310,2,0),"'")</f>
        <v>'Geta'</v>
      </c>
    </row>
    <row r="289" customFormat="false" ht="13.8" hidden="false" customHeight="false" outlineLevel="0" collapsed="false">
      <c r="B289" s="0" t="s">
        <v>1600</v>
      </c>
      <c r="C289" s="0" t="str">
        <f aca="false">MID(VLOOKUP(B289,base!$B$1:$F$310,5,0),4,2)</f>
        <v>01</v>
      </c>
      <c r="D289" s="0" t="n">
        <v>60.2417</v>
      </c>
      <c r="E289" s="0" t="n">
        <v>20.375</v>
      </c>
      <c r="F289" s="0" t="n">
        <f aca="false">VLOOKUP(B289,pop2030!$A$7:$D$315,4,0)</f>
        <v>518</v>
      </c>
      <c r="G289" s="0" t="n">
        <f aca="false">IFERROR(VLOOKUP(B289,hospitals!$F$3:$H$51,3,0),1)</f>
        <v>1</v>
      </c>
      <c r="H289" s="0" t="str">
        <f aca="false">CONCATENATE("'",VLOOKUP(B289,base!$B$1:$C$310,2,0),"'")</f>
        <v>'Vårdö'</v>
      </c>
    </row>
    <row r="290" customFormat="false" ht="13.8" hidden="false" customHeight="false" outlineLevel="0" collapsed="false">
      <c r="B290" s="0" t="s">
        <v>1601</v>
      </c>
      <c r="C290" s="0" t="str">
        <f aca="false">MID(VLOOKUP(B290,base!$B$1:$F$310,5,0),4,2)</f>
        <v>01</v>
      </c>
      <c r="D290" s="0" t="n">
        <v>60.1167</v>
      </c>
      <c r="E290" s="0" t="n">
        <v>20.2583</v>
      </c>
      <c r="F290" s="0" t="n">
        <f aca="false">VLOOKUP(B290,pop2030!$A$7:$D$315,4,0)</f>
        <v>385</v>
      </c>
      <c r="G290" s="0" t="n">
        <f aca="false">IFERROR(VLOOKUP(B290,hospitals!$F$3:$H$51,3,0),1)</f>
        <v>1</v>
      </c>
      <c r="H290" s="0" t="str">
        <f aca="false">CONCATENATE("'",VLOOKUP(B290,base!$B$1:$C$310,2,0),"'")</f>
        <v>'Lumparland'</v>
      </c>
    </row>
    <row r="291" customFormat="false" ht="13.8" hidden="false" customHeight="false" outlineLevel="0" collapsed="false">
      <c r="B291" s="0" t="s">
        <v>1602</v>
      </c>
      <c r="C291" s="0" t="str">
        <f aca="false">MID(VLOOKUP(B291,base!$B$1:$F$310,5,0),4,2)</f>
        <v>01</v>
      </c>
      <c r="D291" s="0" t="n">
        <v>60.2583</v>
      </c>
      <c r="E291" s="0" t="n">
        <v>20.7783</v>
      </c>
      <c r="F291" s="0" t="n">
        <f aca="false">VLOOKUP(B291,pop2030!$A$7:$D$315,4,0)</f>
        <v>313</v>
      </c>
      <c r="G291" s="0" t="n">
        <f aca="false">IFERROR(VLOOKUP(B291,hospitals!$F$3:$H$51,3,0),1)</f>
        <v>1</v>
      </c>
      <c r="H291" s="0" t="str">
        <f aca="false">CONCATENATE("'",VLOOKUP(B291,base!$B$1:$C$310,2,0),"'")</f>
        <v>'Kumlinge'</v>
      </c>
    </row>
    <row r="292" customFormat="false" ht="13.8" hidden="false" customHeight="false" outlineLevel="0" collapsed="false">
      <c r="B292" s="0" t="s">
        <v>1603</v>
      </c>
      <c r="C292" s="0" t="str">
        <f aca="false">MID(VLOOKUP(B292,base!$B$1:$F$310,5,0),4,2)</f>
        <v>01</v>
      </c>
      <c r="D292" s="0" t="n">
        <v>60.1333</v>
      </c>
      <c r="E292" s="0" t="n">
        <v>20.6667</v>
      </c>
      <c r="F292" s="0" t="n">
        <f aca="false">VLOOKUP(B292,pop2030!$A$7:$D$315,4,0)</f>
        <v>113</v>
      </c>
      <c r="G292" s="0" t="n">
        <f aca="false">IFERROR(VLOOKUP(B292,hospitals!$F$3:$H$51,3,0),1)</f>
        <v>1</v>
      </c>
      <c r="H292" s="0" t="str">
        <f aca="false">CONCATENATE("'",VLOOKUP(B292,base!$B$1:$C$310,2,0),"'")</f>
        <v>'Sottunga'</v>
      </c>
    </row>
    <row r="293" customFormat="false" ht="13.8" hidden="false" customHeight="false" outlineLevel="0" collapsed="false">
      <c r="B293" s="0" t="s">
        <v>1604</v>
      </c>
      <c r="C293" s="0" t="str">
        <f aca="false">MID(VLOOKUP(B293,base!$B$1:$F$310,5,0),4,2)</f>
        <v>06</v>
      </c>
      <c r="D293" s="0" t="n">
        <v>60.9167</v>
      </c>
      <c r="E293" s="0" t="n">
        <v>24.6333</v>
      </c>
      <c r="F293" s="0" t="n">
        <f aca="false">VLOOKUP(B293,pop2030!$A$7:$D$315,4,0)</f>
        <v>15181</v>
      </c>
      <c r="G293" s="0" t="n">
        <f aca="false">IFERROR(VLOOKUP(B293,hospitals!$F$3:$H$51,3,0),1)</f>
        <v>1</v>
      </c>
      <c r="H293" s="0" t="str">
        <f aca="false">CONCATENATE("'",VLOOKUP(B293,base!$B$1:$C$310,2,0),"'")</f>
        <v>'Janakkala'</v>
      </c>
    </row>
    <row r="294" customFormat="false" ht="13.8" hidden="false" customHeight="false" outlineLevel="0" collapsed="false">
      <c r="B294" s="0" t="s">
        <v>1605</v>
      </c>
      <c r="C294" s="0" t="str">
        <f aca="false">MID(VLOOKUP(B294,base!$B$1:$F$310,5,0),4,2)</f>
        <v>06</v>
      </c>
      <c r="D294" s="0" t="n">
        <v>61.05</v>
      </c>
      <c r="E294" s="0" t="n">
        <v>24.3667</v>
      </c>
      <c r="F294" s="0" t="n">
        <f aca="false">VLOOKUP(B294,pop2030!$A$7:$D$315,4,0)</f>
        <v>8836</v>
      </c>
      <c r="G294" s="0" t="n">
        <f aca="false">IFERROR(VLOOKUP(B294,hospitals!$F$3:$H$51,3,0),1)</f>
        <v>1</v>
      </c>
      <c r="H294" s="0" t="str">
        <f aca="false">CONCATENATE("'",VLOOKUP(B294,base!$B$1:$C$310,2,0),"'")</f>
        <v>'Hattula'</v>
      </c>
    </row>
    <row r="295" customFormat="false" ht="13.8" hidden="false" customHeight="false" outlineLevel="0" collapsed="false">
      <c r="B295" s="0" t="s">
        <v>1606</v>
      </c>
      <c r="C295" s="0" t="str">
        <f aca="false">MID(VLOOKUP(B295,base!$B$1:$F$310,5,0),4,2)</f>
        <v>06</v>
      </c>
      <c r="D295" s="0" t="n">
        <v>60.7833</v>
      </c>
      <c r="E295" s="0" t="n">
        <v>25.0333</v>
      </c>
      <c r="F295" s="0" t="n">
        <f aca="false">VLOOKUP(B295,pop2030!$A$7:$D$315,4,0)</f>
        <v>7405</v>
      </c>
      <c r="G295" s="0" t="n">
        <f aca="false">IFERROR(VLOOKUP(B295,hospitals!$F$3:$H$51,3,0),1)</f>
        <v>1</v>
      </c>
      <c r="H295" s="0" t="str">
        <f aca="false">CONCATENATE("'",VLOOKUP(B295,base!$B$1:$C$310,2,0),"'")</f>
        <v>'Hausjärvi'</v>
      </c>
    </row>
    <row r="296" customFormat="false" ht="13.8" hidden="false" customHeight="false" outlineLevel="0" collapsed="false">
      <c r="B296" s="0" t="s">
        <v>1607</v>
      </c>
      <c r="C296" s="0" t="str">
        <f aca="false">MID(VLOOKUP(B296,base!$B$1:$F$310,5,0),4,2)</f>
        <v>01</v>
      </c>
      <c r="D296" s="0" t="n">
        <v>60.23</v>
      </c>
      <c r="E296" s="0" t="n">
        <v>19.9881</v>
      </c>
      <c r="F296" s="0" t="n">
        <f aca="false">VLOOKUP(B296,pop2030!$A$7:$D$315,4,0)</f>
        <v>2700</v>
      </c>
      <c r="G296" s="0" t="n">
        <f aca="false">IFERROR(VLOOKUP(B296,hospitals!$F$3:$H$51,3,0),1)</f>
        <v>0</v>
      </c>
      <c r="H296" s="0" t="str">
        <f aca="false">CONCATENATE("'",VLOOKUP(B296,base!$B$1:$C$310,2,0),"'")</f>
        <v>'Finström'</v>
      </c>
    </row>
    <row r="297" customFormat="false" ht="13.8" hidden="false" customHeight="false" outlineLevel="0" collapsed="false">
      <c r="B297" s="0" t="s">
        <v>1608</v>
      </c>
      <c r="C297" s="0" t="str">
        <f aca="false">MID(VLOOKUP(B297,base!$B$1:$F$310,5,0),4,2)</f>
        <v>16</v>
      </c>
      <c r="D297" s="0" t="n">
        <v>60.868</v>
      </c>
      <c r="E297" s="0" t="n">
        <v>25.273</v>
      </c>
      <c r="F297" s="0" t="n">
        <f aca="false">VLOOKUP(B297,pop2030!$A$7:$D$315,4,0)</f>
        <v>3940</v>
      </c>
      <c r="G297" s="0" t="n">
        <f aca="false">IFERROR(VLOOKUP(B297,hospitals!$F$3:$H$51,3,0),1)</f>
        <v>1</v>
      </c>
      <c r="H297" s="0" t="str">
        <f aca="false">CONCATENATE("'",VLOOKUP(B297,base!$B$1:$C$310,2,0),"'")</f>
        <v>'Kärkölä'</v>
      </c>
    </row>
    <row r="298" customFormat="false" ht="13.8" hidden="false" customHeight="false" outlineLevel="0" collapsed="false">
      <c r="B298" s="0" t="s">
        <v>1609</v>
      </c>
      <c r="C298" s="0" t="str">
        <f aca="false">MID(VLOOKUP(B298,base!$B$1:$F$310,5,0),4,2)</f>
        <v>09</v>
      </c>
      <c r="D298" s="0" t="n">
        <v>60.4958</v>
      </c>
      <c r="E298" s="0" t="n">
        <v>26.7097</v>
      </c>
      <c r="F298" s="0" t="n">
        <f aca="false">VLOOKUP(B298,pop2030!$A$7:$D$315,4,0)</f>
        <v>4730</v>
      </c>
      <c r="G298" s="0" t="n">
        <f aca="false">IFERROR(VLOOKUP(B298,hospitals!$F$3:$H$51,3,0),1)</f>
        <v>1</v>
      </c>
      <c r="H298" s="0" t="str">
        <f aca="false">CONCATENATE("'",VLOOKUP(B298,base!$B$1:$C$310,2,0),"'")</f>
        <v>'Pyhtää'</v>
      </c>
    </row>
    <row r="299" customFormat="false" ht="13.8" hidden="false" customHeight="false" outlineLevel="0" collapsed="false">
      <c r="B299" s="0" t="s">
        <v>1610</v>
      </c>
      <c r="C299" s="0" t="str">
        <f aca="false">MID(VLOOKUP(B299,base!$B$1:$F$310,5,0),4,2)</f>
        <v>16</v>
      </c>
      <c r="D299" s="0" t="n">
        <v>61.1722</v>
      </c>
      <c r="E299" s="0" t="n">
        <v>25.5472</v>
      </c>
      <c r="F299" s="0" t="n">
        <f aca="false">VLOOKUP(B299,pop2030!$A$7:$D$315,4,0)</f>
        <v>7618</v>
      </c>
      <c r="G299" s="0" t="n">
        <f aca="false">IFERROR(VLOOKUP(B299,hospitals!$F$3:$H$51,3,0),1)</f>
        <v>1</v>
      </c>
      <c r="H299" s="0" t="str">
        <f aca="false">CONCATENATE("'",VLOOKUP(B299,base!$B$1:$C$310,2,0),"'")</f>
        <v>'Asikkala'</v>
      </c>
    </row>
    <row r="300" customFormat="false" ht="13.8" hidden="false" customHeight="false" outlineLevel="0" collapsed="false">
      <c r="B300" s="0" t="s">
        <v>1611</v>
      </c>
      <c r="C300" s="0" t="str">
        <f aca="false">MID(VLOOKUP(B300,base!$B$1:$F$310,5,0),4,2)</f>
        <v>01</v>
      </c>
      <c r="D300" s="0" t="n">
        <v>60.3073</v>
      </c>
      <c r="E300" s="0" t="n">
        <v>19.9862</v>
      </c>
      <c r="F300" s="0" t="n">
        <f aca="false">VLOOKUP(B300,pop2030!$A$7:$D$315,4,0)</f>
        <v>1790</v>
      </c>
      <c r="G300" s="0" t="n">
        <f aca="false">IFERROR(VLOOKUP(B300,hospitals!$F$3:$H$51,3,0),1)</f>
        <v>1</v>
      </c>
      <c r="H300" s="0" t="str">
        <f aca="false">CONCATENATE("'",VLOOKUP(B300,base!$B$1:$C$310,2,0),"'")</f>
        <v>'Saltvik'</v>
      </c>
    </row>
    <row r="301" customFormat="false" ht="13.8" hidden="false" customHeight="false" outlineLevel="0" collapsed="false">
      <c r="B301" s="0" t="s">
        <v>1612</v>
      </c>
      <c r="C301" s="0" t="str">
        <f aca="false">MID(VLOOKUP(B301,base!$B$1:$F$310,5,0),4,2)</f>
        <v>12</v>
      </c>
      <c r="D301" s="0" t="n">
        <v>63.6</v>
      </c>
      <c r="E301" s="0" t="n">
        <v>22.7917</v>
      </c>
      <c r="F301" s="0" t="n">
        <f aca="false">VLOOKUP(B301,pop2030!$A$7:$D$315,4,0)</f>
        <v>11350</v>
      </c>
      <c r="G301" s="0" t="n">
        <f aca="false">IFERROR(VLOOKUP(B301,hospitals!$F$3:$H$51,3,0),1)</f>
        <v>1</v>
      </c>
      <c r="H301" s="0" t="str">
        <f aca="false">CONCATENATE("'",VLOOKUP(B301,base!$B$1:$C$310,2,0),"'")</f>
        <v>'Pedersöre'</v>
      </c>
    </row>
    <row r="302" customFormat="false" ht="13.8" hidden="false" customHeight="false" outlineLevel="0" collapsed="false">
      <c r="B302" s="0" t="s">
        <v>1613</v>
      </c>
      <c r="C302" s="0" t="str">
        <f aca="false">MID(VLOOKUP(B302,base!$B$1:$F$310,5,0),4,2)</f>
        <v>07</v>
      </c>
      <c r="D302" s="0" t="n">
        <v>63.5481</v>
      </c>
      <c r="E302" s="0" t="n">
        <v>23.6999</v>
      </c>
      <c r="F302" s="0" t="n">
        <f aca="false">VLOOKUP(B302,pop2030!$A$7:$D$315,4,0)</f>
        <v>3926</v>
      </c>
      <c r="G302" s="0" t="n">
        <f aca="false">IFERROR(VLOOKUP(B302,hospitals!$F$3:$H$51,3,0),1)</f>
        <v>1</v>
      </c>
      <c r="H302" s="0" t="str">
        <f aca="false">CONCATENATE("'",VLOOKUP(B302,base!$B$1:$C$310,2,0),"'")</f>
        <v>'Kaustinen'</v>
      </c>
    </row>
    <row r="303" customFormat="false" ht="13.8" hidden="false" customHeight="false" outlineLevel="0" collapsed="false">
      <c r="B303" s="0" t="s">
        <v>1614</v>
      </c>
      <c r="C303" s="0" t="str">
        <f aca="false">MID(VLOOKUP(B303,base!$B$1:$F$310,5,0),4,2)</f>
        <v>19</v>
      </c>
      <c r="D303" s="0" t="n">
        <v>60.6833</v>
      </c>
      <c r="E303" s="0" t="n">
        <v>21.7167</v>
      </c>
      <c r="F303" s="0" t="n">
        <f aca="false">VLOOKUP(B303,pop2030!$A$7:$D$315,4,0)</f>
        <v>2353</v>
      </c>
      <c r="G303" s="0" t="n">
        <f aca="false">IFERROR(VLOOKUP(B303,hospitals!$F$3:$H$51,3,0),1)</f>
        <v>1</v>
      </c>
      <c r="H303" s="0" t="str">
        <f aca="false">CONCATENATE("'",VLOOKUP(B303,base!$B$1:$C$310,2,0),"'")</f>
        <v>'Vehmaa'</v>
      </c>
    </row>
    <row r="304" customFormat="false" ht="13.8" hidden="false" customHeight="false" outlineLevel="0" collapsed="false">
      <c r="B304" s="0" t="s">
        <v>1615</v>
      </c>
      <c r="C304" s="0" t="str">
        <f aca="false">MID(VLOOKUP(B304,base!$B$1:$F$310,5,0),4,2)</f>
        <v>02</v>
      </c>
      <c r="D304" s="0" t="n">
        <v>61.4333</v>
      </c>
      <c r="E304" s="0" t="n">
        <v>29.367</v>
      </c>
      <c r="F304" s="0" t="n">
        <f aca="false">VLOOKUP(B304,pop2030!$A$7:$D$315,4,0)</f>
        <v>2548</v>
      </c>
      <c r="G304" s="0" t="n">
        <f aca="false">IFERROR(VLOOKUP(B304,hospitals!$F$3:$H$51,3,0),1)</f>
        <v>1</v>
      </c>
      <c r="H304" s="0" t="str">
        <f aca="false">CONCATENATE("'",VLOOKUP(B304,base!$B$1:$C$310,2,0),"'")</f>
        <v>'Rautjärvi'</v>
      </c>
    </row>
    <row r="305" customFormat="false" ht="13.8" hidden="false" customHeight="false" outlineLevel="0" collapsed="false">
      <c r="B305" s="0" t="s">
        <v>1616</v>
      </c>
      <c r="C305" s="0" t="str">
        <f aca="false">MID(VLOOKUP(B305,base!$B$1:$F$310,5,0),4,2)</f>
        <v>01</v>
      </c>
      <c r="D305" s="0" t="n">
        <v>60.2572</v>
      </c>
      <c r="E305" s="0" t="n">
        <v>20.1342</v>
      </c>
      <c r="F305" s="0" t="n">
        <f aca="false">VLOOKUP(B305,pop2030!$A$7:$D$315,4,0)</f>
        <v>989</v>
      </c>
      <c r="G305" s="0" t="n">
        <f aca="false">IFERROR(VLOOKUP(B305,hospitals!$F$3:$H$51,3,0),1)</f>
        <v>1</v>
      </c>
      <c r="H305" s="0" t="str">
        <f aca="false">CONCATENATE("'",VLOOKUP(B305,base!$B$1:$C$310,2,0),"'")</f>
        <v>'Sund'</v>
      </c>
    </row>
    <row r="306" customFormat="false" ht="13.8" hidden="false" customHeight="false" outlineLevel="0" collapsed="false">
      <c r="B306" s="0" t="s">
        <v>1617</v>
      </c>
      <c r="C306" s="0" t="str">
        <f aca="false">MID(VLOOKUP(B306,base!$B$1:$F$310,5,0),4,2)</f>
        <v>11</v>
      </c>
      <c r="D306" s="0" t="n">
        <v>61.8</v>
      </c>
      <c r="E306" s="0" t="n">
        <v>24.3667</v>
      </c>
      <c r="F306" s="0" t="n">
        <f aca="false">VLOOKUP(B306,pop2030!$A$7:$D$315,4,0)</f>
        <v>1538</v>
      </c>
      <c r="G306" s="0" t="n">
        <f aca="false">IFERROR(VLOOKUP(B306,hospitals!$F$3:$H$51,3,0),1)</f>
        <v>1</v>
      </c>
      <c r="H306" s="0" t="str">
        <f aca="false">CONCATENATE("'",VLOOKUP(B306,base!$B$1:$C$310,2,0),"'")</f>
        <v>'Juupajoki'</v>
      </c>
    </row>
    <row r="307" customFormat="false" ht="13.8" hidden="false" customHeight="false" outlineLevel="0" collapsed="false">
      <c r="B307" s="0" t="s">
        <v>1618</v>
      </c>
      <c r="C307" s="0" t="str">
        <f aca="false">MID(VLOOKUP(B307,base!$B$1:$F$310,5,0),4,2)</f>
        <v>02</v>
      </c>
      <c r="D307" s="0" t="n">
        <v>60.9167</v>
      </c>
      <c r="E307" s="0" t="n">
        <v>27.5667</v>
      </c>
      <c r="F307" s="0" t="n">
        <f aca="false">VLOOKUP(B307,pop2030!$A$7:$D$315,4,0)</f>
        <v>4017</v>
      </c>
      <c r="G307" s="0" t="n">
        <f aca="false">IFERROR(VLOOKUP(B307,hospitals!$F$3:$H$51,3,0),1)</f>
        <v>1</v>
      </c>
      <c r="H307" s="0" t="str">
        <f aca="false">CONCATENATE("'",VLOOKUP(B307,base!$B$1:$C$310,2,0),"'")</f>
        <v>'Luumäki'</v>
      </c>
    </row>
    <row r="308" customFormat="false" ht="13.8" hidden="false" customHeight="false" outlineLevel="0" collapsed="false">
      <c r="B308" s="0" t="s">
        <v>1619</v>
      </c>
      <c r="C308" s="0" t="str">
        <f aca="false">MID(VLOOKUP(B308,base!$B$1:$F$310,5,0),4,2)</f>
        <v>01</v>
      </c>
      <c r="D308" s="0" t="n">
        <v>60</v>
      </c>
      <c r="E308" s="0" t="n">
        <v>20.4333</v>
      </c>
      <c r="F308" s="0" t="n">
        <f aca="false">VLOOKUP(B308,pop2030!$A$7:$D$315,4,0)</f>
        <v>546</v>
      </c>
      <c r="G308" s="0" t="n">
        <f aca="false">IFERROR(VLOOKUP(B308,hospitals!$F$3:$H$51,3,0),1)</f>
        <v>1</v>
      </c>
      <c r="H308" s="0" t="str">
        <f aca="false">CONCATENATE("'",VLOOKUP(B308,base!$B$1:$C$310,2,0),"'")</f>
        <v>'Föglö'</v>
      </c>
    </row>
    <row r="309" customFormat="false" ht="13.8" hidden="false" customHeight="false" outlineLevel="0" collapsed="false">
      <c r="B309" s="0" t="s">
        <v>1620</v>
      </c>
      <c r="C309" s="0" t="str">
        <f aca="false">MID(VLOOKUP(B309,base!$B$1:$F$310,5,0),4,2)</f>
        <v>14</v>
      </c>
      <c r="D309" s="0" t="n">
        <v>63.6833</v>
      </c>
      <c r="E309" s="0" t="n">
        <v>25.9833</v>
      </c>
      <c r="F309" s="0" t="n">
        <f aca="false">VLOOKUP(B309,pop2030!$A$7:$D$315,4,0)</f>
        <v>4261</v>
      </c>
      <c r="G309" s="0" t="n">
        <f aca="false">IFERROR(VLOOKUP(B309,hospitals!$F$3:$H$51,3,0),1)</f>
        <v>1</v>
      </c>
      <c r="H309" s="0" t="str">
        <f aca="false">CONCATENATE("'",VLOOKUP(B309,base!$B$1:$C$310,2,0),"'")</f>
        <v>'Pyhäjärvi'</v>
      </c>
    </row>
    <row r="310" customFormat="false" ht="13.8" hidden="false" customHeight="false" outlineLevel="0" collapsed="false">
      <c r="B310" s="0" t="s">
        <v>1621</v>
      </c>
      <c r="C310" s="0" t="str">
        <f aca="false">MID(VLOOKUP(B310,base!$B$1:$F$310,5,0),4,2)</f>
        <v>01</v>
      </c>
      <c r="D310" s="0" t="n">
        <v>59.9167</v>
      </c>
      <c r="E310" s="0" t="n">
        <v>20.9</v>
      </c>
      <c r="F310" s="0" t="n">
        <f aca="false">VLOOKUP(B310,pop2030!$A$7:$D$315,4,0)</f>
        <v>226</v>
      </c>
      <c r="G310" s="0" t="n">
        <f aca="false">IFERROR(VLOOKUP(B310,hospitals!$F$3:$H$51,3,0),1)</f>
        <v>1</v>
      </c>
      <c r="H310" s="0" t="str">
        <f aca="false">CONCATENATE("'",VLOOKUP(B310,base!$B$1:$C$310,2,0),"'")</f>
        <v>'Kökar'</v>
      </c>
    </row>
    <row r="311" customFormat="false" ht="13.8" hidden="false" customHeight="false" outlineLevel="0" collapsed="false">
      <c r="B311" s="0" t="s">
        <v>1622</v>
      </c>
      <c r="C311" s="0" t="str">
        <f aca="false">MID(VLOOKUP(B311,base!$B$1:$F$310,5,0),4,2)</f>
        <v>10</v>
      </c>
      <c r="D311" s="0" t="n">
        <v>67.3317</v>
      </c>
      <c r="E311" s="0" t="n">
        <v>23.7913</v>
      </c>
      <c r="F311" s="0" t="n">
        <f aca="false">VLOOKUP(B311,pop2030!$A$7:$D$315,4,0)</f>
        <v>3976</v>
      </c>
      <c r="G311" s="0" t="n">
        <f aca="false">IFERROR(VLOOKUP(B311,hospitals!$F$3:$H$51,3,0),1)</f>
        <v>1</v>
      </c>
      <c r="H311" s="0" t="str">
        <f aca="false">CONCATENATE("'",VLOOKUP(B311,base!$B$1:$C$310,2,0),"'")</f>
        <v>'Kolari'</v>
      </c>
    </row>
    <row r="313" customFormat="false" ht="13.8" hidden="false" customHeight="false" outlineLevel="0" collapsed="false">
      <c r="G313" s="0" t="n">
        <f aca="false">H313-SUM(G3:G311)</f>
        <v>47</v>
      </c>
      <c r="H313" s="0" t="n">
        <f aca="false">COUNTA(H3:H311)</f>
        <v>309</v>
      </c>
    </row>
    <row r="314" customFormat="false" ht="13.8" hidden="false" customHeight="false" outlineLevel="0" collapsed="false">
      <c r="G314" s="0" t="s">
        <v>1623</v>
      </c>
    </row>
    <row r="315" customFormat="false" ht="13.8" hidden="false" customHeight="false" outlineLevel="0" collapsed="false">
      <c r="G315" s="18" t="n">
        <f aca="false">G313/H313</f>
        <v>0.15210355987055</v>
      </c>
    </row>
  </sheetData>
  <autoFilter ref="B2:I311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V384"/>
  <sheetViews>
    <sheetView showFormulas="false" showGridLines="true" showRowColHeaders="true" showZeros="true" rightToLeft="false" tabSelected="true" showOutlineSymbols="true" defaultGridColor="true" view="normal" topLeftCell="E349" colorId="64" zoomScale="160" zoomScaleNormal="160" zoomScalePageLayoutView="100" workbookViewId="0">
      <selection pane="topLeft" activeCell="T356" activeCellId="0" sqref="T356"/>
    </sheetView>
  </sheetViews>
  <sheetFormatPr defaultColWidth="11.60546875" defaultRowHeight="13.8" zeroHeight="false" outlineLevelRow="0" outlineLevelCol="0"/>
  <cols>
    <col collapsed="false" customWidth="true" hidden="false" outlineLevel="0" max="10" min="10" style="0" width="5.72"/>
    <col collapsed="false" customWidth="true" hidden="false" outlineLevel="0" max="15" min="11" style="0" width="5.81"/>
    <col collapsed="false" customWidth="true" hidden="false" outlineLevel="0" max="16" min="16" style="0" width="3.98"/>
    <col collapsed="false" customWidth="true" hidden="false" outlineLevel="0" max="19" min="19" style="0" width="5.55"/>
    <col collapsed="false" customWidth="true" hidden="false" outlineLevel="0" max="22" min="20" style="0" width="8.33"/>
  </cols>
  <sheetData>
    <row r="2" customFormat="false" ht="13.8" hidden="false" customHeight="false" outlineLevel="0" collapsed="false">
      <c r="B2" s="7" t="s">
        <v>1299</v>
      </c>
      <c r="C2" s="7" t="s">
        <v>1300</v>
      </c>
      <c r="D2" s="14" t="s">
        <v>1301</v>
      </c>
      <c r="E2" s="14" t="s">
        <v>1302</v>
      </c>
      <c r="F2" s="7" t="s">
        <v>1303</v>
      </c>
      <c r="G2" s="7" t="s">
        <v>1304</v>
      </c>
      <c r="H2" s="7" t="s">
        <v>1305</v>
      </c>
      <c r="I2" s="7" t="s">
        <v>1303</v>
      </c>
      <c r="R2" s="1" t="s">
        <v>1282</v>
      </c>
      <c r="T2" s="15" t="s">
        <v>1311</v>
      </c>
    </row>
    <row r="3" customFormat="false" ht="13.8" hidden="false" customHeight="false" outlineLevel="0" collapsed="false">
      <c r="B3" s="7" t="s">
        <v>1306</v>
      </c>
      <c r="C3" s="7" t="s">
        <v>1307</v>
      </c>
      <c r="D3" s="14" t="s">
        <v>866</v>
      </c>
      <c r="E3" s="14" t="s">
        <v>1308</v>
      </c>
      <c r="F3" s="7" t="s">
        <v>1282</v>
      </c>
      <c r="G3" s="7" t="s">
        <v>1304</v>
      </c>
      <c r="H3" s="7" t="s">
        <v>1309</v>
      </c>
      <c r="I3" s="7" t="s">
        <v>1282</v>
      </c>
      <c r="J3" s="7" t="s">
        <v>1310</v>
      </c>
      <c r="Q3" s="0" t="s">
        <v>1283</v>
      </c>
      <c r="R3" s="0" t="n">
        <f aca="false">AVERAGE($I$3:$I$19)</f>
        <v>2012.3125</v>
      </c>
      <c r="T3" s="0" t="n">
        <v>1</v>
      </c>
      <c r="U3" s="0" t="n">
        <v>0</v>
      </c>
    </row>
    <row r="4" customFormat="false" ht="13.8" hidden="false" customHeight="false" outlineLevel="0" collapsed="false">
      <c r="B4" s="0" t="s">
        <v>1401</v>
      </c>
      <c r="C4" s="0" t="s">
        <v>1262</v>
      </c>
      <c r="D4" s="0" t="n">
        <v>60.0986</v>
      </c>
      <c r="E4" s="0" t="n">
        <v>19.9444</v>
      </c>
      <c r="F4" s="0" t="n">
        <v>12047</v>
      </c>
      <c r="G4" s="0" t="n">
        <v>0</v>
      </c>
      <c r="H4" s="0" t="s">
        <v>1624</v>
      </c>
      <c r="I4" s="0" t="n">
        <v>12047</v>
      </c>
      <c r="Q4" s="0" t="s">
        <v>1284</v>
      </c>
      <c r="R4" s="0" t="n">
        <f aca="false">SQRT(VAR($I$3:$I$19)/COUNT($I$3:$I$19))</f>
        <v>777.296499192071</v>
      </c>
      <c r="T4" s="0" t="n">
        <v>2</v>
      </c>
      <c r="U4" s="16" t="n">
        <f aca="false">R7</f>
        <v>442</v>
      </c>
      <c r="V4" s="17" t="s">
        <v>1314</v>
      </c>
    </row>
    <row r="5" customFormat="false" ht="13.8" hidden="false" customHeight="false" outlineLevel="0" collapsed="false">
      <c r="B5" s="0" t="s">
        <v>1489</v>
      </c>
      <c r="C5" s="0" t="s">
        <v>1262</v>
      </c>
      <c r="D5" s="0" t="n">
        <v>60.15</v>
      </c>
      <c r="E5" s="0" t="n">
        <v>19.95</v>
      </c>
      <c r="F5" s="0" t="n">
        <v>6521</v>
      </c>
      <c r="G5" s="0" t="n">
        <v>1</v>
      </c>
      <c r="H5" s="0" t="s">
        <v>1625</v>
      </c>
      <c r="I5" s="0" t="n">
        <v>6521</v>
      </c>
      <c r="Q5" s="0" t="s">
        <v>1285</v>
      </c>
      <c r="R5" s="0" t="e">
        <f aca="false">MODE($I$3:$I$19)</f>
        <v>#VALUE!</v>
      </c>
      <c r="T5" s="0" t="n">
        <v>3</v>
      </c>
      <c r="U5" s="16" t="n">
        <f aca="false">R6</f>
        <v>777</v>
      </c>
      <c r="V5" s="17" t="s">
        <v>1316</v>
      </c>
    </row>
    <row r="6" customFormat="false" ht="13.8" hidden="false" customHeight="false" outlineLevel="0" collapsed="false">
      <c r="B6" s="0" t="s">
        <v>1564</v>
      </c>
      <c r="C6" s="0" t="s">
        <v>1262</v>
      </c>
      <c r="D6" s="0" t="n">
        <v>60.0806</v>
      </c>
      <c r="E6" s="0" t="n">
        <v>20.1</v>
      </c>
      <c r="F6" s="0" t="n">
        <v>2321</v>
      </c>
      <c r="G6" s="0" t="n">
        <v>1</v>
      </c>
      <c r="H6" s="0" t="s">
        <v>1626</v>
      </c>
      <c r="I6" s="0" t="n">
        <v>2321</v>
      </c>
      <c r="Q6" s="0" t="s">
        <v>1286</v>
      </c>
      <c r="R6" s="0" t="n">
        <f aca="false">MEDIAN($I$3:$I$19)</f>
        <v>777</v>
      </c>
    </row>
    <row r="7" customFormat="false" ht="13.8" hidden="false" customHeight="false" outlineLevel="0" collapsed="false">
      <c r="B7" s="0" t="s">
        <v>1578</v>
      </c>
      <c r="C7" s="0" t="s">
        <v>1262</v>
      </c>
      <c r="D7" s="0" t="n">
        <v>60.2167</v>
      </c>
      <c r="E7" s="0" t="n">
        <v>19.7403</v>
      </c>
      <c r="F7" s="0" t="n">
        <v>1686</v>
      </c>
      <c r="G7" s="0" t="n">
        <v>1</v>
      </c>
      <c r="H7" s="0" t="s">
        <v>1627</v>
      </c>
      <c r="I7" s="0" t="n">
        <v>1686</v>
      </c>
      <c r="Q7" s="0" t="s">
        <v>1288</v>
      </c>
      <c r="R7" s="0" t="n">
        <f aca="false">QUARTILE($I$3:$I$19, 1)</f>
        <v>442</v>
      </c>
    </row>
    <row r="8" customFormat="false" ht="13.8" hidden="false" customHeight="false" outlineLevel="0" collapsed="false">
      <c r="B8" s="0" t="s">
        <v>1594</v>
      </c>
      <c r="C8" s="0" t="s">
        <v>1262</v>
      </c>
      <c r="D8" s="0" t="n">
        <v>60.2167</v>
      </c>
      <c r="E8" s="0" t="n">
        <v>19.55</v>
      </c>
      <c r="F8" s="0" t="n">
        <v>1016</v>
      </c>
      <c r="G8" s="0" t="n">
        <v>1</v>
      </c>
      <c r="H8" s="0" t="s">
        <v>1628</v>
      </c>
      <c r="I8" s="0" t="n">
        <v>1016</v>
      </c>
      <c r="Q8" s="0" t="s">
        <v>1289</v>
      </c>
      <c r="R8" s="0" t="n">
        <f aca="false">QUARTILE($I$3:$I$19, 3)</f>
        <v>1922.75</v>
      </c>
    </row>
    <row r="9" customFormat="false" ht="13.8" hidden="false" customHeight="false" outlineLevel="0" collapsed="false">
      <c r="B9" s="0" t="s">
        <v>1598</v>
      </c>
      <c r="C9" s="0" t="s">
        <v>1262</v>
      </c>
      <c r="D9" s="0" t="n">
        <v>60.4117</v>
      </c>
      <c r="E9" s="0" t="n">
        <v>21.0453</v>
      </c>
      <c r="F9" s="0" t="n">
        <v>461</v>
      </c>
      <c r="G9" s="0" t="n">
        <v>1</v>
      </c>
      <c r="H9" s="0" t="s">
        <v>1629</v>
      </c>
      <c r="I9" s="0" t="n">
        <v>461</v>
      </c>
      <c r="Q9" s="0" t="s">
        <v>1290</v>
      </c>
      <c r="R9" s="0" t="n">
        <f aca="false">VAR($I$3:$I$19)</f>
        <v>9667037.5625</v>
      </c>
    </row>
    <row r="10" customFormat="false" ht="13.8" hidden="false" customHeight="false" outlineLevel="0" collapsed="false">
      <c r="B10" s="0" t="s">
        <v>1599</v>
      </c>
      <c r="C10" s="0" t="s">
        <v>1262</v>
      </c>
      <c r="D10" s="0" t="n">
        <v>60.375</v>
      </c>
      <c r="E10" s="0" t="n">
        <v>19.85</v>
      </c>
      <c r="F10" s="0" t="n">
        <v>565</v>
      </c>
      <c r="G10" s="0" t="n">
        <v>1</v>
      </c>
      <c r="H10" s="0" t="s">
        <v>1630</v>
      </c>
      <c r="I10" s="0" t="n">
        <v>565</v>
      </c>
      <c r="Q10" s="0" t="s">
        <v>1291</v>
      </c>
      <c r="R10" s="0" t="n">
        <f aca="false">STDEV($I$3:$I$19)</f>
        <v>3109.18599676829</v>
      </c>
    </row>
    <row r="11" customFormat="false" ht="13.8" hidden="false" customHeight="false" outlineLevel="0" collapsed="false">
      <c r="B11" s="0" t="s">
        <v>1600</v>
      </c>
      <c r="C11" s="0" t="s">
        <v>1262</v>
      </c>
      <c r="D11" s="0" t="n">
        <v>60.2417</v>
      </c>
      <c r="E11" s="0" t="n">
        <v>20.375</v>
      </c>
      <c r="F11" s="0" t="n">
        <v>518</v>
      </c>
      <c r="G11" s="0" t="n">
        <v>1</v>
      </c>
      <c r="H11" s="0" t="s">
        <v>1631</v>
      </c>
      <c r="I11" s="0" t="n">
        <v>518</v>
      </c>
      <c r="Q11" s="0" t="s">
        <v>1292</v>
      </c>
      <c r="R11" s="0" t="n">
        <f aca="false">KURT($I$3:$I$19)</f>
        <v>7.60668818493843</v>
      </c>
    </row>
    <row r="12" customFormat="false" ht="13.8" hidden="false" customHeight="false" outlineLevel="0" collapsed="false">
      <c r="B12" s="0" t="s">
        <v>1601</v>
      </c>
      <c r="C12" s="0" t="s">
        <v>1262</v>
      </c>
      <c r="D12" s="0" t="n">
        <v>60.1167</v>
      </c>
      <c r="E12" s="0" t="n">
        <v>20.2583</v>
      </c>
      <c r="F12" s="0" t="n">
        <v>385</v>
      </c>
      <c r="G12" s="0" t="n">
        <v>1</v>
      </c>
      <c r="H12" s="0" t="s">
        <v>1632</v>
      </c>
      <c r="I12" s="0" t="n">
        <v>385</v>
      </c>
      <c r="Q12" s="0" t="s">
        <v>1293</v>
      </c>
      <c r="R12" s="0" t="n">
        <f aca="false">SKEW($I$3:$I$19)</f>
        <v>2.70048343554275</v>
      </c>
    </row>
    <row r="13" customFormat="false" ht="13.8" hidden="false" customHeight="false" outlineLevel="0" collapsed="false">
      <c r="B13" s="0" t="s">
        <v>1602</v>
      </c>
      <c r="C13" s="0" t="s">
        <v>1262</v>
      </c>
      <c r="D13" s="0" t="n">
        <v>60.2583</v>
      </c>
      <c r="E13" s="0" t="n">
        <v>20.7783</v>
      </c>
      <c r="F13" s="0" t="n">
        <v>313</v>
      </c>
      <c r="G13" s="0" t="n">
        <v>1</v>
      </c>
      <c r="H13" s="0" t="s">
        <v>1633</v>
      </c>
      <c r="I13" s="0" t="n">
        <v>313</v>
      </c>
      <c r="Q13" s="0" t="s">
        <v>1294</v>
      </c>
      <c r="R13" s="0" t="n">
        <f aca="false">MAX($I$3:$I$19)-MIN($I$3:$I$19)</f>
        <v>11934</v>
      </c>
    </row>
    <row r="14" customFormat="false" ht="13.8" hidden="false" customHeight="false" outlineLevel="0" collapsed="false">
      <c r="B14" s="0" t="s">
        <v>1603</v>
      </c>
      <c r="C14" s="0" t="s">
        <v>1262</v>
      </c>
      <c r="D14" s="0" t="n">
        <v>60.1333</v>
      </c>
      <c r="E14" s="0" t="n">
        <v>20.6667</v>
      </c>
      <c r="F14" s="0" t="n">
        <v>113</v>
      </c>
      <c r="G14" s="0" t="n">
        <v>1</v>
      </c>
      <c r="H14" s="0" t="s">
        <v>1634</v>
      </c>
      <c r="I14" s="0" t="n">
        <v>113</v>
      </c>
      <c r="Q14" s="0" t="s">
        <v>1295</v>
      </c>
      <c r="R14" s="0" t="n">
        <f aca="false">MIN($I$3:$I$19)</f>
        <v>113</v>
      </c>
    </row>
    <row r="15" customFormat="false" ht="13.8" hidden="false" customHeight="false" outlineLevel="0" collapsed="false">
      <c r="B15" s="0" t="s">
        <v>1607</v>
      </c>
      <c r="C15" s="0" t="s">
        <v>1262</v>
      </c>
      <c r="D15" s="0" t="n">
        <v>60.23</v>
      </c>
      <c r="E15" s="0" t="n">
        <v>19.9881</v>
      </c>
      <c r="F15" s="0" t="n">
        <v>2700</v>
      </c>
      <c r="G15" s="0" t="n">
        <v>0</v>
      </c>
      <c r="H15" s="0" t="s">
        <v>1635</v>
      </c>
      <c r="I15" s="0" t="n">
        <v>2700</v>
      </c>
      <c r="Q15" s="0" t="s">
        <v>1296</v>
      </c>
      <c r="R15" s="0" t="n">
        <f aca="false">MAX($I$3:$I$19)</f>
        <v>12047</v>
      </c>
    </row>
    <row r="16" customFormat="false" ht="13.8" hidden="false" customHeight="false" outlineLevel="0" collapsed="false">
      <c r="B16" s="0" t="s">
        <v>1611</v>
      </c>
      <c r="C16" s="0" t="s">
        <v>1262</v>
      </c>
      <c r="D16" s="0" t="n">
        <v>60.3073</v>
      </c>
      <c r="E16" s="0" t="n">
        <v>19.9862</v>
      </c>
      <c r="F16" s="0" t="n">
        <v>1790</v>
      </c>
      <c r="G16" s="0" t="n">
        <v>1</v>
      </c>
      <c r="H16" s="0" t="s">
        <v>1636</v>
      </c>
      <c r="I16" s="0" t="n">
        <v>1790</v>
      </c>
      <c r="Q16" s="0" t="s">
        <v>1297</v>
      </c>
      <c r="R16" s="0" t="n">
        <f aca="false">SUM($I$3:$I$19)</f>
        <v>32197</v>
      </c>
    </row>
    <row r="17" customFormat="false" ht="13.8" hidden="false" customHeight="false" outlineLevel="0" collapsed="false">
      <c r="B17" s="0" t="s">
        <v>1616</v>
      </c>
      <c r="C17" s="0" t="s">
        <v>1262</v>
      </c>
      <c r="D17" s="0" t="n">
        <v>60.2572</v>
      </c>
      <c r="E17" s="0" t="n">
        <v>20.1342</v>
      </c>
      <c r="F17" s="0" t="n">
        <v>989</v>
      </c>
      <c r="G17" s="0" t="n">
        <v>1</v>
      </c>
      <c r="H17" s="0" t="s">
        <v>1637</v>
      </c>
      <c r="I17" s="0" t="n">
        <v>989</v>
      </c>
      <c r="Q17" s="0" t="s">
        <v>1298</v>
      </c>
      <c r="R17" s="0" t="n">
        <f aca="false">COUNT($I$3:$I$19)</f>
        <v>16</v>
      </c>
    </row>
    <row r="18" customFormat="false" ht="13.8" hidden="false" customHeight="false" outlineLevel="0" collapsed="false">
      <c r="B18" s="0" t="s">
        <v>1619</v>
      </c>
      <c r="C18" s="0" t="s">
        <v>1262</v>
      </c>
      <c r="D18" s="0" t="n">
        <v>60</v>
      </c>
      <c r="E18" s="0" t="n">
        <v>20.4333</v>
      </c>
      <c r="F18" s="0" t="n">
        <v>546</v>
      </c>
      <c r="G18" s="0" t="n">
        <v>1</v>
      </c>
      <c r="H18" s="0" t="s">
        <v>1638</v>
      </c>
      <c r="I18" s="0" t="n">
        <v>546</v>
      </c>
    </row>
    <row r="19" customFormat="false" ht="13.8" hidden="false" customHeight="false" outlineLevel="0" collapsed="false">
      <c r="B19" s="0" t="s">
        <v>1621</v>
      </c>
      <c r="C19" s="0" t="s">
        <v>1262</v>
      </c>
      <c r="D19" s="0" t="n">
        <v>59.9167</v>
      </c>
      <c r="E19" s="0" t="n">
        <v>20.9</v>
      </c>
      <c r="F19" s="0" t="n">
        <v>226</v>
      </c>
      <c r="G19" s="0" t="n">
        <v>1</v>
      </c>
      <c r="H19" s="0" t="s">
        <v>1639</v>
      </c>
      <c r="I19" s="0" t="n">
        <v>226</v>
      </c>
    </row>
    <row r="22" customFormat="false" ht="13.8" hidden="false" customHeight="false" outlineLevel="0" collapsed="false">
      <c r="B22" s="0" t="s">
        <v>1299</v>
      </c>
      <c r="C22" s="0" t="s">
        <v>1300</v>
      </c>
      <c r="D22" s="0" t="s">
        <v>1301</v>
      </c>
      <c r="E22" s="0" t="s">
        <v>1302</v>
      </c>
      <c r="F22" s="0" t="s">
        <v>1303</v>
      </c>
      <c r="G22" s="0" t="s">
        <v>1304</v>
      </c>
      <c r="H22" s="0" t="s">
        <v>1305</v>
      </c>
      <c r="I22" s="0" t="s">
        <v>1303</v>
      </c>
      <c r="R22" s="1" t="s">
        <v>1282</v>
      </c>
      <c r="T22" s="15" t="s">
        <v>1311</v>
      </c>
    </row>
    <row r="23" customFormat="false" ht="13.8" hidden="false" customHeight="false" outlineLevel="0" collapsed="false">
      <c r="B23" s="0" t="s">
        <v>1306</v>
      </c>
      <c r="C23" s="0" t="s">
        <v>1307</v>
      </c>
      <c r="D23" s="0" t="s">
        <v>866</v>
      </c>
      <c r="E23" s="0" t="s">
        <v>1308</v>
      </c>
      <c r="F23" s="0" t="s">
        <v>1282</v>
      </c>
      <c r="G23" s="0" t="s">
        <v>1304</v>
      </c>
      <c r="H23" s="0" t="s">
        <v>1309</v>
      </c>
      <c r="I23" s="0" t="s">
        <v>1282</v>
      </c>
      <c r="J23" s="0" t="s">
        <v>1310</v>
      </c>
      <c r="Q23" s="0" t="s">
        <v>1283</v>
      </c>
      <c r="R23" s="0" t="n">
        <f aca="false">AVERAGE($I$23:$I$32)</f>
        <v>13287.8888888889</v>
      </c>
      <c r="T23" s="0" t="n">
        <v>1</v>
      </c>
      <c r="U23" s="0" t="n">
        <v>0</v>
      </c>
    </row>
    <row r="24" customFormat="false" ht="13.8" hidden="false" customHeight="false" outlineLevel="0" collapsed="false">
      <c r="B24" s="0" t="s">
        <v>1326</v>
      </c>
      <c r="C24" s="0" t="s">
        <v>1263</v>
      </c>
      <c r="D24" s="0" t="n">
        <v>61.0583</v>
      </c>
      <c r="E24" s="0" t="n">
        <v>28.1861</v>
      </c>
      <c r="F24" s="0" t="n">
        <v>72013</v>
      </c>
      <c r="G24" s="0" t="n">
        <v>0</v>
      </c>
      <c r="H24" s="0" t="s">
        <v>1640</v>
      </c>
      <c r="I24" s="0" t="n">
        <v>72013</v>
      </c>
      <c r="Q24" s="0" t="s">
        <v>1284</v>
      </c>
      <c r="R24" s="0" t="n">
        <f aca="false">SQRT(VAR($I$23:$I$32)/COUNT($I$23:$I$32))</f>
        <v>7649.64706964468</v>
      </c>
      <c r="T24" s="0" t="n">
        <v>2</v>
      </c>
      <c r="U24" s="16" t="n">
        <f aca="false">R27</f>
        <v>2858</v>
      </c>
      <c r="V24" s="17" t="s">
        <v>1314</v>
      </c>
    </row>
    <row r="25" customFormat="false" ht="13.8" hidden="false" customHeight="false" outlineLevel="0" collapsed="false">
      <c r="B25" s="0" t="s">
        <v>1353</v>
      </c>
      <c r="C25" s="0" t="s">
        <v>1263</v>
      </c>
      <c r="D25" s="0" t="n">
        <v>61.1931</v>
      </c>
      <c r="E25" s="0" t="n">
        <v>28.7764</v>
      </c>
      <c r="F25" s="0" t="n">
        <v>22939</v>
      </c>
      <c r="G25" s="0" t="n">
        <v>0</v>
      </c>
      <c r="H25" s="0" t="s">
        <v>1641</v>
      </c>
      <c r="I25" s="0" t="n">
        <v>22939</v>
      </c>
      <c r="Q25" s="0" t="s">
        <v>1285</v>
      </c>
      <c r="R25" s="0" t="e">
        <f aca="false">MODE($I$23:$I$32)</f>
        <v>#VALUE!</v>
      </c>
      <c r="T25" s="0" t="n">
        <v>3</v>
      </c>
      <c r="U25" s="16" t="n">
        <f aca="false">R26</f>
        <v>4017</v>
      </c>
      <c r="V25" s="17" t="s">
        <v>1316</v>
      </c>
    </row>
    <row r="26" customFormat="false" ht="13.8" hidden="false" customHeight="false" outlineLevel="0" collapsed="false">
      <c r="B26" s="0" t="s">
        <v>1472</v>
      </c>
      <c r="C26" s="0" t="s">
        <v>1263</v>
      </c>
      <c r="D26" s="0" t="n">
        <v>61.2917</v>
      </c>
      <c r="E26" s="0" t="n">
        <v>28.8167</v>
      </c>
      <c r="F26" s="0" t="n">
        <v>4277</v>
      </c>
      <c r="G26" s="0" t="n">
        <v>1</v>
      </c>
      <c r="H26" s="0" t="s">
        <v>1642</v>
      </c>
      <c r="I26" s="0" t="n">
        <v>4277</v>
      </c>
      <c r="Q26" s="0" t="s">
        <v>1286</v>
      </c>
      <c r="R26" s="0" t="n">
        <f aca="false">MEDIAN($I$23:$I$32)</f>
        <v>4017</v>
      </c>
    </row>
    <row r="27" customFormat="false" ht="13.8" hidden="false" customHeight="false" outlineLevel="0" collapsed="false">
      <c r="B27" s="0" t="s">
        <v>1474</v>
      </c>
      <c r="C27" s="0" t="s">
        <v>1263</v>
      </c>
      <c r="D27" s="0" t="n">
        <v>61.55</v>
      </c>
      <c r="E27" s="0" t="n">
        <v>29.5</v>
      </c>
      <c r="F27" s="0" t="n">
        <v>3870</v>
      </c>
      <c r="G27" s="0" t="n">
        <v>0</v>
      </c>
      <c r="H27" s="0" t="s">
        <v>1643</v>
      </c>
      <c r="I27" s="0" t="n">
        <v>3870</v>
      </c>
      <c r="Q27" s="0" t="s">
        <v>1288</v>
      </c>
      <c r="R27" s="0" t="n">
        <f aca="false">QUARTILE($I$23:$I$32, 1)</f>
        <v>2858</v>
      </c>
    </row>
    <row r="28" customFormat="false" ht="13.8" hidden="false" customHeight="false" outlineLevel="0" collapsed="false">
      <c r="B28" s="0" t="s">
        <v>1483</v>
      </c>
      <c r="C28" s="0" t="s">
        <v>1263</v>
      </c>
      <c r="D28" s="0" t="n">
        <v>61.1597</v>
      </c>
      <c r="E28" s="0" t="n">
        <v>28.0597</v>
      </c>
      <c r="F28" s="0" t="n">
        <v>4316</v>
      </c>
      <c r="G28" s="0" t="n">
        <v>1</v>
      </c>
      <c r="H28" s="0" t="s">
        <v>1644</v>
      </c>
      <c r="I28" s="0" t="n">
        <v>4316</v>
      </c>
      <c r="Q28" s="0" t="s">
        <v>1289</v>
      </c>
      <c r="R28" s="0" t="n">
        <f aca="false">QUARTILE($I$23:$I$32, 3)</f>
        <v>4316</v>
      </c>
      <c r="S28" s="0" t="s">
        <v>1294</v>
      </c>
      <c r="T28" s="0" t="n">
        <f aca="false">MAX($I$23:$I$32)-MIN($I$23:$I$32)</f>
        <v>69465</v>
      </c>
    </row>
    <row r="29" customFormat="false" ht="13.8" hidden="false" customHeight="false" outlineLevel="0" collapsed="false">
      <c r="B29" s="0" t="s">
        <v>1508</v>
      </c>
      <c r="C29" s="0" t="s">
        <v>1263</v>
      </c>
      <c r="D29" s="0" t="n">
        <v>61.2</v>
      </c>
      <c r="E29" s="0" t="n">
        <v>27.6833</v>
      </c>
      <c r="F29" s="0" t="n">
        <v>2858</v>
      </c>
      <c r="G29" s="0" t="n">
        <v>1</v>
      </c>
      <c r="H29" s="0" t="s">
        <v>1645</v>
      </c>
      <c r="I29" s="0" t="n">
        <v>2858</v>
      </c>
      <c r="Q29" s="0" t="s">
        <v>1290</v>
      </c>
      <c r="R29" s="0" t="n">
        <f aca="false">VAR($I$23:$I$32)</f>
        <v>526653902.611111</v>
      </c>
      <c r="S29" s="0" t="s">
        <v>1295</v>
      </c>
      <c r="T29" s="0" t="n">
        <f aca="false">MIN($I$23:$I$32)</f>
        <v>2548</v>
      </c>
    </row>
    <row r="30" customFormat="false" ht="13.8" hidden="false" customHeight="false" outlineLevel="0" collapsed="false">
      <c r="B30" s="0" t="s">
        <v>1525</v>
      </c>
      <c r="C30" s="0" t="s">
        <v>1263</v>
      </c>
      <c r="D30" s="0" t="n">
        <v>61.0611</v>
      </c>
      <c r="E30" s="0" t="n">
        <v>27.8042</v>
      </c>
      <c r="F30" s="0" t="n">
        <v>2753</v>
      </c>
      <c r="G30" s="0" t="n">
        <v>1</v>
      </c>
      <c r="H30" s="0" t="s">
        <v>1646</v>
      </c>
      <c r="I30" s="0" t="n">
        <v>2753</v>
      </c>
      <c r="Q30" s="0" t="s">
        <v>1291</v>
      </c>
      <c r="R30" s="0" t="n">
        <f aca="false">STDEV($I$23:$I$32)</f>
        <v>22948.941208934</v>
      </c>
      <c r="S30" s="0" t="s">
        <v>1296</v>
      </c>
      <c r="T30" s="0" t="n">
        <f aca="false">MAX($I$23:$I$32)</f>
        <v>72013</v>
      </c>
    </row>
    <row r="31" customFormat="false" ht="13.8" hidden="false" customHeight="false" outlineLevel="0" collapsed="false">
      <c r="B31" s="0" t="s">
        <v>1615</v>
      </c>
      <c r="C31" s="0" t="s">
        <v>1263</v>
      </c>
      <c r="D31" s="0" t="n">
        <v>61.4333</v>
      </c>
      <c r="E31" s="0" t="n">
        <v>29.367</v>
      </c>
      <c r="F31" s="0" t="n">
        <v>2548</v>
      </c>
      <c r="G31" s="0" t="n">
        <v>1</v>
      </c>
      <c r="H31" s="0" t="s">
        <v>1647</v>
      </c>
      <c r="I31" s="0" t="n">
        <v>2548</v>
      </c>
      <c r="Q31" s="0" t="s">
        <v>1292</v>
      </c>
      <c r="R31" s="0" t="n">
        <f aca="false">KURT($I$23:$I$32)</f>
        <v>6.98592701391249</v>
      </c>
      <c r="S31" s="0" t="s">
        <v>1297</v>
      </c>
      <c r="T31" s="0" t="n">
        <f aca="false">SUM($I$23:$I$32)</f>
        <v>119591</v>
      </c>
    </row>
    <row r="32" customFormat="false" ht="13.8" hidden="false" customHeight="false" outlineLevel="0" collapsed="false">
      <c r="B32" s="0" t="s">
        <v>1618</v>
      </c>
      <c r="C32" s="0" t="s">
        <v>1263</v>
      </c>
      <c r="D32" s="0" t="n">
        <v>60.9167</v>
      </c>
      <c r="E32" s="0" t="n">
        <v>27.5667</v>
      </c>
      <c r="F32" s="0" t="n">
        <v>4017</v>
      </c>
      <c r="G32" s="0" t="n">
        <v>1</v>
      </c>
      <c r="H32" s="0" t="s">
        <v>1648</v>
      </c>
      <c r="I32" s="0" t="n">
        <v>4017</v>
      </c>
      <c r="Q32" s="0" t="s">
        <v>1293</v>
      </c>
      <c r="R32" s="0" t="n">
        <f aca="false">SKEW($I$23:$I$32)</f>
        <v>2.61682123442934</v>
      </c>
      <c r="S32" s="0" t="s">
        <v>1298</v>
      </c>
      <c r="T32" s="0" t="n">
        <f aca="false">COUNT($I$23:$I$32)</f>
        <v>9</v>
      </c>
    </row>
    <row r="35" customFormat="false" ht="13.8" hidden="false" customHeight="false" outlineLevel="0" collapsed="false">
      <c r="B35" s="0" t="s">
        <v>1299</v>
      </c>
      <c r="C35" s="0" t="s">
        <v>1300</v>
      </c>
      <c r="D35" s="0" t="s">
        <v>1301</v>
      </c>
      <c r="E35" s="0" t="s">
        <v>1302</v>
      </c>
      <c r="F35" s="0" t="s">
        <v>1303</v>
      </c>
      <c r="G35" s="0" t="s">
        <v>1304</v>
      </c>
      <c r="H35" s="0" t="s">
        <v>1305</v>
      </c>
      <c r="I35" s="0" t="s">
        <v>1303</v>
      </c>
      <c r="R35" s="1" t="s">
        <v>1282</v>
      </c>
      <c r="T35" s="15" t="s">
        <v>1311</v>
      </c>
    </row>
    <row r="36" customFormat="false" ht="13.8" hidden="false" customHeight="false" outlineLevel="0" collapsed="false">
      <c r="B36" s="0" t="s">
        <v>1306</v>
      </c>
      <c r="C36" s="0" t="s">
        <v>1307</v>
      </c>
      <c r="D36" s="0" t="s">
        <v>866</v>
      </c>
      <c r="E36" s="0" t="s">
        <v>1308</v>
      </c>
      <c r="F36" s="0" t="s">
        <v>1282</v>
      </c>
      <c r="G36" s="0" t="s">
        <v>1304</v>
      </c>
      <c r="H36" s="0" t="s">
        <v>1309</v>
      </c>
      <c r="I36" s="0" t="s">
        <v>1282</v>
      </c>
      <c r="J36" s="0" t="s">
        <v>1310</v>
      </c>
      <c r="Q36" s="0" t="s">
        <v>1283</v>
      </c>
      <c r="R36" s="0" t="n">
        <f aca="false">AVERAGE($I$36:$I$53)</f>
        <v>10524.3529411765</v>
      </c>
      <c r="T36" s="0" t="n">
        <v>1</v>
      </c>
      <c r="U36" s="0" t="n">
        <v>0</v>
      </c>
    </row>
    <row r="37" customFormat="false" ht="13.8" hidden="false" customHeight="false" outlineLevel="0" collapsed="false">
      <c r="B37" s="0" t="s">
        <v>1330</v>
      </c>
      <c r="C37" s="0" t="s">
        <v>1264</v>
      </c>
      <c r="D37" s="0" t="n">
        <v>62.7903</v>
      </c>
      <c r="E37" s="0" t="n">
        <v>22.8403</v>
      </c>
      <c r="F37" s="0" t="n">
        <v>68050</v>
      </c>
      <c r="G37" s="0" t="n">
        <v>0</v>
      </c>
      <c r="H37" s="0" t="s">
        <v>1649</v>
      </c>
      <c r="I37" s="0" t="n">
        <v>68050</v>
      </c>
      <c r="Q37" s="0" t="s">
        <v>1284</v>
      </c>
      <c r="R37" s="0" t="n">
        <f aca="false">SQRT(VAR($I$36:$I$53)/COUNT($I$36:$I$53))</f>
        <v>3821.63495092047</v>
      </c>
      <c r="T37" s="0" t="n">
        <v>2</v>
      </c>
      <c r="U37" s="16" t="n">
        <f aca="false">R40</f>
        <v>2285</v>
      </c>
      <c r="V37" s="17" t="s">
        <v>1314</v>
      </c>
    </row>
    <row r="38" customFormat="false" ht="13.8" hidden="false" customHeight="false" outlineLevel="0" collapsed="false">
      <c r="B38" s="0" t="s">
        <v>1363</v>
      </c>
      <c r="C38" s="0" t="s">
        <v>1264</v>
      </c>
      <c r="D38" s="0" t="n">
        <v>62.6167</v>
      </c>
      <c r="E38" s="0" t="n">
        <v>22.4</v>
      </c>
      <c r="F38" s="0" t="n">
        <v>18203</v>
      </c>
      <c r="G38" s="0" t="n">
        <v>1</v>
      </c>
      <c r="H38" s="0" t="s">
        <v>1650</v>
      </c>
      <c r="I38" s="0" t="n">
        <v>18203</v>
      </c>
      <c r="Q38" s="0" t="s">
        <v>1285</v>
      </c>
      <c r="R38" s="0" t="e">
        <f aca="false">MODE($I$36:$I$53)</f>
        <v>#VALUE!</v>
      </c>
      <c r="T38" s="0" t="n">
        <v>3</v>
      </c>
      <c r="U38" s="16" t="n">
        <f aca="false">R39</f>
        <v>4734</v>
      </c>
      <c r="V38" s="17" t="s">
        <v>1316</v>
      </c>
    </row>
    <row r="39" customFormat="false" ht="13.8" hidden="false" customHeight="false" outlineLevel="0" collapsed="false">
      <c r="B39" s="0" t="s">
        <v>1382</v>
      </c>
      <c r="C39" s="0" t="s">
        <v>1264</v>
      </c>
      <c r="D39" s="0" t="n">
        <v>63.1014</v>
      </c>
      <c r="E39" s="0" t="n">
        <v>23.0639</v>
      </c>
      <c r="F39" s="0" t="n">
        <v>13491</v>
      </c>
      <c r="G39" s="0" t="n">
        <v>1</v>
      </c>
      <c r="H39" s="0" t="s">
        <v>1651</v>
      </c>
      <c r="I39" s="0" t="n">
        <v>13491</v>
      </c>
      <c r="Q39" s="0" t="s">
        <v>1286</v>
      </c>
      <c r="R39" s="0" t="n">
        <f aca="false">MEDIAN($I$36:$I$53)</f>
        <v>4734</v>
      </c>
    </row>
    <row r="40" customFormat="false" ht="13.8" hidden="false" customHeight="false" outlineLevel="0" collapsed="false">
      <c r="B40" s="0" t="s">
        <v>1391</v>
      </c>
      <c r="C40" s="0" t="s">
        <v>1264</v>
      </c>
      <c r="D40" s="0" t="n">
        <v>62.9708</v>
      </c>
      <c r="E40" s="0" t="n">
        <v>23.0069</v>
      </c>
      <c r="F40" s="0" t="n">
        <v>13327</v>
      </c>
      <c r="G40" s="0" t="n">
        <v>1</v>
      </c>
      <c r="H40" s="0" t="s">
        <v>1652</v>
      </c>
      <c r="I40" s="0" t="n">
        <v>13327</v>
      </c>
      <c r="Q40" s="0" t="s">
        <v>1288</v>
      </c>
      <c r="R40" s="0" t="n">
        <f aca="false">QUARTILE($I$36:$I$53, 1)</f>
        <v>2285</v>
      </c>
    </row>
    <row r="41" customFormat="false" ht="13.8" hidden="false" customHeight="false" outlineLevel="0" collapsed="false">
      <c r="B41" s="0" t="s">
        <v>1392</v>
      </c>
      <c r="C41" s="0" t="s">
        <v>1264</v>
      </c>
      <c r="D41" s="0" t="n">
        <v>62.4319</v>
      </c>
      <c r="E41" s="0" t="n">
        <v>22.1794</v>
      </c>
      <c r="F41" s="0" t="n">
        <v>11592</v>
      </c>
      <c r="G41" s="0" t="n">
        <v>1</v>
      </c>
      <c r="H41" s="0" t="s">
        <v>1653</v>
      </c>
      <c r="I41" s="0" t="n">
        <v>11592</v>
      </c>
      <c r="Q41" s="0" t="s">
        <v>1289</v>
      </c>
      <c r="R41" s="0" t="n">
        <f aca="false">QUARTILE($I$36:$I$53, 3)</f>
        <v>12473</v>
      </c>
    </row>
    <row r="42" customFormat="false" ht="13.8" hidden="false" customHeight="false" outlineLevel="0" collapsed="false">
      <c r="B42" s="0" t="s">
        <v>1395</v>
      </c>
      <c r="C42" s="0" t="s">
        <v>1264</v>
      </c>
      <c r="D42" s="0" t="n">
        <v>62.7333</v>
      </c>
      <c r="E42" s="0" t="n">
        <v>22.5833</v>
      </c>
      <c r="F42" s="0" t="n">
        <v>12473</v>
      </c>
      <c r="G42" s="0" t="n">
        <v>1</v>
      </c>
      <c r="H42" s="0" t="s">
        <v>1654</v>
      </c>
      <c r="I42" s="0" t="n">
        <v>12473</v>
      </c>
      <c r="Q42" s="0" t="s">
        <v>1290</v>
      </c>
      <c r="R42" s="0" t="n">
        <f aca="false">VAR($I$36:$I$53)</f>
        <v>248283192.867647</v>
      </c>
    </row>
    <row r="43" customFormat="false" ht="13.8" hidden="false" customHeight="false" outlineLevel="0" collapsed="false">
      <c r="B43" s="0" t="s">
        <v>1398</v>
      </c>
      <c r="C43" s="0" t="s">
        <v>1264</v>
      </c>
      <c r="D43" s="0" t="n">
        <v>62.5861</v>
      </c>
      <c r="E43" s="0" t="n">
        <v>23.6194</v>
      </c>
      <c r="F43" s="0" t="n">
        <v>10100</v>
      </c>
      <c r="G43" s="0" t="n">
        <v>1</v>
      </c>
      <c r="H43" s="0" t="s">
        <v>1655</v>
      </c>
      <c r="I43" s="0" t="n">
        <v>10100</v>
      </c>
      <c r="Q43" s="0" t="s">
        <v>1291</v>
      </c>
      <c r="R43" s="0" t="n">
        <f aca="false">STDEV($I$36:$I$53)</f>
        <v>15757.0045651973</v>
      </c>
    </row>
    <row r="44" customFormat="false" ht="13.8" hidden="false" customHeight="false" outlineLevel="0" collapsed="false">
      <c r="B44" s="0" t="s">
        <v>1409</v>
      </c>
      <c r="C44" s="0" t="s">
        <v>1264</v>
      </c>
      <c r="D44" s="0" t="n">
        <v>63</v>
      </c>
      <c r="E44" s="0" t="n">
        <v>23.8167</v>
      </c>
      <c r="F44" s="0" t="n">
        <v>8307</v>
      </c>
      <c r="G44" s="0" t="n">
        <v>1</v>
      </c>
      <c r="H44" s="0" t="s">
        <v>1656</v>
      </c>
      <c r="I44" s="0" t="n">
        <v>8307</v>
      </c>
      <c r="Q44" s="0" t="s">
        <v>1292</v>
      </c>
      <c r="R44" s="0" t="n">
        <f aca="false">KURT($I$36:$I$53)</f>
        <v>12.5854769578923</v>
      </c>
    </row>
    <row r="45" customFormat="false" ht="13.8" hidden="false" customHeight="false" outlineLevel="0" collapsed="false">
      <c r="B45" s="0" t="s">
        <v>1462</v>
      </c>
      <c r="C45" s="0" t="s">
        <v>1264</v>
      </c>
      <c r="D45" s="0" t="n">
        <v>62.55</v>
      </c>
      <c r="E45" s="0" t="n">
        <v>24.0694</v>
      </c>
      <c r="F45" s="0" t="n">
        <v>4734</v>
      </c>
      <c r="G45" s="0" t="n">
        <v>0</v>
      </c>
      <c r="H45" s="0" t="s">
        <v>1657</v>
      </c>
      <c r="I45" s="0" t="n">
        <v>4734</v>
      </c>
      <c r="Q45" s="0" t="s">
        <v>1293</v>
      </c>
      <c r="R45" s="0" t="n">
        <f aca="false">SKEW($I$36:$I$53)</f>
        <v>3.36948040920159</v>
      </c>
    </row>
    <row r="46" customFormat="false" ht="13.8" hidden="false" customHeight="false" outlineLevel="0" collapsed="false">
      <c r="B46" s="0" t="s">
        <v>1469</v>
      </c>
      <c r="C46" s="0" t="s">
        <v>1264</v>
      </c>
      <c r="D46" s="0" t="n">
        <v>62.4861</v>
      </c>
      <c r="E46" s="0" t="n">
        <v>21.7472</v>
      </c>
      <c r="F46" s="0" t="n">
        <v>4200</v>
      </c>
      <c r="G46" s="0" t="n">
        <v>1</v>
      </c>
      <c r="H46" s="0" t="s">
        <v>1658</v>
      </c>
      <c r="I46" s="0" t="n">
        <v>4200</v>
      </c>
      <c r="Q46" s="0" t="s">
        <v>1294</v>
      </c>
      <c r="R46" s="0" t="n">
        <f aca="false">MAX($I$36:$I$53)-MIN($I$36:$I$53)</f>
        <v>67040</v>
      </c>
    </row>
    <row r="47" customFormat="false" ht="13.8" hidden="false" customHeight="false" outlineLevel="0" collapsed="false">
      <c r="B47" s="0" t="s">
        <v>1505</v>
      </c>
      <c r="C47" s="0" t="s">
        <v>1264</v>
      </c>
      <c r="D47" s="0" t="n">
        <v>62.8083</v>
      </c>
      <c r="E47" s="0" t="n">
        <v>23.5083</v>
      </c>
      <c r="F47" s="0" t="n">
        <v>3204</v>
      </c>
      <c r="G47" s="0" t="n">
        <v>1</v>
      </c>
      <c r="H47" s="0" t="s">
        <v>1659</v>
      </c>
      <c r="I47" s="0" t="n">
        <v>3204</v>
      </c>
      <c r="Q47" s="0" t="s">
        <v>1295</v>
      </c>
      <c r="R47" s="0" t="n">
        <f aca="false">MIN($I$36:$I$53)</f>
        <v>1010</v>
      </c>
    </row>
    <row r="48" customFormat="false" ht="13.8" hidden="false" customHeight="false" outlineLevel="0" collapsed="false">
      <c r="B48" s="0" t="s">
        <v>1518</v>
      </c>
      <c r="C48" s="0" t="s">
        <v>1264</v>
      </c>
      <c r="D48" s="0" t="n">
        <v>63.2167</v>
      </c>
      <c r="E48" s="0" t="n">
        <v>23.6333</v>
      </c>
      <c r="F48" s="0" t="n">
        <v>2453</v>
      </c>
      <c r="G48" s="0" t="n">
        <v>1</v>
      </c>
      <c r="H48" s="0" t="s">
        <v>1660</v>
      </c>
      <c r="I48" s="0" t="n">
        <v>2453</v>
      </c>
      <c r="Q48" s="0" t="s">
        <v>1296</v>
      </c>
      <c r="R48" s="0" t="n">
        <f aca="false">MAX($I$36:$I$53)</f>
        <v>68050</v>
      </c>
    </row>
    <row r="49" customFormat="false" ht="13.8" hidden="false" customHeight="false" outlineLevel="0" collapsed="false">
      <c r="B49" s="0" t="s">
        <v>1526</v>
      </c>
      <c r="C49" s="0" t="s">
        <v>1264</v>
      </c>
      <c r="D49" s="0" t="n">
        <v>63.1617</v>
      </c>
      <c r="E49" s="0" t="n">
        <v>23.8167</v>
      </c>
      <c r="F49" s="0" t="n">
        <v>2285</v>
      </c>
      <c r="G49" s="0" t="n">
        <v>1</v>
      </c>
      <c r="H49" s="0" t="s">
        <v>1661</v>
      </c>
      <c r="I49" s="0" t="n">
        <v>2285</v>
      </c>
      <c r="Q49" s="0" t="s">
        <v>1297</v>
      </c>
      <c r="R49" s="0" t="n">
        <f aca="false">SUM($I$36:$I$53)</f>
        <v>178914</v>
      </c>
    </row>
    <row r="50" customFormat="false" ht="13.8" hidden="false" customHeight="false" outlineLevel="0" collapsed="false">
      <c r="B50" s="0" t="s">
        <v>1540</v>
      </c>
      <c r="C50" s="0" t="s">
        <v>1264</v>
      </c>
      <c r="D50" s="0" t="n">
        <v>63.3667</v>
      </c>
      <c r="E50" s="0" t="n">
        <v>23.475</v>
      </c>
      <c r="F50" s="0" t="n">
        <v>2142</v>
      </c>
      <c r="G50" s="0" t="n">
        <v>1</v>
      </c>
      <c r="H50" s="0" t="s">
        <v>1662</v>
      </c>
      <c r="I50" s="0" t="n">
        <v>2142</v>
      </c>
      <c r="Q50" s="0" t="s">
        <v>1298</v>
      </c>
      <c r="R50" s="0" t="n">
        <f aca="false">COUNT($I$36:$I$53)</f>
        <v>17</v>
      </c>
    </row>
    <row r="51" customFormat="false" ht="13.8" hidden="false" customHeight="false" outlineLevel="0" collapsed="false">
      <c r="B51" s="0" t="s">
        <v>1554</v>
      </c>
      <c r="C51" s="0" t="s">
        <v>1264</v>
      </c>
      <c r="D51" s="0" t="n">
        <v>62.875</v>
      </c>
      <c r="E51" s="0" t="n">
        <v>24.2083</v>
      </c>
      <c r="F51" s="0" t="n">
        <v>1679</v>
      </c>
      <c r="G51" s="0" t="n">
        <v>1</v>
      </c>
      <c r="H51" s="0" t="s">
        <v>1663</v>
      </c>
      <c r="I51" s="0" t="n">
        <v>1679</v>
      </c>
    </row>
    <row r="52" customFormat="false" ht="13.8" hidden="false" customHeight="false" outlineLevel="0" collapsed="false">
      <c r="B52" s="0" t="s">
        <v>1558</v>
      </c>
      <c r="C52" s="0" t="s">
        <v>1264</v>
      </c>
      <c r="D52" s="0" t="n">
        <v>62.1139</v>
      </c>
      <c r="E52" s="0" t="n">
        <v>21.9583</v>
      </c>
      <c r="F52" s="0" t="n">
        <v>1664</v>
      </c>
      <c r="G52" s="0" t="n">
        <v>1</v>
      </c>
      <c r="H52" s="0" t="s">
        <v>1664</v>
      </c>
      <c r="I52" s="0" t="n">
        <v>1664</v>
      </c>
    </row>
    <row r="53" customFormat="false" ht="13.8" hidden="false" customHeight="false" outlineLevel="0" collapsed="false">
      <c r="B53" s="0" t="s">
        <v>1584</v>
      </c>
      <c r="C53" s="0" t="s">
        <v>1264</v>
      </c>
      <c r="D53" s="0" t="n">
        <v>62.3083</v>
      </c>
      <c r="E53" s="0" t="n">
        <v>21.7083</v>
      </c>
      <c r="F53" s="0" t="n">
        <v>1010</v>
      </c>
      <c r="G53" s="0" t="n">
        <v>1</v>
      </c>
      <c r="H53" s="0" t="s">
        <v>1665</v>
      </c>
      <c r="I53" s="0" t="n">
        <v>1010</v>
      </c>
    </row>
    <row r="56" customFormat="false" ht="13.8" hidden="false" customHeight="false" outlineLevel="0" collapsed="false">
      <c r="B56" s="0" t="s">
        <v>1299</v>
      </c>
      <c r="C56" s="0" t="s">
        <v>1300</v>
      </c>
      <c r="D56" s="0" t="s">
        <v>1301</v>
      </c>
      <c r="E56" s="0" t="s">
        <v>1302</v>
      </c>
      <c r="F56" s="0" t="s">
        <v>1303</v>
      </c>
      <c r="G56" s="0" t="s">
        <v>1304</v>
      </c>
      <c r="H56" s="0" t="s">
        <v>1305</v>
      </c>
      <c r="I56" s="0" t="s">
        <v>1303</v>
      </c>
      <c r="R56" s="1" t="s">
        <v>1282</v>
      </c>
      <c r="T56" s="15" t="s">
        <v>1311</v>
      </c>
    </row>
    <row r="57" customFormat="false" ht="13.8" hidden="false" customHeight="false" outlineLevel="0" collapsed="false">
      <c r="B57" s="0" t="s">
        <v>1306</v>
      </c>
      <c r="C57" s="0" t="s">
        <v>1307</v>
      </c>
      <c r="D57" s="0" t="s">
        <v>866</v>
      </c>
      <c r="E57" s="0" t="s">
        <v>1308</v>
      </c>
      <c r="F57" s="0" t="s">
        <v>1282</v>
      </c>
      <c r="G57" s="0" t="s">
        <v>1304</v>
      </c>
      <c r="H57" s="0" t="s">
        <v>1309</v>
      </c>
      <c r="I57" s="0" t="s">
        <v>1282</v>
      </c>
      <c r="J57" s="0" t="s">
        <v>1310</v>
      </c>
      <c r="Q57" s="0" t="s">
        <v>1283</v>
      </c>
      <c r="R57" s="0" t="n">
        <f aca="false">AVERAGE($I$57:$I$71)</f>
        <v>8918.57142857143</v>
      </c>
      <c r="T57" s="0" t="n">
        <v>1</v>
      </c>
      <c r="U57" s="0" t="n">
        <v>0</v>
      </c>
    </row>
    <row r="58" customFormat="false" ht="13.8" hidden="false" customHeight="false" outlineLevel="0" collapsed="false">
      <c r="B58" s="0" t="s">
        <v>1331</v>
      </c>
      <c r="C58" s="0" t="s">
        <v>1265</v>
      </c>
      <c r="D58" s="0" t="n">
        <v>61.6875</v>
      </c>
      <c r="E58" s="0" t="n">
        <v>27.2736</v>
      </c>
      <c r="F58" s="0" t="n">
        <v>48693</v>
      </c>
      <c r="G58" s="0" t="n">
        <v>0</v>
      </c>
      <c r="H58" s="0" t="s">
        <v>1666</v>
      </c>
      <c r="I58" s="0" t="n">
        <v>48693</v>
      </c>
      <c r="Q58" s="0" t="s">
        <v>1284</v>
      </c>
      <c r="R58" s="0" t="n">
        <f aca="false">SQRT(VAR($I$57:$I$71)/COUNT($I$57:$I$71))</f>
        <v>3626.8963568971</v>
      </c>
      <c r="T58" s="0" t="n">
        <v>2</v>
      </c>
      <c r="U58" s="16" t="n">
        <f aca="false">R61</f>
        <v>2043</v>
      </c>
      <c r="V58" s="17" t="s">
        <v>1314</v>
      </c>
    </row>
    <row r="59" customFormat="false" ht="13.8" hidden="false" customHeight="false" outlineLevel="0" collapsed="false">
      <c r="B59" s="0" t="s">
        <v>1344</v>
      </c>
      <c r="C59" s="0" t="s">
        <v>1265</v>
      </c>
      <c r="D59" s="0" t="n">
        <v>61.8667</v>
      </c>
      <c r="E59" s="0" t="n">
        <v>28.8831</v>
      </c>
      <c r="F59" s="0" t="n">
        <v>28185</v>
      </c>
      <c r="G59" s="0" t="n">
        <v>0</v>
      </c>
      <c r="H59" s="0" t="s">
        <v>1667</v>
      </c>
      <c r="I59" s="0" t="n">
        <v>28185</v>
      </c>
      <c r="Q59" s="0" t="s">
        <v>1285</v>
      </c>
      <c r="R59" s="0" t="e">
        <f aca="false">MODE($I$57:$I$71)</f>
        <v>#VALUE!</v>
      </c>
      <c r="T59" s="0" t="n">
        <v>3</v>
      </c>
      <c r="U59" s="16" t="n">
        <f aca="false">R60</f>
        <v>3414</v>
      </c>
      <c r="V59" s="17" t="s">
        <v>1316</v>
      </c>
    </row>
    <row r="60" customFormat="false" ht="13.8" hidden="false" customHeight="false" outlineLevel="0" collapsed="false">
      <c r="B60" s="0" t="s">
        <v>1378</v>
      </c>
      <c r="C60" s="0" t="s">
        <v>1265</v>
      </c>
      <c r="D60" s="0" t="n">
        <v>62.3</v>
      </c>
      <c r="E60" s="0" t="n">
        <v>27.1583</v>
      </c>
      <c r="F60" s="0" t="n">
        <v>14892</v>
      </c>
      <c r="G60" s="0" t="n">
        <v>0</v>
      </c>
      <c r="H60" s="0" t="s">
        <v>1668</v>
      </c>
      <c r="I60" s="0" t="n">
        <v>14892</v>
      </c>
      <c r="Q60" s="0" t="s">
        <v>1286</v>
      </c>
      <c r="R60" s="0" t="n">
        <f aca="false">MEDIAN($I$57:$I$71)</f>
        <v>3414</v>
      </c>
    </row>
    <row r="61" customFormat="false" ht="13.8" hidden="false" customHeight="false" outlineLevel="0" collapsed="false">
      <c r="B61" s="0" t="s">
        <v>1456</v>
      </c>
      <c r="C61" s="0" t="s">
        <v>1265</v>
      </c>
      <c r="D61" s="0" t="n">
        <v>61.8972</v>
      </c>
      <c r="E61" s="0" t="n">
        <v>27.8569</v>
      </c>
      <c r="F61" s="0" t="n">
        <v>5048</v>
      </c>
      <c r="G61" s="0" t="n">
        <v>1</v>
      </c>
      <c r="H61" s="0" t="s">
        <v>1669</v>
      </c>
      <c r="I61" s="0" t="n">
        <v>5048</v>
      </c>
      <c r="Q61" s="0" t="s">
        <v>1288</v>
      </c>
      <c r="R61" s="0" t="n">
        <f aca="false">QUARTILE($I$57:$I$71, 1)</f>
        <v>2043</v>
      </c>
    </row>
    <row r="62" customFormat="false" ht="13.8" hidden="false" customHeight="false" outlineLevel="0" collapsed="false">
      <c r="B62" s="0" t="s">
        <v>1460</v>
      </c>
      <c r="C62" s="0" t="s">
        <v>1265</v>
      </c>
      <c r="D62" s="0" t="n">
        <v>61.4181</v>
      </c>
      <c r="E62" s="0" t="n">
        <v>26.8792</v>
      </c>
      <c r="F62" s="0" t="n">
        <v>5034</v>
      </c>
      <c r="G62" s="0" t="n">
        <v>1</v>
      </c>
      <c r="H62" s="0" t="s">
        <v>1670</v>
      </c>
      <c r="I62" s="0" t="n">
        <v>5034</v>
      </c>
      <c r="Q62" s="0" t="s">
        <v>1289</v>
      </c>
      <c r="R62" s="0" t="n">
        <f aca="false">QUARTILE($I$57:$I$71, 3)</f>
        <v>5044.5</v>
      </c>
    </row>
    <row r="63" customFormat="false" ht="13.8" hidden="false" customHeight="false" outlineLevel="0" collapsed="false">
      <c r="B63" s="0" t="s">
        <v>1465</v>
      </c>
      <c r="C63" s="0" t="s">
        <v>1265</v>
      </c>
      <c r="D63" s="0" t="n">
        <v>61.99</v>
      </c>
      <c r="E63" s="0" t="n">
        <v>26.6417</v>
      </c>
      <c r="F63" s="0" t="n">
        <v>4756</v>
      </c>
      <c r="G63" s="0" t="n">
        <v>1</v>
      </c>
      <c r="H63" s="0" t="s">
        <v>1671</v>
      </c>
      <c r="I63" s="0" t="n">
        <v>4756</v>
      </c>
      <c r="Q63" s="0" t="s">
        <v>1290</v>
      </c>
      <c r="R63" s="0" t="n">
        <f aca="false">VAR($I$57:$I$71)</f>
        <v>184161280.571429</v>
      </c>
    </row>
    <row r="64" customFormat="false" ht="13.8" hidden="false" customHeight="false" outlineLevel="0" collapsed="false">
      <c r="B64" s="0" t="s">
        <v>1478</v>
      </c>
      <c r="C64" s="0" t="s">
        <v>1265</v>
      </c>
      <c r="D64" s="0" t="n">
        <v>62.1792</v>
      </c>
      <c r="E64" s="0" t="n">
        <v>27.8278</v>
      </c>
      <c r="F64" s="0" t="n">
        <v>3999</v>
      </c>
      <c r="G64" s="0" t="n">
        <v>1</v>
      </c>
      <c r="H64" s="0" t="s">
        <v>1672</v>
      </c>
      <c r="I64" s="0" t="n">
        <v>3999</v>
      </c>
      <c r="Q64" s="0" t="s">
        <v>1291</v>
      </c>
      <c r="R64" s="0" t="n">
        <f aca="false">STDEV($I$57:$I$71)</f>
        <v>13570.6035448475</v>
      </c>
    </row>
    <row r="65" customFormat="false" ht="13.8" hidden="false" customHeight="false" outlineLevel="0" collapsed="false">
      <c r="B65" s="0" t="s">
        <v>1503</v>
      </c>
      <c r="C65" s="0" t="s">
        <v>1265</v>
      </c>
      <c r="D65" s="0" t="n">
        <v>62.0667</v>
      </c>
      <c r="E65" s="0" t="n">
        <v>28.3</v>
      </c>
      <c r="F65" s="0" t="n">
        <v>2829</v>
      </c>
      <c r="G65" s="0" t="n">
        <v>1</v>
      </c>
      <c r="H65" s="0" t="s">
        <v>1673</v>
      </c>
      <c r="I65" s="0" t="n">
        <v>2829</v>
      </c>
      <c r="Q65" s="0" t="s">
        <v>1292</v>
      </c>
      <c r="R65" s="0" t="n">
        <f aca="false">KURT($I$57:$I$71)</f>
        <v>5.75514889112134</v>
      </c>
    </row>
    <row r="66" customFormat="false" ht="13.8" hidden="false" customHeight="false" outlineLevel="0" collapsed="false">
      <c r="B66" s="0" t="s">
        <v>1509</v>
      </c>
      <c r="C66" s="0" t="s">
        <v>1265</v>
      </c>
      <c r="D66" s="0" t="n">
        <v>62.425</v>
      </c>
      <c r="E66" s="0" t="n">
        <v>28.6333</v>
      </c>
      <c r="F66" s="0" t="n">
        <v>2671</v>
      </c>
      <c r="G66" s="0" t="n">
        <v>1</v>
      </c>
      <c r="H66" s="0" t="s">
        <v>1674</v>
      </c>
      <c r="I66" s="0" t="n">
        <v>2671</v>
      </c>
      <c r="Q66" s="0" t="s">
        <v>1293</v>
      </c>
      <c r="R66" s="0" t="n">
        <f aca="false">SKEW($I$57:$I$71)</f>
        <v>2.42948089583945</v>
      </c>
    </row>
    <row r="67" customFormat="false" ht="13.8" hidden="false" customHeight="false" outlineLevel="0" collapsed="false">
      <c r="B67" s="0" t="s">
        <v>1536</v>
      </c>
      <c r="C67" s="0" t="s">
        <v>1265</v>
      </c>
      <c r="D67" s="0" t="n">
        <v>61.7875</v>
      </c>
      <c r="E67" s="0" t="n">
        <v>28.3708</v>
      </c>
      <c r="F67" s="0" t="n">
        <v>2097</v>
      </c>
      <c r="G67" s="0" t="n">
        <v>1</v>
      </c>
      <c r="H67" s="0" t="s">
        <v>1675</v>
      </c>
      <c r="I67" s="0" t="n">
        <v>2097</v>
      </c>
      <c r="Q67" s="0" t="s">
        <v>1294</v>
      </c>
      <c r="R67" s="0" t="n">
        <f aca="false">MAX($I$57:$I$71)-MIN($I$57:$I$71)</f>
        <v>47463</v>
      </c>
    </row>
    <row r="68" customFormat="false" ht="13.8" hidden="false" customHeight="false" outlineLevel="0" collapsed="false">
      <c r="B68" s="0" t="s">
        <v>1551</v>
      </c>
      <c r="C68" s="0" t="s">
        <v>1265</v>
      </c>
      <c r="D68" s="0" t="n">
        <v>61.6389</v>
      </c>
      <c r="E68" s="0" t="n">
        <v>26.7806</v>
      </c>
      <c r="F68" s="0" t="n">
        <v>2025</v>
      </c>
      <c r="G68" s="0" t="n">
        <v>1</v>
      </c>
      <c r="H68" s="0" t="s">
        <v>1676</v>
      </c>
      <c r="I68" s="0" t="n">
        <v>2025</v>
      </c>
      <c r="Q68" s="0" t="s">
        <v>1295</v>
      </c>
      <c r="R68" s="0" t="n">
        <f aca="false">MIN($I$57:$I$71)</f>
        <v>1230</v>
      </c>
    </row>
    <row r="69" customFormat="false" ht="13.8" hidden="false" customHeight="false" outlineLevel="0" collapsed="false">
      <c r="B69" s="0" t="s">
        <v>1552</v>
      </c>
      <c r="C69" s="0" t="s">
        <v>1265</v>
      </c>
      <c r="D69" s="0" t="n">
        <v>61.525</v>
      </c>
      <c r="E69" s="0" t="n">
        <v>28.1833</v>
      </c>
      <c r="F69" s="0" t="n">
        <v>1954</v>
      </c>
      <c r="G69" s="0" t="n">
        <v>1</v>
      </c>
      <c r="H69" s="0" t="s">
        <v>1677</v>
      </c>
      <c r="I69" s="0" t="n">
        <v>1954</v>
      </c>
      <c r="Q69" s="0" t="s">
        <v>1296</v>
      </c>
      <c r="R69" s="0" t="n">
        <f aca="false">MAX($I$57:$I$71)</f>
        <v>48693</v>
      </c>
    </row>
    <row r="70" customFormat="false" ht="13.8" hidden="false" customHeight="false" outlineLevel="0" collapsed="false">
      <c r="B70" s="0" t="s">
        <v>1571</v>
      </c>
      <c r="C70" s="0" t="s">
        <v>1265</v>
      </c>
      <c r="D70" s="0" t="n">
        <v>61.5028</v>
      </c>
      <c r="E70" s="0" t="n">
        <v>26.4792</v>
      </c>
      <c r="F70" s="0" t="n">
        <v>1447</v>
      </c>
      <c r="G70" s="0" t="n">
        <v>1</v>
      </c>
      <c r="H70" s="0" t="s">
        <v>1678</v>
      </c>
      <c r="I70" s="0" t="n">
        <v>1447</v>
      </c>
      <c r="Q70" s="0" t="s">
        <v>1297</v>
      </c>
      <c r="R70" s="0" t="n">
        <f aca="false">SUM($I$57:$I$71)</f>
        <v>124860</v>
      </c>
    </row>
    <row r="71" customFormat="false" ht="13.8" hidden="false" customHeight="false" outlineLevel="0" collapsed="false">
      <c r="B71" s="0" t="s">
        <v>1580</v>
      </c>
      <c r="C71" s="0" t="s">
        <v>1265</v>
      </c>
      <c r="D71" s="0" t="n">
        <v>62.0889</v>
      </c>
      <c r="E71" s="0" t="n">
        <v>28.9333</v>
      </c>
      <c r="F71" s="0" t="n">
        <v>1230</v>
      </c>
      <c r="G71" s="0" t="n">
        <v>1</v>
      </c>
      <c r="H71" s="0" t="s">
        <v>1679</v>
      </c>
      <c r="I71" s="0" t="n">
        <v>1230</v>
      </c>
      <c r="Q71" s="0" t="s">
        <v>1298</v>
      </c>
      <c r="R71" s="0" t="n">
        <f aca="false">COUNT($I$57:$I$71)</f>
        <v>14</v>
      </c>
    </row>
    <row r="74" customFormat="false" ht="13.8" hidden="false" customHeight="false" outlineLevel="0" collapsed="false">
      <c r="B74" s="0" t="s">
        <v>1299</v>
      </c>
      <c r="C74" s="0" t="s">
        <v>1300</v>
      </c>
      <c r="D74" s="0" t="s">
        <v>1301</v>
      </c>
      <c r="E74" s="0" t="s">
        <v>1302</v>
      </c>
      <c r="F74" s="0" t="s">
        <v>1303</v>
      </c>
      <c r="G74" s="0" t="s">
        <v>1304</v>
      </c>
      <c r="H74" s="0" t="s">
        <v>1305</v>
      </c>
      <c r="I74" s="0" t="s">
        <v>1303</v>
      </c>
      <c r="R74" s="1" t="s">
        <v>1282</v>
      </c>
      <c r="T74" s="15" t="s">
        <v>1311</v>
      </c>
    </row>
    <row r="75" customFormat="false" ht="13.8" hidden="false" customHeight="false" outlineLevel="0" collapsed="false">
      <c r="B75" s="0" t="s">
        <v>1306</v>
      </c>
      <c r="C75" s="0" t="s">
        <v>1307</v>
      </c>
      <c r="D75" s="0" t="s">
        <v>866</v>
      </c>
      <c r="E75" s="0" t="s">
        <v>1308</v>
      </c>
      <c r="F75" s="0" t="s">
        <v>1282</v>
      </c>
      <c r="G75" s="0" t="s">
        <v>1304</v>
      </c>
      <c r="H75" s="0" t="s">
        <v>1309</v>
      </c>
      <c r="I75" s="0" t="s">
        <v>1282</v>
      </c>
      <c r="J75" s="0" t="s">
        <v>1310</v>
      </c>
      <c r="Q75" s="0" t="s">
        <v>1283</v>
      </c>
      <c r="R75" s="0" t="n">
        <f aca="false">AVERAGE($I$75:$I$84)</f>
        <v>7527.88888888889</v>
      </c>
      <c r="T75" s="0" t="n">
        <v>1</v>
      </c>
      <c r="U75" s="0" t="n">
        <v>0</v>
      </c>
    </row>
    <row r="76" customFormat="false" ht="13.8" hidden="false" customHeight="false" outlineLevel="0" collapsed="false">
      <c r="B76" s="0" t="s">
        <v>1343</v>
      </c>
      <c r="C76" s="0" t="s">
        <v>1266</v>
      </c>
      <c r="D76" s="0" t="n">
        <v>64.225</v>
      </c>
      <c r="E76" s="0" t="n">
        <v>27.7333</v>
      </c>
      <c r="F76" s="0" t="n">
        <v>34732</v>
      </c>
      <c r="G76" s="0" t="n">
        <v>0</v>
      </c>
      <c r="H76" s="0" t="s">
        <v>1680</v>
      </c>
      <c r="I76" s="0" t="n">
        <v>34732</v>
      </c>
      <c r="Q76" s="0" t="s">
        <v>1284</v>
      </c>
      <c r="R76" s="0" t="n">
        <f aca="false">SQRT(VAR($I$75:$I$84)/COUNT($I$75:$I$84))</f>
        <v>3536.00232703404</v>
      </c>
      <c r="T76" s="0" t="n">
        <v>2</v>
      </c>
      <c r="U76" s="16" t="n">
        <f aca="false">R79</f>
        <v>2049</v>
      </c>
      <c r="V76" s="17" t="s">
        <v>1314</v>
      </c>
    </row>
    <row r="77" customFormat="false" ht="13.8" hidden="false" customHeight="false" outlineLevel="0" collapsed="false">
      <c r="B77" s="0" t="s">
        <v>1406</v>
      </c>
      <c r="C77" s="0" t="s">
        <v>1266</v>
      </c>
      <c r="D77" s="0" t="n">
        <v>64.1333</v>
      </c>
      <c r="E77" s="0" t="n">
        <v>28.3833</v>
      </c>
      <c r="F77" s="0" t="n">
        <v>9798</v>
      </c>
      <c r="G77" s="0" t="n">
        <v>1</v>
      </c>
      <c r="H77" s="0" t="s">
        <v>1681</v>
      </c>
      <c r="I77" s="0" t="n">
        <v>9798</v>
      </c>
      <c r="Q77" s="0" t="s">
        <v>1285</v>
      </c>
      <c r="R77" s="0" t="e">
        <f aca="false">MODE($I$75:$I$84)</f>
        <v>#VALUE!</v>
      </c>
      <c r="T77" s="0" t="n">
        <v>3</v>
      </c>
      <c r="U77" s="16" t="n">
        <f aca="false">R78</f>
        <v>2835</v>
      </c>
      <c r="V77" s="17" t="s">
        <v>1316</v>
      </c>
    </row>
    <row r="78" customFormat="false" ht="13.8" hidden="false" customHeight="false" outlineLevel="0" collapsed="false">
      <c r="B78" s="0" t="s">
        <v>1424</v>
      </c>
      <c r="C78" s="0" t="s">
        <v>1266</v>
      </c>
      <c r="D78" s="0" t="n">
        <v>64.125</v>
      </c>
      <c r="E78" s="0" t="n">
        <v>29.5167</v>
      </c>
      <c r="F78" s="0" t="n">
        <v>6738</v>
      </c>
      <c r="G78" s="0" t="n">
        <v>1</v>
      </c>
      <c r="H78" s="0" t="s">
        <v>1682</v>
      </c>
      <c r="I78" s="0" t="n">
        <v>6738</v>
      </c>
      <c r="Q78" s="0" t="s">
        <v>1286</v>
      </c>
      <c r="R78" s="0" t="n">
        <f aca="false">MEDIAN($I$75:$I$84)</f>
        <v>2835</v>
      </c>
    </row>
    <row r="79" customFormat="false" ht="13.8" hidden="false" customHeight="false" outlineLevel="0" collapsed="false">
      <c r="B79" s="0" t="s">
        <v>1429</v>
      </c>
      <c r="C79" s="0" t="s">
        <v>1266</v>
      </c>
      <c r="D79" s="0" t="n">
        <v>64.8833</v>
      </c>
      <c r="E79" s="0" t="n">
        <v>28.9167</v>
      </c>
      <c r="F79" s="0" t="n">
        <v>6365</v>
      </c>
      <c r="G79" s="0" t="n">
        <v>1</v>
      </c>
      <c r="H79" s="0" t="s">
        <v>1683</v>
      </c>
      <c r="I79" s="0" t="n">
        <v>6365</v>
      </c>
      <c r="Q79" s="0" t="s">
        <v>1288</v>
      </c>
      <c r="R79" s="0" t="n">
        <f aca="false">QUARTILE($I$75:$I$84, 1)</f>
        <v>2049</v>
      </c>
    </row>
    <row r="80" customFormat="false" ht="13.8" hidden="false" customHeight="false" outlineLevel="0" collapsed="false">
      <c r="B80" s="0" t="s">
        <v>1510</v>
      </c>
      <c r="C80" s="0" t="s">
        <v>1266</v>
      </c>
      <c r="D80" s="0" t="n">
        <v>64.4083</v>
      </c>
      <c r="E80" s="0" t="n">
        <v>27.8417</v>
      </c>
      <c r="F80" s="0" t="n">
        <v>2835</v>
      </c>
      <c r="G80" s="0" t="n">
        <v>1</v>
      </c>
      <c r="H80" s="0" t="s">
        <v>1684</v>
      </c>
      <c r="I80" s="0" t="n">
        <v>2835</v>
      </c>
      <c r="Q80" s="0" t="s">
        <v>1289</v>
      </c>
      <c r="R80" s="0" t="n">
        <f aca="false">QUARTILE($I$75:$I$84, 3)</f>
        <v>6738</v>
      </c>
    </row>
    <row r="81" customFormat="false" ht="13.8" hidden="false" customHeight="false" outlineLevel="0" collapsed="false">
      <c r="B81" s="0" t="s">
        <v>1524</v>
      </c>
      <c r="C81" s="0" t="s">
        <v>1266</v>
      </c>
      <c r="D81" s="0" t="n">
        <v>64.55</v>
      </c>
      <c r="E81" s="0" t="n">
        <v>26.8333</v>
      </c>
      <c r="F81" s="0" t="n">
        <v>2257</v>
      </c>
      <c r="G81" s="0" t="n">
        <v>1</v>
      </c>
      <c r="H81" s="0" t="s">
        <v>1685</v>
      </c>
      <c r="I81" s="0" t="n">
        <v>2257</v>
      </c>
      <c r="Q81" s="0" t="s">
        <v>1290</v>
      </c>
      <c r="R81" s="0" t="n">
        <f aca="false">VAR($I$75:$I$84)</f>
        <v>112529812.111111</v>
      </c>
      <c r="S81" s="0" t="s">
        <v>1295</v>
      </c>
      <c r="T81" s="0" t="n">
        <f aca="false">MIN($I$75:$I$84)</f>
        <v>1119</v>
      </c>
    </row>
    <row r="82" customFormat="false" ht="13.8" hidden="false" customHeight="false" outlineLevel="0" collapsed="false">
      <c r="B82" s="0" t="s">
        <v>1533</v>
      </c>
      <c r="C82" s="0" t="s">
        <v>1266</v>
      </c>
      <c r="D82" s="0" t="n">
        <v>64.8681</v>
      </c>
      <c r="E82" s="0" t="n">
        <v>27.6708</v>
      </c>
      <c r="F82" s="0" t="n">
        <v>2049</v>
      </c>
      <c r="G82" s="0" t="n">
        <v>1</v>
      </c>
      <c r="H82" s="0" t="s">
        <v>1686</v>
      </c>
      <c r="I82" s="0" t="n">
        <v>2049</v>
      </c>
      <c r="Q82" s="0" t="s">
        <v>1291</v>
      </c>
      <c r="R82" s="0" t="n">
        <f aca="false">STDEV($I$75:$I$84)</f>
        <v>10608.0069811021</v>
      </c>
      <c r="S82" s="0" t="s">
        <v>1296</v>
      </c>
      <c r="T82" s="0" t="n">
        <f aca="false">MAX($I$75:$I$84)</f>
        <v>34732</v>
      </c>
    </row>
    <row r="83" customFormat="false" ht="13.8" hidden="false" customHeight="false" outlineLevel="0" collapsed="false">
      <c r="B83" s="0" t="s">
        <v>1543</v>
      </c>
      <c r="C83" s="0" t="s">
        <v>1266</v>
      </c>
      <c r="D83" s="0" t="n">
        <v>64.675</v>
      </c>
      <c r="E83" s="0" t="n">
        <v>28.4917</v>
      </c>
      <c r="F83" s="0" t="n">
        <v>1858</v>
      </c>
      <c r="G83" s="0" t="n">
        <v>1</v>
      </c>
      <c r="H83" s="0" t="s">
        <v>1687</v>
      </c>
      <c r="I83" s="0" t="n">
        <v>1858</v>
      </c>
      <c r="Q83" s="0" t="s">
        <v>1292</v>
      </c>
      <c r="R83" s="0" t="n">
        <f aca="false">KURT($I$75:$I$84)</f>
        <v>7.11764533700806</v>
      </c>
      <c r="S83" s="0" t="s">
        <v>1297</v>
      </c>
      <c r="T83" s="0" t="n">
        <f aca="false">SUM($I$75:$I$84)</f>
        <v>67751</v>
      </c>
    </row>
    <row r="84" customFormat="false" ht="13.8" hidden="false" customHeight="false" outlineLevel="0" collapsed="false">
      <c r="B84" s="0" t="s">
        <v>1585</v>
      </c>
      <c r="C84" s="0" t="s">
        <v>1266</v>
      </c>
      <c r="D84" s="0" t="n">
        <v>64.5056</v>
      </c>
      <c r="E84" s="0" t="n">
        <v>28.2139</v>
      </c>
      <c r="F84" s="0" t="n">
        <v>1119</v>
      </c>
      <c r="G84" s="0" t="n">
        <v>1</v>
      </c>
      <c r="H84" s="0" t="s">
        <v>1688</v>
      </c>
      <c r="I84" s="0" t="n">
        <v>1119</v>
      </c>
      <c r="Q84" s="0" t="s">
        <v>1293</v>
      </c>
      <c r="R84" s="0" t="n">
        <f aca="false">SKEW($I$75:$I$84)</f>
        <v>2.59608903408462</v>
      </c>
      <c r="S84" s="0" t="s">
        <v>1298</v>
      </c>
      <c r="T84" s="0" t="n">
        <f aca="false">COUNT($I$75:$I$84)</f>
        <v>9</v>
      </c>
    </row>
    <row r="85" customFormat="false" ht="13.8" hidden="false" customHeight="false" outlineLevel="0" collapsed="false">
      <c r="Q85" s="0" t="s">
        <v>1294</v>
      </c>
      <c r="R85" s="0" t="n">
        <f aca="false">MAX($I$75:$I$84)-MIN($I$75:$I$84)</f>
        <v>33613</v>
      </c>
    </row>
    <row r="87" customFormat="false" ht="13.8" hidden="false" customHeight="false" outlineLevel="0" collapsed="false">
      <c r="B87" s="0" t="s">
        <v>1299</v>
      </c>
      <c r="C87" s="0" t="s">
        <v>1300</v>
      </c>
      <c r="D87" s="0" t="s">
        <v>1301</v>
      </c>
      <c r="E87" s="0" t="s">
        <v>1302</v>
      </c>
      <c r="F87" s="0" t="s">
        <v>1303</v>
      </c>
      <c r="G87" s="0" t="s">
        <v>1304</v>
      </c>
      <c r="H87" s="0" t="s">
        <v>1305</v>
      </c>
      <c r="I87" s="0" t="s">
        <v>1303</v>
      </c>
      <c r="R87" s="1" t="s">
        <v>1282</v>
      </c>
      <c r="T87" s="15" t="s">
        <v>1311</v>
      </c>
    </row>
    <row r="88" customFormat="false" ht="13.8" hidden="false" customHeight="false" outlineLevel="0" collapsed="false">
      <c r="B88" s="0" t="s">
        <v>1306</v>
      </c>
      <c r="C88" s="0" t="s">
        <v>1307</v>
      </c>
      <c r="D88" s="0" t="s">
        <v>866</v>
      </c>
      <c r="E88" s="0" t="s">
        <v>1308</v>
      </c>
      <c r="F88" s="0" t="s">
        <v>1282</v>
      </c>
      <c r="G88" s="0" t="s">
        <v>1304</v>
      </c>
      <c r="H88" s="0" t="s">
        <v>1309</v>
      </c>
      <c r="I88" s="0" t="s">
        <v>1282</v>
      </c>
      <c r="J88" s="0" t="s">
        <v>1310</v>
      </c>
      <c r="Q88" s="0" t="s">
        <v>1283</v>
      </c>
      <c r="R88" s="0" t="n">
        <f aca="false">AVERAGE($I$88:$I$99)</f>
        <v>14945.1818181818</v>
      </c>
      <c r="T88" s="0" t="n">
        <v>1</v>
      </c>
      <c r="U88" s="0" t="n">
        <v>0</v>
      </c>
    </row>
    <row r="89" customFormat="false" ht="13.8" hidden="false" customHeight="false" outlineLevel="0" collapsed="false">
      <c r="B89" s="0" t="s">
        <v>1327</v>
      </c>
      <c r="C89" s="0" t="s">
        <v>1267</v>
      </c>
      <c r="D89" s="0" t="n">
        <v>61</v>
      </c>
      <c r="E89" s="0" t="n">
        <v>24.4414</v>
      </c>
      <c r="F89" s="0" t="n">
        <v>68096</v>
      </c>
      <c r="G89" s="0" t="n">
        <v>0</v>
      </c>
      <c r="H89" s="0" t="s">
        <v>1689</v>
      </c>
      <c r="I89" s="0" t="n">
        <v>68096</v>
      </c>
      <c r="Q89" s="0" t="s">
        <v>1284</v>
      </c>
      <c r="R89" s="0" t="n">
        <f aca="false">SQRT(VAR($I$88:$I$99)/COUNT($I$88:$I$99))</f>
        <v>5776.00782047157</v>
      </c>
      <c r="T89" s="0" t="n">
        <v>2</v>
      </c>
      <c r="U89" s="16" t="n">
        <f aca="false">R92</f>
        <v>5025</v>
      </c>
      <c r="V89" s="17" t="s">
        <v>1314</v>
      </c>
    </row>
    <row r="90" customFormat="false" ht="13.8" hidden="false" customHeight="false" outlineLevel="0" collapsed="false">
      <c r="B90" s="0" t="s">
        <v>1350</v>
      </c>
      <c r="C90" s="0" t="s">
        <v>1267</v>
      </c>
      <c r="D90" s="0" t="n">
        <v>60.7333</v>
      </c>
      <c r="E90" s="0" t="n">
        <v>24.7667</v>
      </c>
      <c r="F90" s="0" t="n">
        <v>27742</v>
      </c>
      <c r="G90" s="0" t="n">
        <v>0</v>
      </c>
      <c r="H90" s="0" t="s">
        <v>1690</v>
      </c>
      <c r="I90" s="0" t="n">
        <v>27742</v>
      </c>
      <c r="Q90" s="0" t="s">
        <v>1285</v>
      </c>
      <c r="R90" s="0" t="e">
        <f aca="false">MODE($I$88:$I$99)</f>
        <v>#VALUE!</v>
      </c>
      <c r="T90" s="0" t="n">
        <v>3</v>
      </c>
      <c r="U90" s="16" t="n">
        <f aca="false">R91</f>
        <v>7405</v>
      </c>
      <c r="V90" s="17" t="s">
        <v>1316</v>
      </c>
    </row>
    <row r="91" customFormat="false" ht="13.8" hidden="false" customHeight="false" outlineLevel="0" collapsed="false">
      <c r="B91" s="0" t="s">
        <v>1379</v>
      </c>
      <c r="C91" s="0" t="s">
        <v>1267</v>
      </c>
      <c r="D91" s="0" t="n">
        <v>60.8167</v>
      </c>
      <c r="E91" s="0" t="n">
        <v>23.6167</v>
      </c>
      <c r="F91" s="0" t="n">
        <v>15575</v>
      </c>
      <c r="G91" s="0" t="n">
        <v>0</v>
      </c>
      <c r="H91" s="0" t="s">
        <v>1691</v>
      </c>
      <c r="I91" s="0" t="n">
        <v>15575</v>
      </c>
      <c r="Q91" s="0" t="s">
        <v>1286</v>
      </c>
      <c r="R91" s="0" t="n">
        <f aca="false">MEDIAN($I$88:$I$99)</f>
        <v>7405</v>
      </c>
    </row>
    <row r="92" customFormat="false" ht="13.8" hidden="false" customHeight="false" outlineLevel="0" collapsed="false">
      <c r="B92" s="0" t="s">
        <v>1431</v>
      </c>
      <c r="C92" s="0" t="s">
        <v>1267</v>
      </c>
      <c r="D92" s="0" t="n">
        <v>60.7181</v>
      </c>
      <c r="E92" s="0" t="n">
        <v>24.4417</v>
      </c>
      <c r="F92" s="0" t="n">
        <v>7393</v>
      </c>
      <c r="G92" s="0" t="n">
        <v>1</v>
      </c>
      <c r="H92" s="0" t="s">
        <v>1692</v>
      </c>
      <c r="I92" s="0" t="n">
        <v>7393</v>
      </c>
      <c r="Q92" s="0" t="s">
        <v>1288</v>
      </c>
      <c r="R92" s="0" t="n">
        <f aca="false">QUARTILE($I$88:$I$99, 1)</f>
        <v>5025</v>
      </c>
    </row>
    <row r="93" customFormat="false" ht="13.8" hidden="false" customHeight="false" outlineLevel="0" collapsed="false">
      <c r="B93" s="0" t="s">
        <v>1458</v>
      </c>
      <c r="C93" s="0" t="s">
        <v>1267</v>
      </c>
      <c r="D93" s="0" t="n">
        <v>60.8</v>
      </c>
      <c r="E93" s="0" t="n">
        <v>23.7667</v>
      </c>
      <c r="F93" s="0" t="n">
        <v>5524</v>
      </c>
      <c r="G93" s="0" t="n">
        <v>1</v>
      </c>
      <c r="H93" s="0" t="s">
        <v>1693</v>
      </c>
      <c r="I93" s="0" t="n">
        <v>5524</v>
      </c>
      <c r="Q93" s="0" t="s">
        <v>1289</v>
      </c>
      <c r="R93" s="0" t="n">
        <f aca="false">QUARTILE($I$88:$I$99, 3)</f>
        <v>15378</v>
      </c>
    </row>
    <row r="94" customFormat="false" ht="13.8" hidden="false" customHeight="false" outlineLevel="0" collapsed="false">
      <c r="B94" s="0" t="s">
        <v>1470</v>
      </c>
      <c r="C94" s="0" t="s">
        <v>1267</v>
      </c>
      <c r="D94" s="0" t="n">
        <v>60.8042</v>
      </c>
      <c r="E94" s="0" t="n">
        <v>23.4861</v>
      </c>
      <c r="F94" s="0" t="n">
        <v>4526</v>
      </c>
      <c r="G94" s="0" t="n">
        <v>1</v>
      </c>
      <c r="H94" s="0" t="s">
        <v>1694</v>
      </c>
      <c r="I94" s="0" t="n">
        <v>4526</v>
      </c>
      <c r="Q94" s="0" t="s">
        <v>1290</v>
      </c>
      <c r="R94" s="0" t="n">
        <f aca="false">VAR($I$88:$I$99)</f>
        <v>366984929.763636</v>
      </c>
    </row>
    <row r="95" customFormat="false" ht="13.8" hidden="false" customHeight="false" outlineLevel="0" collapsed="false">
      <c r="B95" s="0" t="s">
        <v>1544</v>
      </c>
      <c r="C95" s="0" t="s">
        <v>1267</v>
      </c>
      <c r="D95" s="0" t="n">
        <v>60.8083</v>
      </c>
      <c r="E95" s="0" t="n">
        <v>23.2833</v>
      </c>
      <c r="F95" s="0" t="n">
        <v>2153</v>
      </c>
      <c r="G95" s="0" t="n">
        <v>1</v>
      </c>
      <c r="H95" s="0" t="s">
        <v>1695</v>
      </c>
      <c r="I95" s="0" t="n">
        <v>2153</v>
      </c>
      <c r="Q95" s="0" t="s">
        <v>1291</v>
      </c>
      <c r="R95" s="0" t="n">
        <f aca="false">STDEV($I$88:$I$99)</f>
        <v>19156.8507266627</v>
      </c>
      <c r="S95" s="0" t="s">
        <v>1295</v>
      </c>
      <c r="T95" s="0" t="n">
        <f aca="false">MIN($I$88:$I$99)</f>
        <v>1966</v>
      </c>
    </row>
    <row r="96" customFormat="false" ht="13.8" hidden="false" customHeight="false" outlineLevel="0" collapsed="false">
      <c r="B96" s="0" t="s">
        <v>1545</v>
      </c>
      <c r="C96" s="0" t="s">
        <v>1267</v>
      </c>
      <c r="D96" s="0" t="n">
        <v>60.925</v>
      </c>
      <c r="E96" s="0" t="n">
        <v>23.3667</v>
      </c>
      <c r="F96" s="0" t="n">
        <v>1966</v>
      </c>
      <c r="G96" s="0" t="n">
        <v>1</v>
      </c>
      <c r="H96" s="0" t="s">
        <v>1696</v>
      </c>
      <c r="I96" s="0" t="n">
        <v>1966</v>
      </c>
      <c r="Q96" s="0" t="s">
        <v>1292</v>
      </c>
      <c r="R96" s="0" t="n">
        <f aca="false">KURT($I$88:$I$99)</f>
        <v>6.84628906668148</v>
      </c>
      <c r="S96" s="0" t="s">
        <v>1296</v>
      </c>
      <c r="T96" s="0" t="n">
        <f aca="false">MAX($I$88:$I$99)</f>
        <v>68096</v>
      </c>
    </row>
    <row r="97" customFormat="false" ht="13.8" hidden="false" customHeight="false" outlineLevel="0" collapsed="false">
      <c r="B97" s="0" t="s">
        <v>1604</v>
      </c>
      <c r="C97" s="0" t="s">
        <v>1267</v>
      </c>
      <c r="D97" s="0" t="n">
        <v>60.9167</v>
      </c>
      <c r="E97" s="0" t="n">
        <v>24.6333</v>
      </c>
      <c r="F97" s="0" t="n">
        <v>15181</v>
      </c>
      <c r="G97" s="0" t="n">
        <v>1</v>
      </c>
      <c r="H97" s="0" t="s">
        <v>1697</v>
      </c>
      <c r="I97" s="0" t="n">
        <v>15181</v>
      </c>
      <c r="Q97" s="0" t="s">
        <v>1293</v>
      </c>
      <c r="R97" s="0" t="n">
        <f aca="false">SKEW($I$88:$I$99)</f>
        <v>2.51932877720583</v>
      </c>
      <c r="S97" s="0" t="s">
        <v>1297</v>
      </c>
      <c r="T97" s="0" t="n">
        <f aca="false">SUM($I$88:$I$99)</f>
        <v>164397</v>
      </c>
    </row>
    <row r="98" customFormat="false" ht="13.8" hidden="false" customHeight="false" outlineLevel="0" collapsed="false">
      <c r="B98" s="0" t="s">
        <v>1605</v>
      </c>
      <c r="C98" s="0" t="s">
        <v>1267</v>
      </c>
      <c r="D98" s="0" t="n">
        <v>61.05</v>
      </c>
      <c r="E98" s="0" t="n">
        <v>24.3667</v>
      </c>
      <c r="F98" s="0" t="n">
        <v>8836</v>
      </c>
      <c r="G98" s="0" t="n">
        <v>1</v>
      </c>
      <c r="H98" s="0" t="s">
        <v>1698</v>
      </c>
      <c r="I98" s="0" t="n">
        <v>8836</v>
      </c>
      <c r="Q98" s="0" t="s">
        <v>1294</v>
      </c>
      <c r="R98" s="0" t="n">
        <f aca="false">MAX($I$88:$I$99)-MIN($I$88:$I$99)</f>
        <v>66130</v>
      </c>
      <c r="S98" s="0" t="s">
        <v>1298</v>
      </c>
      <c r="T98" s="0" t="n">
        <f aca="false">COUNT($I$88:$I$99)</f>
        <v>11</v>
      </c>
    </row>
    <row r="99" customFormat="false" ht="13.8" hidden="false" customHeight="false" outlineLevel="0" collapsed="false">
      <c r="B99" s="0" t="s">
        <v>1606</v>
      </c>
      <c r="C99" s="0" t="s">
        <v>1267</v>
      </c>
      <c r="D99" s="0" t="n">
        <v>60.7833</v>
      </c>
      <c r="E99" s="0" t="n">
        <v>25.0333</v>
      </c>
      <c r="F99" s="0" t="n">
        <v>7405</v>
      </c>
      <c r="G99" s="0" t="n">
        <v>1</v>
      </c>
      <c r="H99" s="0" t="s">
        <v>1699</v>
      </c>
      <c r="I99" s="0" t="n">
        <v>7405</v>
      </c>
    </row>
    <row r="102" customFormat="false" ht="13.8" hidden="false" customHeight="false" outlineLevel="0" collapsed="false">
      <c r="B102" s="0" t="s">
        <v>1299</v>
      </c>
      <c r="C102" s="0" t="s">
        <v>1300</v>
      </c>
      <c r="D102" s="0" t="s">
        <v>1301</v>
      </c>
      <c r="E102" s="0" t="s">
        <v>1302</v>
      </c>
      <c r="F102" s="0" t="s">
        <v>1303</v>
      </c>
      <c r="G102" s="0" t="s">
        <v>1304</v>
      </c>
      <c r="H102" s="0" t="s">
        <v>1305</v>
      </c>
      <c r="I102" s="0" t="s">
        <v>1303</v>
      </c>
      <c r="R102" s="1" t="s">
        <v>1282</v>
      </c>
      <c r="T102" s="15" t="s">
        <v>1311</v>
      </c>
    </row>
    <row r="103" customFormat="false" ht="13.8" hidden="false" customHeight="false" outlineLevel="0" collapsed="false">
      <c r="B103" s="0" t="s">
        <v>1306</v>
      </c>
      <c r="C103" s="0" t="s">
        <v>1307</v>
      </c>
      <c r="D103" s="0" t="s">
        <v>866</v>
      </c>
      <c r="E103" s="0" t="s">
        <v>1308</v>
      </c>
      <c r="F103" s="0" t="s">
        <v>1282</v>
      </c>
      <c r="G103" s="0" t="s">
        <v>1304</v>
      </c>
      <c r="H103" s="0" t="s">
        <v>1309</v>
      </c>
      <c r="I103" s="0" t="s">
        <v>1282</v>
      </c>
      <c r="J103" s="0" t="s">
        <v>1310</v>
      </c>
      <c r="Q103" s="0" t="s">
        <v>1283</v>
      </c>
      <c r="R103" s="0" t="n">
        <f aca="false">AVERAGE($I$103:$I$111)</f>
        <v>8168.5</v>
      </c>
      <c r="T103" s="0" t="n">
        <v>1</v>
      </c>
      <c r="U103" s="0" t="n">
        <v>0</v>
      </c>
    </row>
    <row r="104" customFormat="false" ht="13.8" hidden="false" customHeight="false" outlineLevel="0" collapsed="false">
      <c r="B104" s="0" t="s">
        <v>1335</v>
      </c>
      <c r="C104" s="0" t="s">
        <v>1268</v>
      </c>
      <c r="D104" s="0" t="n">
        <v>63.8376</v>
      </c>
      <c r="E104" s="0" t="n">
        <v>23.132</v>
      </c>
      <c r="F104" s="0" t="n">
        <v>47598</v>
      </c>
      <c r="G104" s="0" t="n">
        <v>0</v>
      </c>
      <c r="H104" s="0" t="s">
        <v>1700</v>
      </c>
      <c r="I104" s="0" t="n">
        <v>47598</v>
      </c>
      <c r="Q104" s="0" t="s">
        <v>1284</v>
      </c>
      <c r="R104" s="0" t="n">
        <f aca="false">SQRT(VAR($I$103:$I$111)/COUNT($I$103:$I$111))</f>
        <v>5656.37759524592</v>
      </c>
      <c r="T104" s="0" t="n">
        <v>2</v>
      </c>
      <c r="U104" s="16" t="n">
        <f aca="false">R107</f>
        <v>1881</v>
      </c>
      <c r="V104" s="17" t="s">
        <v>1314</v>
      </c>
    </row>
    <row r="105" customFormat="false" ht="13.8" hidden="false" customHeight="false" outlineLevel="0" collapsed="false">
      <c r="B105" s="0" t="s">
        <v>1468</v>
      </c>
      <c r="C105" s="0" t="s">
        <v>1268</v>
      </c>
      <c r="D105" s="0" t="n">
        <v>63.9017</v>
      </c>
      <c r="E105" s="0" t="n">
        <v>23.9151</v>
      </c>
      <c r="F105" s="0" t="n">
        <v>5087</v>
      </c>
      <c r="G105" s="0" t="n">
        <v>1</v>
      </c>
      <c r="H105" s="0" t="s">
        <v>1701</v>
      </c>
      <c r="I105" s="0" t="n">
        <v>5087</v>
      </c>
      <c r="Q105" s="0" t="s">
        <v>1285</v>
      </c>
      <c r="R105" s="0" t="e">
        <f aca="false">MODE($I$103:$I$111)</f>
        <v>#VALUE!</v>
      </c>
      <c r="T105" s="0" t="n">
        <v>3</v>
      </c>
      <c r="U105" s="16" t="n">
        <f aca="false">R106</f>
        <v>2501.5</v>
      </c>
      <c r="V105" s="17" t="s">
        <v>1316</v>
      </c>
    </row>
    <row r="106" customFormat="false" ht="13.8" hidden="false" customHeight="false" outlineLevel="0" collapsed="false">
      <c r="B106" s="0" t="s">
        <v>1514</v>
      </c>
      <c r="C106" s="0" t="s">
        <v>1268</v>
      </c>
      <c r="D106" s="0" t="n">
        <v>63.775</v>
      </c>
      <c r="E106" s="0" t="n">
        <v>24.25</v>
      </c>
      <c r="F106" s="0" t="n">
        <v>2371</v>
      </c>
      <c r="G106" s="0" t="n">
        <v>1</v>
      </c>
      <c r="H106" s="0" t="s">
        <v>1702</v>
      </c>
      <c r="I106" s="0" t="n">
        <v>2371</v>
      </c>
      <c r="Q106" s="0" t="s">
        <v>1286</v>
      </c>
      <c r="R106" s="0" t="n">
        <f aca="false">MEDIAN($I$103:$I$111)</f>
        <v>2501.5</v>
      </c>
    </row>
    <row r="107" customFormat="false" ht="13.8" hidden="false" customHeight="false" outlineLevel="0" collapsed="false">
      <c r="B107" s="0" t="s">
        <v>1516</v>
      </c>
      <c r="C107" s="0" t="s">
        <v>1268</v>
      </c>
      <c r="D107" s="0" t="n">
        <v>63.4753</v>
      </c>
      <c r="E107" s="0" t="n">
        <v>23.7886</v>
      </c>
      <c r="F107" s="0" t="n">
        <v>2632</v>
      </c>
      <c r="G107" s="0" t="n">
        <v>1</v>
      </c>
      <c r="H107" s="0" t="s">
        <v>1703</v>
      </c>
      <c r="I107" s="0" t="n">
        <v>2632</v>
      </c>
      <c r="Q107" s="0" t="s">
        <v>1288</v>
      </c>
      <c r="R107" s="0" t="n">
        <f aca="false">QUARTILE($I$103:$I$111, 1)</f>
        <v>1881</v>
      </c>
    </row>
    <row r="108" customFormat="false" ht="13.8" hidden="false" customHeight="false" outlineLevel="0" collapsed="false">
      <c r="B108" s="0" t="s">
        <v>1532</v>
      </c>
      <c r="C108" s="0" t="s">
        <v>1268</v>
      </c>
      <c r="D108" s="0" t="n">
        <v>63.2167</v>
      </c>
      <c r="E108" s="0" t="n">
        <v>24.4167</v>
      </c>
      <c r="F108" s="0" t="n">
        <v>2212</v>
      </c>
      <c r="G108" s="0" t="n">
        <v>1</v>
      </c>
      <c r="H108" s="0" t="s">
        <v>1704</v>
      </c>
      <c r="I108" s="0" t="n">
        <v>2212</v>
      </c>
      <c r="Q108" s="0" t="s">
        <v>1289</v>
      </c>
      <c r="R108" s="0" t="n">
        <f aca="false">QUARTILE($I$103:$I$111, 3)</f>
        <v>4216.25</v>
      </c>
      <c r="S108" s="0" t="s">
        <v>1294</v>
      </c>
      <c r="T108" s="0" t="n">
        <f aca="false">MAX($I$103:$I$111)-MIN($I$103:$I$111)</f>
        <v>46964</v>
      </c>
    </row>
    <row r="109" customFormat="false" ht="13.8" hidden="false" customHeight="false" outlineLevel="0" collapsed="false">
      <c r="B109" s="0" t="s">
        <v>1588</v>
      </c>
      <c r="C109" s="0" t="s">
        <v>1268</v>
      </c>
      <c r="D109" s="0" t="n">
        <v>63.4633</v>
      </c>
      <c r="E109" s="0" t="n">
        <v>24.1667</v>
      </c>
      <c r="F109" s="0" t="n">
        <v>888</v>
      </c>
      <c r="G109" s="0" t="n">
        <v>1</v>
      </c>
      <c r="H109" s="0" t="s">
        <v>1705</v>
      </c>
      <c r="I109" s="0" t="n">
        <v>888</v>
      </c>
      <c r="Q109" s="0" t="s">
        <v>1290</v>
      </c>
      <c r="R109" s="0" t="n">
        <f aca="false">VAR($I$103:$I$111)</f>
        <v>255956860</v>
      </c>
      <c r="S109" s="0" t="s">
        <v>1295</v>
      </c>
      <c r="T109" s="0" t="n">
        <f aca="false">MIN($I$103:$I$111)</f>
        <v>634</v>
      </c>
    </row>
    <row r="110" customFormat="false" ht="13.8" hidden="false" customHeight="false" outlineLevel="0" collapsed="false">
      <c r="B110" s="0" t="s">
        <v>1596</v>
      </c>
      <c r="C110" s="0" t="s">
        <v>1268</v>
      </c>
      <c r="D110" s="0" t="n">
        <v>63.525</v>
      </c>
      <c r="E110" s="0" t="n">
        <v>24.6653</v>
      </c>
      <c r="F110" s="0" t="n">
        <v>634</v>
      </c>
      <c r="G110" s="0" t="n">
        <v>1</v>
      </c>
      <c r="H110" s="0" t="s">
        <v>1706</v>
      </c>
      <c r="I110" s="0" t="n">
        <v>634</v>
      </c>
      <c r="Q110" s="0" t="s">
        <v>1291</v>
      </c>
      <c r="R110" s="0" t="n">
        <f aca="false">STDEV($I$103:$I$111)</f>
        <v>15998.6518182002</v>
      </c>
      <c r="S110" s="0" t="s">
        <v>1296</v>
      </c>
      <c r="T110" s="0" t="n">
        <f aca="false">MAX($I$103:$I$111)</f>
        <v>47598</v>
      </c>
    </row>
    <row r="111" customFormat="false" ht="13.8" hidden="false" customHeight="false" outlineLevel="0" collapsed="false">
      <c r="B111" s="0" t="s">
        <v>1613</v>
      </c>
      <c r="C111" s="0" t="s">
        <v>1268</v>
      </c>
      <c r="D111" s="0" t="n">
        <v>63.5481</v>
      </c>
      <c r="E111" s="0" t="n">
        <v>23.6999</v>
      </c>
      <c r="F111" s="0" t="n">
        <v>3926</v>
      </c>
      <c r="G111" s="0" t="n">
        <v>1</v>
      </c>
      <c r="H111" s="0" t="s">
        <v>1707</v>
      </c>
      <c r="I111" s="0" t="n">
        <v>3926</v>
      </c>
      <c r="Q111" s="0" t="s">
        <v>1292</v>
      </c>
      <c r="R111" s="0" t="n">
        <f aca="false">KURT($I$103:$I$111)</f>
        <v>7.80040228479075</v>
      </c>
      <c r="S111" s="0" t="s">
        <v>1297</v>
      </c>
      <c r="T111" s="0" t="n">
        <f aca="false">SUM($I$103:$I$111)</f>
        <v>65348</v>
      </c>
    </row>
    <row r="112" customFormat="false" ht="13.8" hidden="false" customHeight="false" outlineLevel="0" collapsed="false">
      <c r="Q112" s="0" t="s">
        <v>1293</v>
      </c>
      <c r="R112" s="0" t="n">
        <f aca="false">SKEW($I$103:$I$111)</f>
        <v>2.78182820067345</v>
      </c>
      <c r="S112" s="0" t="s">
        <v>1298</v>
      </c>
      <c r="T112" s="0" t="n">
        <f aca="false">COUNT($I$103:$I$111)</f>
        <v>8</v>
      </c>
    </row>
    <row r="114" customFormat="false" ht="13.8" hidden="false" customHeight="false" outlineLevel="0" collapsed="false">
      <c r="B114" s="0" t="s">
        <v>1299</v>
      </c>
      <c r="C114" s="0" t="s">
        <v>1300</v>
      </c>
      <c r="D114" s="0" t="s">
        <v>1301</v>
      </c>
      <c r="E114" s="0" t="s">
        <v>1302</v>
      </c>
      <c r="F114" s="0" t="s">
        <v>1303</v>
      </c>
      <c r="G114" s="0" t="s">
        <v>1304</v>
      </c>
      <c r="H114" s="0" t="s">
        <v>1305</v>
      </c>
      <c r="I114" s="0" t="s">
        <v>1303</v>
      </c>
      <c r="R114" s="1" t="s">
        <v>1282</v>
      </c>
      <c r="T114" s="15" t="s">
        <v>1311</v>
      </c>
    </row>
    <row r="115" customFormat="false" ht="13.8" hidden="false" customHeight="false" outlineLevel="0" collapsed="false">
      <c r="B115" s="0" t="s">
        <v>1306</v>
      </c>
      <c r="C115" s="0" t="s">
        <v>1307</v>
      </c>
      <c r="D115" s="0" t="s">
        <v>866</v>
      </c>
      <c r="E115" s="0" t="s">
        <v>1308</v>
      </c>
      <c r="F115" s="0" t="s">
        <v>1282</v>
      </c>
      <c r="G115" s="0" t="s">
        <v>1304</v>
      </c>
      <c r="H115" s="0" t="s">
        <v>1309</v>
      </c>
      <c r="I115" s="0" t="s">
        <v>1282</v>
      </c>
      <c r="J115" s="0" t="s">
        <v>1310</v>
      </c>
      <c r="Q115" s="0" t="s">
        <v>1283</v>
      </c>
      <c r="R115" s="0" t="n">
        <f aca="false">AVERAGE($I$115:$I$138)</f>
        <v>11790.6956521739</v>
      </c>
      <c r="T115" s="0" t="n">
        <v>1</v>
      </c>
      <c r="U115" s="0" t="n">
        <v>0</v>
      </c>
    </row>
    <row r="116" customFormat="false" ht="13.8" hidden="false" customHeight="false" outlineLevel="0" collapsed="false">
      <c r="B116" s="0" t="s">
        <v>1320</v>
      </c>
      <c r="C116" s="0" t="s">
        <v>1269</v>
      </c>
      <c r="D116" s="0" t="n">
        <v>62.2333</v>
      </c>
      <c r="E116" s="0" t="n">
        <v>25.7333</v>
      </c>
      <c r="F116" s="0" t="n">
        <v>151760</v>
      </c>
      <c r="G116" s="0" t="n">
        <v>0</v>
      </c>
      <c r="H116" s="0" t="s">
        <v>1708</v>
      </c>
      <c r="I116" s="0" t="n">
        <v>151760</v>
      </c>
      <c r="Q116" s="0" t="s">
        <v>1284</v>
      </c>
      <c r="R116" s="0" t="n">
        <f aca="false">SQRT(VAR($I$115:$I$138)/COUNT($I$115:$I$138))</f>
        <v>6461.99550012345</v>
      </c>
      <c r="T116" s="0" t="n">
        <v>2</v>
      </c>
      <c r="U116" s="16" t="n">
        <f aca="false">R119</f>
        <v>1636.5</v>
      </c>
      <c r="V116" s="17" t="s">
        <v>1314</v>
      </c>
    </row>
    <row r="117" customFormat="false" ht="13.8" hidden="false" customHeight="false" outlineLevel="0" collapsed="false">
      <c r="B117" s="0" t="s">
        <v>1364</v>
      </c>
      <c r="C117" s="0" t="s">
        <v>1269</v>
      </c>
      <c r="D117" s="0" t="n">
        <v>61.8639</v>
      </c>
      <c r="E117" s="0" t="n">
        <v>25.1903</v>
      </c>
      <c r="F117" s="0" t="n">
        <v>17156</v>
      </c>
      <c r="G117" s="0" t="n">
        <v>1</v>
      </c>
      <c r="H117" s="0" t="s">
        <v>1709</v>
      </c>
      <c r="I117" s="0" t="n">
        <v>17156</v>
      </c>
      <c r="Q117" s="0" t="s">
        <v>1285</v>
      </c>
      <c r="R117" s="0" t="e">
        <f aca="false">MODE($I$115:$I$138)</f>
        <v>#VALUE!</v>
      </c>
      <c r="T117" s="0" t="n">
        <v>3</v>
      </c>
      <c r="U117" s="16" t="n">
        <f aca="false">R118</f>
        <v>3408</v>
      </c>
      <c r="V117" s="17" t="s">
        <v>1316</v>
      </c>
    </row>
    <row r="118" customFormat="false" ht="13.8" hidden="false" customHeight="false" outlineLevel="0" collapsed="false">
      <c r="B118" s="0" t="s">
        <v>1368</v>
      </c>
      <c r="C118" s="0" t="s">
        <v>1269</v>
      </c>
      <c r="D118" s="0" t="n">
        <v>62.6042</v>
      </c>
      <c r="E118" s="0" t="n">
        <v>25.7264</v>
      </c>
      <c r="F118" s="0" t="n">
        <v>16683</v>
      </c>
      <c r="G118" s="0" t="n">
        <v>1</v>
      </c>
      <c r="H118" s="0" t="s">
        <v>1710</v>
      </c>
      <c r="I118" s="0" t="n">
        <v>16683</v>
      </c>
      <c r="Q118" s="0" t="s">
        <v>1286</v>
      </c>
      <c r="R118" s="0" t="n">
        <f aca="false">MEDIAN($I$115:$I$138)</f>
        <v>3408</v>
      </c>
    </row>
    <row r="119" customFormat="false" ht="13.8" hidden="false" customHeight="false" outlineLevel="0" collapsed="false">
      <c r="B119" s="0" t="s">
        <v>1377</v>
      </c>
      <c r="C119" s="0" t="s">
        <v>1269</v>
      </c>
      <c r="D119" s="0" t="n">
        <v>62.4167</v>
      </c>
      <c r="E119" s="0" t="n">
        <v>25.95</v>
      </c>
      <c r="F119" s="0" t="n">
        <v>18487</v>
      </c>
      <c r="G119" s="0" t="n">
        <v>1</v>
      </c>
      <c r="H119" s="0" t="s">
        <v>1711</v>
      </c>
      <c r="I119" s="0" t="n">
        <v>18487</v>
      </c>
      <c r="Q119" s="0" t="s">
        <v>1288</v>
      </c>
      <c r="R119" s="0" t="n">
        <f aca="false">QUARTILE($I$115:$I$138, 1)</f>
        <v>1636.5</v>
      </c>
    </row>
    <row r="120" customFormat="false" ht="13.8" hidden="false" customHeight="false" outlineLevel="0" collapsed="false">
      <c r="B120" s="0" t="s">
        <v>1408</v>
      </c>
      <c r="C120" s="0" t="s">
        <v>1269</v>
      </c>
      <c r="D120" s="0" t="n">
        <v>62.2597</v>
      </c>
      <c r="E120" s="0" t="n">
        <v>24.7069</v>
      </c>
      <c r="F120" s="0" t="n">
        <v>8396</v>
      </c>
      <c r="G120" s="0" t="n">
        <v>0</v>
      </c>
      <c r="H120" s="0" t="s">
        <v>1712</v>
      </c>
      <c r="I120" s="0" t="n">
        <v>8396</v>
      </c>
      <c r="Q120" s="0" t="s">
        <v>1289</v>
      </c>
      <c r="R120" s="0" t="n">
        <f aca="false">QUARTILE($I$115:$I$138, 3)</f>
        <v>8240</v>
      </c>
    </row>
    <row r="121" customFormat="false" ht="13.8" hidden="false" customHeight="false" outlineLevel="0" collapsed="false">
      <c r="B121" s="0" t="s">
        <v>1414</v>
      </c>
      <c r="C121" s="0" t="s">
        <v>1269</v>
      </c>
      <c r="D121" s="0" t="n">
        <v>62.7056</v>
      </c>
      <c r="E121" s="0" t="n">
        <v>25.2569</v>
      </c>
      <c r="F121" s="0" t="n">
        <v>8084</v>
      </c>
      <c r="G121" s="0" t="n">
        <v>1</v>
      </c>
      <c r="H121" s="0" t="s">
        <v>1713</v>
      </c>
      <c r="I121" s="0" t="n">
        <v>8084</v>
      </c>
      <c r="Q121" s="0" t="s">
        <v>1290</v>
      </c>
      <c r="R121" s="0" t="n">
        <f aca="false">VAR($I$115:$I$138)</f>
        <v>960419874.403162</v>
      </c>
    </row>
    <row r="122" customFormat="false" ht="13.8" hidden="false" customHeight="false" outlineLevel="0" collapsed="false">
      <c r="B122" s="0" t="s">
        <v>1415</v>
      </c>
      <c r="C122" s="0" t="s">
        <v>1269</v>
      </c>
      <c r="D122" s="0" t="n">
        <v>62.1292</v>
      </c>
      <c r="E122" s="0" t="n">
        <v>25.6722</v>
      </c>
      <c r="F122" s="0" t="n">
        <v>10942</v>
      </c>
      <c r="G122" s="0" t="n">
        <v>1</v>
      </c>
      <c r="H122" s="0" t="s">
        <v>1714</v>
      </c>
      <c r="I122" s="0" t="n">
        <v>10942</v>
      </c>
      <c r="Q122" s="0" t="s">
        <v>1291</v>
      </c>
      <c r="R122" s="0" t="n">
        <f aca="false">STDEV($I$115:$I$138)</f>
        <v>30990.641722997</v>
      </c>
    </row>
    <row r="123" customFormat="false" ht="13.8" hidden="false" customHeight="false" outlineLevel="0" collapsed="false">
      <c r="B123" s="0" t="s">
        <v>1455</v>
      </c>
      <c r="C123" s="0" t="s">
        <v>1269</v>
      </c>
      <c r="D123" s="0" t="n">
        <v>63.075</v>
      </c>
      <c r="E123" s="0" t="n">
        <v>25.8597</v>
      </c>
      <c r="F123" s="0" t="n">
        <v>5212</v>
      </c>
      <c r="G123" s="0" t="n">
        <v>1</v>
      </c>
      <c r="H123" s="0" t="s">
        <v>1715</v>
      </c>
      <c r="I123" s="0" t="n">
        <v>5212</v>
      </c>
      <c r="Q123" s="0" t="s">
        <v>1292</v>
      </c>
      <c r="R123" s="0" t="n">
        <f aca="false">KURT($I$115:$I$138)</f>
        <v>21.4103449989093</v>
      </c>
    </row>
    <row r="124" customFormat="false" ht="13.8" hidden="false" customHeight="false" outlineLevel="0" collapsed="false">
      <c r="B124" s="0" t="s">
        <v>1473</v>
      </c>
      <c r="C124" s="0" t="s">
        <v>1269</v>
      </c>
      <c r="D124" s="0" t="n">
        <v>62.3889</v>
      </c>
      <c r="E124" s="0" t="n">
        <v>26.4361</v>
      </c>
      <c r="F124" s="0" t="n">
        <v>4100</v>
      </c>
      <c r="G124" s="0" t="n">
        <v>1</v>
      </c>
      <c r="H124" s="0" t="s">
        <v>1716</v>
      </c>
      <c r="I124" s="0" t="n">
        <v>4100</v>
      </c>
      <c r="Q124" s="0" t="s">
        <v>1293</v>
      </c>
      <c r="R124" s="0" t="n">
        <f aca="false">SKEW($I$115:$I$138)</f>
        <v>4.56457010033854</v>
      </c>
    </row>
    <row r="125" customFormat="false" ht="13.8" hidden="false" customHeight="false" outlineLevel="0" collapsed="false">
      <c r="B125" s="0" t="s">
        <v>1488</v>
      </c>
      <c r="C125" s="0" t="s">
        <v>1269</v>
      </c>
      <c r="D125" s="0" t="n">
        <v>61.7417</v>
      </c>
      <c r="E125" s="0" t="n">
        <v>26.1153</v>
      </c>
      <c r="F125" s="0" t="n">
        <v>3720</v>
      </c>
      <c r="G125" s="0" t="n">
        <v>1</v>
      </c>
      <c r="H125" s="0" t="s">
        <v>1717</v>
      </c>
      <c r="I125" s="0" t="n">
        <v>3720</v>
      </c>
      <c r="Q125" s="0" t="s">
        <v>1294</v>
      </c>
      <c r="R125" s="0" t="n">
        <f aca="false">MAX($I$115:$I$138)-MIN($I$115:$I$138)</f>
        <v>151084</v>
      </c>
    </row>
    <row r="126" customFormat="false" ht="13.8" hidden="false" customHeight="false" outlineLevel="0" collapsed="false">
      <c r="B126" s="0" t="s">
        <v>1495</v>
      </c>
      <c r="C126" s="0" t="s">
        <v>1269</v>
      </c>
      <c r="D126" s="0" t="n">
        <v>62.875</v>
      </c>
      <c r="E126" s="0" t="n">
        <v>24.8</v>
      </c>
      <c r="F126" s="0" t="n">
        <v>3211</v>
      </c>
      <c r="G126" s="0" t="n">
        <v>1</v>
      </c>
      <c r="H126" s="0" t="s">
        <v>1718</v>
      </c>
      <c r="I126" s="0" t="n">
        <v>3211</v>
      </c>
      <c r="Q126" s="0" t="s">
        <v>1295</v>
      </c>
      <c r="R126" s="0" t="n">
        <f aca="false">MIN($I$115:$I$138)</f>
        <v>676</v>
      </c>
    </row>
    <row r="127" customFormat="false" ht="13.8" hidden="false" customHeight="false" outlineLevel="0" collapsed="false">
      <c r="B127" s="0" t="s">
        <v>1496</v>
      </c>
      <c r="C127" s="0" t="s">
        <v>1269</v>
      </c>
      <c r="D127" s="0" t="n">
        <v>63.3667</v>
      </c>
      <c r="E127" s="0" t="n">
        <v>25.575</v>
      </c>
      <c r="F127" s="0" t="n">
        <v>3380</v>
      </c>
      <c r="G127" s="0" t="n">
        <v>1</v>
      </c>
      <c r="H127" s="0" t="s">
        <v>1719</v>
      </c>
      <c r="I127" s="0" t="n">
        <v>3380</v>
      </c>
      <c r="Q127" s="0" t="s">
        <v>1296</v>
      </c>
      <c r="R127" s="0" t="n">
        <f aca="false">MAX($I$115:$I$138)</f>
        <v>151760</v>
      </c>
    </row>
    <row r="128" customFormat="false" ht="13.8" hidden="false" customHeight="false" outlineLevel="0" collapsed="false">
      <c r="B128" s="0" t="s">
        <v>1500</v>
      </c>
      <c r="C128" s="0" t="s">
        <v>1269</v>
      </c>
      <c r="D128" s="0" t="n">
        <v>62.25</v>
      </c>
      <c r="E128" s="0" t="n">
        <v>25.1833</v>
      </c>
      <c r="F128" s="0" t="n">
        <v>3408</v>
      </c>
      <c r="G128" s="0" t="n">
        <v>1</v>
      </c>
      <c r="H128" s="0" t="s">
        <v>1720</v>
      </c>
      <c r="I128" s="0" t="n">
        <v>3408</v>
      </c>
      <c r="Q128" s="0" t="s">
        <v>1297</v>
      </c>
      <c r="R128" s="0" t="n">
        <f aca="false">SUM($I$115:$I$138)</f>
        <v>271186</v>
      </c>
    </row>
    <row r="129" customFormat="false" ht="13.8" hidden="false" customHeight="false" outlineLevel="0" collapsed="false">
      <c r="B129" s="0" t="s">
        <v>1506</v>
      </c>
      <c r="C129" s="0" t="s">
        <v>1269</v>
      </c>
      <c r="D129" s="0" t="n">
        <v>62.5</v>
      </c>
      <c r="E129" s="0" t="n">
        <v>25.4367</v>
      </c>
      <c r="F129" s="0" t="n">
        <v>3564</v>
      </c>
      <c r="G129" s="0" t="n">
        <v>1</v>
      </c>
      <c r="H129" s="0" t="s">
        <v>1721</v>
      </c>
      <c r="I129" s="0" t="n">
        <v>3564</v>
      </c>
      <c r="Q129" s="0" t="s">
        <v>1298</v>
      </c>
      <c r="R129" s="0" t="n">
        <f aca="false">COUNT($I$115:$I$138)</f>
        <v>23</v>
      </c>
    </row>
    <row r="130" customFormat="false" ht="13.8" hidden="false" customHeight="false" outlineLevel="0" collapsed="false">
      <c r="B130" s="0" t="s">
        <v>1535</v>
      </c>
      <c r="C130" s="0" t="s">
        <v>1269</v>
      </c>
      <c r="D130" s="0" t="n">
        <v>62.6283</v>
      </c>
      <c r="E130" s="0" t="n">
        <v>26.2833</v>
      </c>
      <c r="F130" s="0" t="n">
        <v>2279</v>
      </c>
      <c r="G130" s="0" t="n">
        <v>1</v>
      </c>
      <c r="H130" s="0" t="s">
        <v>1722</v>
      </c>
      <c r="I130" s="0" t="n">
        <v>2279</v>
      </c>
    </row>
    <row r="131" customFormat="false" ht="13.8" hidden="false" customHeight="false" outlineLevel="0" collapsed="false">
      <c r="B131" s="0" t="s">
        <v>1542</v>
      </c>
      <c r="C131" s="0" t="s">
        <v>1269</v>
      </c>
      <c r="D131" s="0" t="n">
        <v>62.1</v>
      </c>
      <c r="E131" s="0" t="n">
        <v>26.0833</v>
      </c>
      <c r="F131" s="0" t="n">
        <v>2325</v>
      </c>
      <c r="G131" s="0" t="n">
        <v>1</v>
      </c>
      <c r="H131" s="0" t="s">
        <v>1723</v>
      </c>
      <c r="I131" s="0" t="n">
        <v>2325</v>
      </c>
    </row>
    <row r="132" customFormat="false" ht="13.8" hidden="false" customHeight="false" outlineLevel="0" collapsed="false">
      <c r="B132" s="0" t="s">
        <v>1550</v>
      </c>
      <c r="C132" s="0" t="s">
        <v>1269</v>
      </c>
      <c r="D132" s="0" t="n">
        <v>61.5667</v>
      </c>
      <c r="E132" s="0" t="n">
        <v>25.1833</v>
      </c>
      <c r="F132" s="0" t="n">
        <v>1905</v>
      </c>
      <c r="G132" s="0" t="n">
        <v>1</v>
      </c>
      <c r="H132" s="0" t="s">
        <v>1724</v>
      </c>
      <c r="I132" s="0" t="n">
        <v>1905</v>
      </c>
    </row>
    <row r="133" customFormat="false" ht="13.8" hidden="false" customHeight="false" outlineLevel="0" collapsed="false">
      <c r="B133" s="0" t="s">
        <v>1572</v>
      </c>
      <c r="C133" s="0" t="s">
        <v>1269</v>
      </c>
      <c r="D133" s="0" t="n">
        <v>63.3667</v>
      </c>
      <c r="E133" s="0" t="n">
        <v>24.9667</v>
      </c>
      <c r="F133" s="0" t="n">
        <v>1368</v>
      </c>
      <c r="G133" s="0" t="n">
        <v>1</v>
      </c>
      <c r="H133" s="0" t="s">
        <v>1725</v>
      </c>
      <c r="I133" s="0" t="n">
        <v>1368</v>
      </c>
    </row>
    <row r="134" customFormat="false" ht="13.8" hidden="false" customHeight="false" outlineLevel="0" collapsed="false">
      <c r="B134" s="0" t="s">
        <v>1574</v>
      </c>
      <c r="C134" s="0" t="s">
        <v>1269</v>
      </c>
      <c r="D134" s="0" t="n">
        <v>62.4083</v>
      </c>
      <c r="E134" s="0" t="n">
        <v>24.795</v>
      </c>
      <c r="F134" s="0" t="n">
        <v>1327</v>
      </c>
      <c r="G134" s="0" t="n">
        <v>1</v>
      </c>
      <c r="H134" s="0" t="s">
        <v>1726</v>
      </c>
      <c r="I134" s="0" t="n">
        <v>1327</v>
      </c>
    </row>
    <row r="135" customFormat="false" ht="13.8" hidden="false" customHeight="false" outlineLevel="0" collapsed="false">
      <c r="B135" s="0" t="s">
        <v>1581</v>
      </c>
      <c r="C135" s="0" t="s">
        <v>1269</v>
      </c>
      <c r="D135" s="0" t="n">
        <v>62.975</v>
      </c>
      <c r="E135" s="0" t="n">
        <v>25.2667</v>
      </c>
      <c r="F135" s="0" t="n">
        <v>1151</v>
      </c>
      <c r="G135" s="0" t="n">
        <v>1</v>
      </c>
      <c r="H135" s="0" t="s">
        <v>1727</v>
      </c>
      <c r="I135" s="0" t="n">
        <v>1151</v>
      </c>
    </row>
    <row r="136" customFormat="false" ht="13.8" hidden="false" customHeight="false" outlineLevel="0" collapsed="false">
      <c r="B136" s="0" t="s">
        <v>1582</v>
      </c>
      <c r="C136" s="0" t="s">
        <v>1269</v>
      </c>
      <c r="D136" s="0" t="n">
        <v>63.0431</v>
      </c>
      <c r="E136" s="0" t="n">
        <v>24.5639</v>
      </c>
      <c r="F136" s="0" t="n">
        <v>1086</v>
      </c>
      <c r="G136" s="0" t="n">
        <v>1</v>
      </c>
      <c r="H136" s="0" t="s">
        <v>1728</v>
      </c>
      <c r="I136" s="0" t="n">
        <v>1086</v>
      </c>
    </row>
    <row r="137" customFormat="false" ht="13.8" hidden="false" customHeight="false" outlineLevel="0" collapsed="false">
      <c r="B137" s="0" t="s">
        <v>1589</v>
      </c>
      <c r="C137" s="0" t="s">
        <v>1269</v>
      </c>
      <c r="D137" s="0" t="n">
        <v>63.12</v>
      </c>
      <c r="E137" s="0" t="n">
        <v>25.075</v>
      </c>
      <c r="F137" s="0" t="n">
        <v>966</v>
      </c>
      <c r="G137" s="0" t="n">
        <v>1</v>
      </c>
      <c r="H137" s="0" t="s">
        <v>1729</v>
      </c>
      <c r="I137" s="0" t="n">
        <v>966</v>
      </c>
    </row>
    <row r="138" customFormat="false" ht="13.8" hidden="false" customHeight="false" outlineLevel="0" collapsed="false">
      <c r="B138" s="0" t="s">
        <v>1597</v>
      </c>
      <c r="C138" s="0" t="s">
        <v>1269</v>
      </c>
      <c r="D138" s="0" t="n">
        <v>61.8</v>
      </c>
      <c r="E138" s="0" t="n">
        <v>25.7</v>
      </c>
      <c r="F138" s="0" t="n">
        <v>676</v>
      </c>
      <c r="G138" s="0" t="n">
        <v>1</v>
      </c>
      <c r="H138" s="0" t="s">
        <v>1730</v>
      </c>
      <c r="I138" s="0" t="n">
        <v>676</v>
      </c>
    </row>
    <row r="141" customFormat="false" ht="13.8" hidden="false" customHeight="false" outlineLevel="0" collapsed="false">
      <c r="B141" s="0" t="s">
        <v>1299</v>
      </c>
      <c r="C141" s="0" t="s">
        <v>1300</v>
      </c>
      <c r="D141" s="0" t="s">
        <v>1301</v>
      </c>
      <c r="E141" s="0" t="s">
        <v>1302</v>
      </c>
      <c r="F141" s="0" t="s">
        <v>1303</v>
      </c>
      <c r="G141" s="0" t="s">
        <v>1304</v>
      </c>
      <c r="H141" s="0" t="s">
        <v>1305</v>
      </c>
      <c r="I141" s="0" t="s">
        <v>1303</v>
      </c>
      <c r="R141" s="1" t="s">
        <v>1282</v>
      </c>
      <c r="T141" s="15" t="s">
        <v>1311</v>
      </c>
    </row>
    <row r="142" customFormat="false" ht="13.8" hidden="false" customHeight="false" outlineLevel="0" collapsed="false">
      <c r="B142" s="0" t="s">
        <v>1306</v>
      </c>
      <c r="C142" s="0" t="s">
        <v>1307</v>
      </c>
      <c r="D142" s="0" t="s">
        <v>866</v>
      </c>
      <c r="E142" s="0" t="s">
        <v>1308</v>
      </c>
      <c r="F142" s="0" t="s">
        <v>1282</v>
      </c>
      <c r="G142" s="0" t="s">
        <v>1304</v>
      </c>
      <c r="H142" s="0" t="s">
        <v>1309</v>
      </c>
      <c r="I142" s="0" t="s">
        <v>1282</v>
      </c>
      <c r="J142" s="0" t="s">
        <v>1310</v>
      </c>
      <c r="Q142" s="0" t="s">
        <v>1283</v>
      </c>
      <c r="R142" s="0" t="n">
        <f aca="false">AVERAGE($I$142:$I$148)</f>
        <v>24672.1666666667</v>
      </c>
      <c r="T142" s="0" t="n">
        <v>1</v>
      </c>
      <c r="U142" s="0" t="n">
        <v>0</v>
      </c>
    </row>
    <row r="143" customFormat="false" ht="13.8" hidden="false" customHeight="false" outlineLevel="0" collapsed="false">
      <c r="B143" s="0" t="s">
        <v>1323</v>
      </c>
      <c r="C143" s="0" t="s">
        <v>1270</v>
      </c>
      <c r="D143" s="0" t="n">
        <v>60.8681</v>
      </c>
      <c r="E143" s="0" t="n">
        <v>26.7042</v>
      </c>
      <c r="F143" s="0" t="n">
        <v>73577</v>
      </c>
      <c r="G143" s="0" t="n">
        <v>0</v>
      </c>
      <c r="H143" s="0" t="s">
        <v>1731</v>
      </c>
      <c r="I143" s="0" t="n">
        <v>73577</v>
      </c>
      <c r="Q143" s="0" t="s">
        <v>1284</v>
      </c>
      <c r="R143" s="0" t="n">
        <f aca="false">SQRT(VAR($I$142:$I$148)/COUNT($I$142:$I$148))</f>
        <v>12063.9919137259</v>
      </c>
      <c r="T143" s="0" t="n">
        <v>2</v>
      </c>
      <c r="U143" s="16" t="n">
        <f aca="false">R146</f>
        <v>3215</v>
      </c>
      <c r="V143" s="17" t="s">
        <v>1314</v>
      </c>
    </row>
    <row r="144" customFormat="false" ht="13.8" hidden="false" customHeight="false" outlineLevel="0" collapsed="false">
      <c r="B144" s="0" t="s">
        <v>1332</v>
      </c>
      <c r="C144" s="0" t="s">
        <v>1270</v>
      </c>
      <c r="D144" s="0" t="n">
        <v>60.4667</v>
      </c>
      <c r="E144" s="0" t="n">
        <v>26.9458</v>
      </c>
      <c r="F144" s="0" t="n">
        <v>47411</v>
      </c>
      <c r="G144" s="0" t="n">
        <v>0</v>
      </c>
      <c r="H144" s="0" t="s">
        <v>1732</v>
      </c>
      <c r="I144" s="0" t="n">
        <v>47411</v>
      </c>
      <c r="Q144" s="0" t="s">
        <v>1285</v>
      </c>
      <c r="R144" s="0" t="e">
        <f aca="false">MODE($I$142:$I$148)</f>
        <v>#VALUE!</v>
      </c>
      <c r="T144" s="0" t="n">
        <v>3</v>
      </c>
      <c r="U144" s="16" t="n">
        <f aca="false">R145</f>
        <v>11377.5</v>
      </c>
      <c r="V144" s="17" t="s">
        <v>1316</v>
      </c>
    </row>
    <row r="145" customFormat="false" ht="13.8" hidden="false" customHeight="false" outlineLevel="0" collapsed="false">
      <c r="B145" s="0" t="s">
        <v>1369</v>
      </c>
      <c r="C145" s="0" t="s">
        <v>1270</v>
      </c>
      <c r="D145" s="0" t="n">
        <v>60.5697</v>
      </c>
      <c r="E145" s="0" t="n">
        <v>27.1981</v>
      </c>
      <c r="F145" s="0" t="n">
        <v>18025</v>
      </c>
      <c r="G145" s="0" t="n">
        <v>1</v>
      </c>
      <c r="H145" s="0" t="s">
        <v>1733</v>
      </c>
      <c r="I145" s="0" t="n">
        <v>18025</v>
      </c>
      <c r="Q145" s="0" t="s">
        <v>1286</v>
      </c>
      <c r="R145" s="0" t="n">
        <f aca="false">MEDIAN($I$142:$I$148)</f>
        <v>11377.5</v>
      </c>
      <c r="S145" s="0" t="s">
        <v>1293</v>
      </c>
      <c r="T145" s="0" t="n">
        <f aca="false">SKEW($I$142:$I$148)</f>
        <v>1.13456399161857</v>
      </c>
    </row>
    <row r="146" customFormat="false" ht="13.8" hidden="false" customHeight="false" outlineLevel="0" collapsed="false">
      <c r="B146" s="0" t="s">
        <v>1512</v>
      </c>
      <c r="C146" s="0" t="s">
        <v>1270</v>
      </c>
      <c r="D146" s="0" t="n">
        <v>60.5833</v>
      </c>
      <c r="E146" s="0" t="n">
        <v>27.7</v>
      </c>
      <c r="F146" s="0" t="n">
        <v>2710</v>
      </c>
      <c r="G146" s="0" t="n">
        <v>1</v>
      </c>
      <c r="H146" s="0" t="s">
        <v>1734</v>
      </c>
      <c r="I146" s="0" t="n">
        <v>2710</v>
      </c>
      <c r="Q146" s="0" t="s">
        <v>1288</v>
      </c>
      <c r="R146" s="0" t="n">
        <f aca="false">QUARTILE($I$142:$I$148, 1)</f>
        <v>3215</v>
      </c>
      <c r="S146" s="0" t="s">
        <v>1294</v>
      </c>
      <c r="T146" s="0" t="n">
        <f aca="false">MAX($I$142:$I$148)-MIN($I$142:$I$148)</f>
        <v>71997</v>
      </c>
    </row>
    <row r="147" customFormat="false" ht="13.8" hidden="false" customHeight="false" outlineLevel="0" collapsed="false">
      <c r="B147" s="0" t="s">
        <v>1560</v>
      </c>
      <c r="C147" s="0" t="s">
        <v>1270</v>
      </c>
      <c r="D147" s="0" t="n">
        <v>60.6708</v>
      </c>
      <c r="E147" s="0" t="n">
        <v>27.7</v>
      </c>
      <c r="F147" s="0" t="n">
        <v>1580</v>
      </c>
      <c r="G147" s="0" t="n">
        <v>1</v>
      </c>
      <c r="H147" s="0" t="s">
        <v>1735</v>
      </c>
      <c r="I147" s="0" t="n">
        <v>1580</v>
      </c>
      <c r="Q147" s="0" t="s">
        <v>1289</v>
      </c>
      <c r="R147" s="0" t="n">
        <f aca="false">QUARTILE($I$142:$I$148, 3)</f>
        <v>40064.5</v>
      </c>
      <c r="S147" s="0" t="s">
        <v>1295</v>
      </c>
      <c r="T147" s="0" t="n">
        <f aca="false">MIN($I$142:$I$148)</f>
        <v>1580</v>
      </c>
    </row>
    <row r="148" customFormat="false" ht="13.8" hidden="false" customHeight="false" outlineLevel="0" collapsed="false">
      <c r="B148" s="0" t="s">
        <v>1609</v>
      </c>
      <c r="C148" s="0" t="s">
        <v>1270</v>
      </c>
      <c r="D148" s="0" t="n">
        <v>60.4958</v>
      </c>
      <c r="E148" s="0" t="n">
        <v>26.7097</v>
      </c>
      <c r="F148" s="0" t="n">
        <v>4730</v>
      </c>
      <c r="G148" s="0" t="n">
        <v>1</v>
      </c>
      <c r="H148" s="0" t="s">
        <v>1736</v>
      </c>
      <c r="I148" s="0" t="n">
        <v>4730</v>
      </c>
      <c r="Q148" s="0" t="s">
        <v>1290</v>
      </c>
      <c r="R148" s="0" t="n">
        <f aca="false">VAR($I$142:$I$148)</f>
        <v>873239405.366667</v>
      </c>
      <c r="S148" s="0" t="s">
        <v>1296</v>
      </c>
      <c r="T148" s="0" t="n">
        <f aca="false">MAX($I$142:$I$148)</f>
        <v>73577</v>
      </c>
    </row>
    <row r="149" customFormat="false" ht="13.8" hidden="false" customHeight="false" outlineLevel="0" collapsed="false">
      <c r="Q149" s="0" t="s">
        <v>1291</v>
      </c>
      <c r="R149" s="0" t="n">
        <f aca="false">STDEV($I$142:$I$148)</f>
        <v>29550.6244496908</v>
      </c>
      <c r="S149" s="0" t="s">
        <v>1297</v>
      </c>
      <c r="T149" s="0" t="n">
        <f aca="false">SUM($I$142:$I$148)</f>
        <v>148033</v>
      </c>
    </row>
    <row r="150" customFormat="false" ht="13.8" hidden="false" customHeight="false" outlineLevel="0" collapsed="false">
      <c r="Q150" s="0" t="s">
        <v>1292</v>
      </c>
      <c r="R150" s="0" t="n">
        <f aca="false">KURT($I$142:$I$148)</f>
        <v>-0.132052919852761</v>
      </c>
      <c r="S150" s="0" t="s">
        <v>1298</v>
      </c>
      <c r="T150" s="0" t="n">
        <f aca="false">COUNT($I$142:$I$148)</f>
        <v>6</v>
      </c>
    </row>
    <row r="151" customFormat="false" ht="13.8" hidden="false" customHeight="false" outlineLevel="0" collapsed="false">
      <c r="B151" s="0" t="s">
        <v>1299</v>
      </c>
      <c r="C151" s="0" t="s">
        <v>1300</v>
      </c>
      <c r="D151" s="0" t="s">
        <v>1301</v>
      </c>
      <c r="E151" s="0" t="s">
        <v>1302</v>
      </c>
      <c r="F151" s="0" t="s">
        <v>1303</v>
      </c>
      <c r="G151" s="0" t="s">
        <v>1304</v>
      </c>
      <c r="H151" s="0" t="s">
        <v>1305</v>
      </c>
      <c r="I151" s="0" t="s">
        <v>1303</v>
      </c>
      <c r="R151" s="1" t="s">
        <v>1282</v>
      </c>
      <c r="T151" s="15" t="s">
        <v>1311</v>
      </c>
    </row>
    <row r="152" customFormat="false" ht="13.8" hidden="false" customHeight="false" outlineLevel="0" collapsed="false">
      <c r="B152" s="0" t="s">
        <v>1306</v>
      </c>
      <c r="C152" s="0" t="s">
        <v>1307</v>
      </c>
      <c r="D152" s="0" t="s">
        <v>866</v>
      </c>
      <c r="E152" s="0" t="s">
        <v>1308</v>
      </c>
      <c r="F152" s="0" t="s">
        <v>1282</v>
      </c>
      <c r="G152" s="0" t="s">
        <v>1304</v>
      </c>
      <c r="H152" s="0" t="s">
        <v>1309</v>
      </c>
      <c r="I152" s="0" t="s">
        <v>1282</v>
      </c>
      <c r="J152" s="0" t="s">
        <v>1310</v>
      </c>
      <c r="Q152" s="0" t="s">
        <v>1283</v>
      </c>
      <c r="R152" s="0" t="n">
        <f aca="false">AVERAGE($I$152:$I$173)</f>
        <v>8066.2380952381</v>
      </c>
      <c r="T152" s="0" t="n">
        <v>1</v>
      </c>
      <c r="U152" s="0" t="n">
        <v>0</v>
      </c>
    </row>
    <row r="153" customFormat="false" ht="13.8" hidden="false" customHeight="false" outlineLevel="0" collapsed="false">
      <c r="B153" s="0" t="s">
        <v>1329</v>
      </c>
      <c r="C153" s="0" t="s">
        <v>1271</v>
      </c>
      <c r="D153" s="0" t="n">
        <v>66.5028</v>
      </c>
      <c r="E153" s="0" t="n">
        <v>25.7285</v>
      </c>
      <c r="F153" s="0" t="n">
        <v>66467</v>
      </c>
      <c r="G153" s="0" t="n">
        <v>0</v>
      </c>
      <c r="H153" s="0" t="s">
        <v>1737</v>
      </c>
      <c r="I153" s="0" t="n">
        <v>66467</v>
      </c>
      <c r="Q153" s="0" t="s">
        <v>1284</v>
      </c>
      <c r="R153" s="0" t="n">
        <f aca="false">SQRT(VAR($I$152:$I$173)/COUNT($I$152:$I$173))</f>
        <v>3122.68771360335</v>
      </c>
      <c r="T153" s="0" t="n">
        <v>2</v>
      </c>
      <c r="U153" s="16" t="n">
        <f aca="false">R156</f>
        <v>2495</v>
      </c>
      <c r="V153" s="17" t="s">
        <v>1314</v>
      </c>
    </row>
    <row r="154" customFormat="false" ht="13.8" hidden="false" customHeight="false" outlineLevel="0" collapsed="false">
      <c r="B154" s="0" t="s">
        <v>1360</v>
      </c>
      <c r="C154" s="0" t="s">
        <v>1271</v>
      </c>
      <c r="D154" s="0" t="n">
        <v>65.8497</v>
      </c>
      <c r="E154" s="0" t="n">
        <v>24.1441</v>
      </c>
      <c r="F154" s="0" t="n">
        <v>20066</v>
      </c>
      <c r="G154" s="0" t="n">
        <v>0</v>
      </c>
      <c r="H154" s="0" t="s">
        <v>1738</v>
      </c>
      <c r="I154" s="0" t="n">
        <v>20066</v>
      </c>
      <c r="Q154" s="0" t="s">
        <v>1285</v>
      </c>
      <c r="R154" s="0" t="e">
        <f aca="false">MODE($I$152:$I$173)</f>
        <v>#VALUE!</v>
      </c>
      <c r="T154" s="0" t="n">
        <v>3</v>
      </c>
      <c r="U154" s="16" t="n">
        <f aca="false">R155</f>
        <v>3135</v>
      </c>
      <c r="V154" s="17" t="s">
        <v>1316</v>
      </c>
    </row>
    <row r="155" customFormat="false" ht="13.8" hidden="false" customHeight="false" outlineLevel="0" collapsed="false">
      <c r="B155" s="0" t="s">
        <v>1362</v>
      </c>
      <c r="C155" s="0" t="s">
        <v>1271</v>
      </c>
      <c r="D155" s="0" t="n">
        <v>65.7336</v>
      </c>
      <c r="E155" s="0" t="n">
        <v>24.5634</v>
      </c>
      <c r="F155" s="0" t="n">
        <v>17979</v>
      </c>
      <c r="G155" s="0" t="n">
        <v>0</v>
      </c>
      <c r="H155" s="0" t="s">
        <v>1739</v>
      </c>
      <c r="I155" s="0" t="n">
        <v>17979</v>
      </c>
      <c r="Q155" s="0" t="s">
        <v>1286</v>
      </c>
      <c r="R155" s="0" t="n">
        <f aca="false">MEDIAN($I$152:$I$173)</f>
        <v>3135</v>
      </c>
    </row>
    <row r="156" customFormat="false" ht="13.8" hidden="false" customHeight="false" outlineLevel="0" collapsed="false">
      <c r="B156" s="0" t="s">
        <v>1425</v>
      </c>
      <c r="C156" s="0" t="s">
        <v>1271</v>
      </c>
      <c r="D156" s="0" t="n">
        <v>67.4149</v>
      </c>
      <c r="E156" s="0" t="n">
        <v>26.5907</v>
      </c>
      <c r="F156" s="0" t="n">
        <v>7409</v>
      </c>
      <c r="G156" s="0" t="n">
        <v>1</v>
      </c>
      <c r="H156" s="0" t="s">
        <v>1740</v>
      </c>
      <c r="I156" s="0" t="n">
        <v>7409</v>
      </c>
      <c r="Q156" s="0" t="s">
        <v>1288</v>
      </c>
      <c r="R156" s="0" t="n">
        <f aca="false">QUARTILE($I$152:$I$173, 1)</f>
        <v>2495</v>
      </c>
    </row>
    <row r="157" customFormat="false" ht="13.8" hidden="false" customHeight="false" outlineLevel="0" collapsed="false">
      <c r="B157" s="0" t="s">
        <v>1428</v>
      </c>
      <c r="C157" s="0" t="s">
        <v>1271</v>
      </c>
      <c r="D157" s="0" t="n">
        <v>65.799</v>
      </c>
      <c r="E157" s="0" t="n">
        <v>24.5426</v>
      </c>
      <c r="F157" s="0" t="n">
        <v>7294</v>
      </c>
      <c r="G157" s="0" t="n">
        <v>1</v>
      </c>
      <c r="H157" s="0" t="s">
        <v>1741</v>
      </c>
      <c r="I157" s="0" t="n">
        <v>7294</v>
      </c>
      <c r="Q157" s="0" t="s">
        <v>1289</v>
      </c>
      <c r="R157" s="0" t="n">
        <f aca="false">QUARTILE($I$152:$I$173, 3)</f>
        <v>6928</v>
      </c>
    </row>
    <row r="158" customFormat="false" ht="13.8" hidden="false" customHeight="false" outlineLevel="0" collapsed="false">
      <c r="B158" s="0" t="s">
        <v>1435</v>
      </c>
      <c r="C158" s="0" t="s">
        <v>1271</v>
      </c>
      <c r="D158" s="0" t="n">
        <v>66.715</v>
      </c>
      <c r="E158" s="0" t="n">
        <v>27.4306</v>
      </c>
      <c r="F158" s="0" t="n">
        <v>6243</v>
      </c>
      <c r="G158" s="0" t="n">
        <v>1</v>
      </c>
      <c r="H158" s="0" t="s">
        <v>1742</v>
      </c>
      <c r="I158" s="0" t="n">
        <v>6243</v>
      </c>
      <c r="Q158" s="0" t="s">
        <v>1290</v>
      </c>
      <c r="R158" s="0" t="n">
        <f aca="false">VAR($I$152:$I$173)</f>
        <v>204774749.690476</v>
      </c>
    </row>
    <row r="159" customFormat="false" ht="13.8" hidden="false" customHeight="false" outlineLevel="0" collapsed="false">
      <c r="B159" s="0" t="s">
        <v>1448</v>
      </c>
      <c r="C159" s="0" t="s">
        <v>1271</v>
      </c>
      <c r="D159" s="0" t="n">
        <v>68.9055</v>
      </c>
      <c r="E159" s="0" t="n">
        <v>27.0176</v>
      </c>
      <c r="F159" s="0" t="n">
        <v>6928</v>
      </c>
      <c r="G159" s="0" t="n">
        <v>1</v>
      </c>
      <c r="H159" s="0" t="s">
        <v>1743</v>
      </c>
      <c r="I159" s="0" t="n">
        <v>6928</v>
      </c>
      <c r="Q159" s="0" t="s">
        <v>1291</v>
      </c>
      <c r="R159" s="0" t="n">
        <f aca="false">STDEV($I$152:$I$173)</f>
        <v>14309.952819296</v>
      </c>
    </row>
    <row r="160" customFormat="false" ht="13.8" hidden="false" customHeight="false" outlineLevel="0" collapsed="false">
      <c r="B160" s="0" t="s">
        <v>1457</v>
      </c>
      <c r="C160" s="0" t="s">
        <v>1271</v>
      </c>
      <c r="D160" s="0" t="n">
        <v>67.6531</v>
      </c>
      <c r="E160" s="0" t="n">
        <v>24.9114</v>
      </c>
      <c r="F160" s="0" t="n">
        <v>6326</v>
      </c>
      <c r="G160" s="0" t="n">
        <v>1</v>
      </c>
      <c r="H160" s="0" t="s">
        <v>1744</v>
      </c>
      <c r="I160" s="0" t="n">
        <v>6326</v>
      </c>
      <c r="Q160" s="0" t="s">
        <v>1292</v>
      </c>
      <c r="R160" s="0" t="n">
        <f aca="false">KURT($I$152:$I$173)</f>
        <v>15.3031656433471</v>
      </c>
    </row>
    <row r="161" customFormat="false" ht="13.8" hidden="false" customHeight="false" outlineLevel="0" collapsed="false">
      <c r="B161" s="0" t="s">
        <v>1493</v>
      </c>
      <c r="C161" s="0" t="s">
        <v>1271</v>
      </c>
      <c r="D161" s="0" t="n">
        <v>66.3167</v>
      </c>
      <c r="E161" s="0" t="n">
        <v>23.6667</v>
      </c>
      <c r="F161" s="0" t="n">
        <v>3284</v>
      </c>
      <c r="G161" s="0" t="n">
        <v>1</v>
      </c>
      <c r="H161" s="0" t="s">
        <v>1745</v>
      </c>
      <c r="I161" s="0" t="n">
        <v>3284</v>
      </c>
      <c r="Q161" s="0" t="s">
        <v>1293</v>
      </c>
      <c r="R161" s="0" t="n">
        <f aca="false">SKEW($I$152:$I$173)</f>
        <v>3.7581250231016</v>
      </c>
    </row>
    <row r="162" customFormat="false" ht="13.8" hidden="false" customHeight="false" outlineLevel="0" collapsed="false">
      <c r="B162" s="0" t="s">
        <v>1499</v>
      </c>
      <c r="C162" s="0" t="s">
        <v>1271</v>
      </c>
      <c r="D162" s="0" t="n">
        <v>65.9275</v>
      </c>
      <c r="E162" s="0" t="n">
        <v>26.5184</v>
      </c>
      <c r="F162" s="0" t="n">
        <v>3135</v>
      </c>
      <c r="G162" s="0" t="n">
        <v>1</v>
      </c>
      <c r="H162" s="0" t="s">
        <v>1746</v>
      </c>
      <c r="I162" s="0" t="n">
        <v>3135</v>
      </c>
      <c r="Q162" s="0" t="s">
        <v>1294</v>
      </c>
      <c r="R162" s="0" t="n">
        <f aca="false">MAX($I$152:$I$173)-MIN($I$152:$I$173)</f>
        <v>65573</v>
      </c>
    </row>
    <row r="163" customFormat="false" ht="13.8" hidden="false" customHeight="false" outlineLevel="0" collapsed="false">
      <c r="B163" s="0" t="s">
        <v>1504</v>
      </c>
      <c r="C163" s="0" t="s">
        <v>1271</v>
      </c>
      <c r="D163" s="0" t="n">
        <v>66.8333</v>
      </c>
      <c r="E163" s="0" t="n">
        <v>28.6667</v>
      </c>
      <c r="F163" s="0" t="n">
        <v>2925</v>
      </c>
      <c r="G163" s="0" t="n">
        <v>1</v>
      </c>
      <c r="H163" s="0" t="s">
        <v>1747</v>
      </c>
      <c r="I163" s="0" t="n">
        <v>2925</v>
      </c>
      <c r="Q163" s="0" t="s">
        <v>1295</v>
      </c>
      <c r="R163" s="0" t="n">
        <f aca="false">MIN($I$152:$I$173)</f>
        <v>894</v>
      </c>
    </row>
    <row r="164" customFormat="false" ht="13.8" hidden="false" customHeight="false" outlineLevel="0" collapsed="false">
      <c r="B164" s="0" t="s">
        <v>1507</v>
      </c>
      <c r="C164" s="0" t="s">
        <v>1271</v>
      </c>
      <c r="D164" s="0" t="n">
        <v>66.7756</v>
      </c>
      <c r="E164" s="0" t="n">
        <v>23.9635</v>
      </c>
      <c r="F164" s="0" t="n">
        <v>2797</v>
      </c>
      <c r="G164" s="0" t="n">
        <v>1</v>
      </c>
      <c r="H164" s="0" t="s">
        <v>1748</v>
      </c>
      <c r="I164" s="0" t="n">
        <v>2797</v>
      </c>
      <c r="Q164" s="0" t="s">
        <v>1296</v>
      </c>
      <c r="R164" s="0" t="n">
        <f aca="false">MAX($I$152:$I$173)</f>
        <v>66467</v>
      </c>
    </row>
    <row r="165" customFormat="false" ht="13.8" hidden="false" customHeight="false" outlineLevel="0" collapsed="false">
      <c r="B165" s="0" t="s">
        <v>1511</v>
      </c>
      <c r="C165" s="0" t="s">
        <v>1271</v>
      </c>
      <c r="D165" s="0" t="n">
        <v>66.1097</v>
      </c>
      <c r="E165" s="0" t="n">
        <v>28.1739</v>
      </c>
      <c r="F165" s="0" t="n">
        <v>2585</v>
      </c>
      <c r="G165" s="0" t="n">
        <v>1</v>
      </c>
      <c r="H165" s="0" t="s">
        <v>1749</v>
      </c>
      <c r="I165" s="0" t="n">
        <v>2585</v>
      </c>
      <c r="Q165" s="0" t="s">
        <v>1297</v>
      </c>
      <c r="R165" s="0" t="n">
        <f aca="false">SUM($I$152:$I$173)</f>
        <v>169391</v>
      </c>
    </row>
    <row r="166" customFormat="false" ht="13.8" hidden="false" customHeight="false" outlineLevel="0" collapsed="false">
      <c r="B166" s="0" t="s">
        <v>1517</v>
      </c>
      <c r="C166" s="0" t="s">
        <v>1271</v>
      </c>
      <c r="D166" s="0" t="n">
        <v>65.6613</v>
      </c>
      <c r="E166" s="0" t="n">
        <v>25.0623</v>
      </c>
      <c r="F166" s="0" t="n">
        <v>2526</v>
      </c>
      <c r="G166" s="0" t="n">
        <v>1</v>
      </c>
      <c r="H166" s="0" t="s">
        <v>1750</v>
      </c>
      <c r="I166" s="0" t="n">
        <v>2526</v>
      </c>
      <c r="Q166" s="0" t="s">
        <v>1298</v>
      </c>
      <c r="R166" s="0" t="n">
        <f aca="false">COUNT($I$152:$I$173)</f>
        <v>21</v>
      </c>
    </row>
    <row r="167" customFormat="false" ht="13.8" hidden="false" customHeight="false" outlineLevel="0" collapsed="false">
      <c r="B167" s="0" t="s">
        <v>1520</v>
      </c>
      <c r="C167" s="0" t="s">
        <v>1271</v>
      </c>
      <c r="D167" s="0" t="n">
        <v>66.0821</v>
      </c>
      <c r="E167" s="0" t="n">
        <v>24.808</v>
      </c>
      <c r="F167" s="0" t="n">
        <v>2495</v>
      </c>
      <c r="G167" s="0" t="n">
        <v>1</v>
      </c>
      <c r="H167" s="0" t="s">
        <v>1751</v>
      </c>
      <c r="I167" s="0" t="n">
        <v>2495</v>
      </c>
    </row>
    <row r="168" customFormat="false" ht="13.8" hidden="false" customHeight="false" outlineLevel="0" collapsed="false">
      <c r="B168" s="0" t="s">
        <v>1548</v>
      </c>
      <c r="C168" s="0" t="s">
        <v>1271</v>
      </c>
      <c r="D168" s="0" t="n">
        <v>67.9593</v>
      </c>
      <c r="E168" s="0" t="n">
        <v>23.6772</v>
      </c>
      <c r="F168" s="0" t="n">
        <v>2195</v>
      </c>
      <c r="G168" s="0" t="n">
        <v>1</v>
      </c>
      <c r="H168" s="0" t="s">
        <v>1752</v>
      </c>
      <c r="I168" s="0" t="n">
        <v>2195</v>
      </c>
    </row>
    <row r="169" customFormat="false" ht="13.8" hidden="false" customHeight="false" outlineLevel="0" collapsed="false">
      <c r="B169" s="0" t="s">
        <v>1569</v>
      </c>
      <c r="C169" s="0" t="s">
        <v>1271</v>
      </c>
      <c r="D169" s="0" t="n">
        <v>68.3847</v>
      </c>
      <c r="E169" s="0" t="n">
        <v>23.6389</v>
      </c>
      <c r="F169" s="0" t="n">
        <v>1726</v>
      </c>
      <c r="G169" s="0" t="n">
        <v>1</v>
      </c>
      <c r="H169" s="0" t="s">
        <v>1753</v>
      </c>
      <c r="I169" s="0" t="n">
        <v>1726</v>
      </c>
    </row>
    <row r="170" customFormat="false" ht="13.8" hidden="false" customHeight="false" outlineLevel="0" collapsed="false">
      <c r="B170" s="0" t="s">
        <v>1587</v>
      </c>
      <c r="C170" s="0" t="s">
        <v>1271</v>
      </c>
      <c r="D170" s="0" t="n">
        <v>69.9078</v>
      </c>
      <c r="E170" s="0" t="n">
        <v>27.0265</v>
      </c>
      <c r="F170" s="0" t="n">
        <v>1192</v>
      </c>
      <c r="G170" s="0" t="n">
        <v>1</v>
      </c>
      <c r="H170" s="0" t="s">
        <v>1754</v>
      </c>
      <c r="I170" s="0" t="n">
        <v>1192</v>
      </c>
    </row>
    <row r="171" customFormat="false" ht="13.8" hidden="false" customHeight="false" outlineLevel="0" collapsed="false">
      <c r="B171" s="0" t="s">
        <v>1591</v>
      </c>
      <c r="C171" s="0" t="s">
        <v>1271</v>
      </c>
      <c r="D171" s="0" t="n">
        <v>67.2917</v>
      </c>
      <c r="E171" s="0" t="n">
        <v>28.1667</v>
      </c>
      <c r="F171" s="0" t="n">
        <v>949</v>
      </c>
      <c r="G171" s="0" t="n">
        <v>1</v>
      </c>
      <c r="H171" s="0" t="s">
        <v>1755</v>
      </c>
      <c r="I171" s="0" t="n">
        <v>949</v>
      </c>
    </row>
    <row r="172" customFormat="false" ht="13.8" hidden="false" customHeight="false" outlineLevel="0" collapsed="false">
      <c r="B172" s="0" t="s">
        <v>1593</v>
      </c>
      <c r="C172" s="0" t="s">
        <v>1271</v>
      </c>
      <c r="D172" s="0" t="n">
        <v>67.1083</v>
      </c>
      <c r="E172" s="0" t="n">
        <v>27.5167</v>
      </c>
      <c r="F172" s="0" t="n">
        <v>894</v>
      </c>
      <c r="G172" s="0" t="n">
        <v>1</v>
      </c>
      <c r="H172" s="0" t="s">
        <v>1756</v>
      </c>
      <c r="I172" s="0" t="n">
        <v>894</v>
      </c>
    </row>
    <row r="173" customFormat="false" ht="13.8" hidden="false" customHeight="false" outlineLevel="0" collapsed="false">
      <c r="B173" s="0" t="s">
        <v>1622</v>
      </c>
      <c r="C173" s="0" t="s">
        <v>1271</v>
      </c>
      <c r="D173" s="0" t="n">
        <v>67.3317</v>
      </c>
      <c r="E173" s="0" t="n">
        <v>23.7913</v>
      </c>
      <c r="F173" s="0" t="n">
        <v>3976</v>
      </c>
      <c r="G173" s="0" t="n">
        <v>1</v>
      </c>
      <c r="H173" s="0" t="s">
        <v>1757</v>
      </c>
      <c r="I173" s="0" t="n">
        <v>3976</v>
      </c>
    </row>
    <row r="176" customFormat="false" ht="13.8" hidden="false" customHeight="false" outlineLevel="0" collapsed="false">
      <c r="B176" s="0" t="s">
        <v>1299</v>
      </c>
      <c r="C176" s="0" t="s">
        <v>1300</v>
      </c>
      <c r="D176" s="0" t="s">
        <v>1301</v>
      </c>
      <c r="E176" s="0" t="s">
        <v>1302</v>
      </c>
      <c r="F176" s="0" t="s">
        <v>1303</v>
      </c>
      <c r="G176" s="0" t="s">
        <v>1304</v>
      </c>
      <c r="H176" s="0" t="s">
        <v>1305</v>
      </c>
      <c r="I176" s="0" t="s">
        <v>1303</v>
      </c>
      <c r="R176" s="1" t="s">
        <v>1282</v>
      </c>
      <c r="T176" s="15" t="s">
        <v>1311</v>
      </c>
    </row>
    <row r="177" customFormat="false" ht="13.8" hidden="false" customHeight="false" outlineLevel="0" collapsed="false">
      <c r="B177" s="0" t="s">
        <v>1306</v>
      </c>
      <c r="C177" s="0" t="s">
        <v>1307</v>
      </c>
      <c r="D177" s="0" t="s">
        <v>866</v>
      </c>
      <c r="E177" s="0" t="s">
        <v>1308</v>
      </c>
      <c r="F177" s="0" t="s">
        <v>1282</v>
      </c>
      <c r="G177" s="0" t="s">
        <v>1304</v>
      </c>
      <c r="H177" s="0" t="s">
        <v>1309</v>
      </c>
      <c r="I177" s="0" t="s">
        <v>1282</v>
      </c>
      <c r="J177" s="0" t="s">
        <v>1310</v>
      </c>
      <c r="Q177" s="0" t="s">
        <v>1283</v>
      </c>
      <c r="R177" s="0" t="n">
        <f aca="false">AVERAGE($I$177:$I$199)</f>
        <v>24768.1818181818</v>
      </c>
      <c r="T177" s="0" t="n">
        <v>1</v>
      </c>
      <c r="U177" s="0" t="n">
        <v>0</v>
      </c>
    </row>
    <row r="178" customFormat="false" ht="13.8" hidden="false" customHeight="false" outlineLevel="0" collapsed="false">
      <c r="B178" s="0" t="s">
        <v>1315</v>
      </c>
      <c r="C178" s="0" t="s">
        <v>1272</v>
      </c>
      <c r="D178" s="0" t="n">
        <v>61.4981</v>
      </c>
      <c r="E178" s="0" t="n">
        <v>23.7608</v>
      </c>
      <c r="F178" s="0" t="n">
        <v>268502</v>
      </c>
      <c r="G178" s="0" t="n">
        <v>0</v>
      </c>
      <c r="H178" s="0" t="s">
        <v>1758</v>
      </c>
      <c r="I178" s="0" t="n">
        <v>268502</v>
      </c>
      <c r="Q178" s="0" t="s">
        <v>1284</v>
      </c>
      <c r="R178" s="0" t="n">
        <f aca="false">SQRT(VAR($I$177:$I$199)/COUNT($I$177:$I$199))</f>
        <v>11856.0453346291</v>
      </c>
      <c r="T178" s="0" t="n">
        <v>2</v>
      </c>
      <c r="U178" s="16" t="n">
        <f aca="false">R181</f>
        <v>4617.25</v>
      </c>
      <c r="V178" s="17" t="s">
        <v>1314</v>
      </c>
    </row>
    <row r="179" customFormat="false" ht="13.8" hidden="false" customHeight="false" outlineLevel="0" collapsed="false">
      <c r="B179" s="0" t="s">
        <v>1346</v>
      </c>
      <c r="C179" s="0" t="s">
        <v>1272</v>
      </c>
      <c r="D179" s="0" t="n">
        <v>61.4767</v>
      </c>
      <c r="E179" s="0" t="n">
        <v>23.5053</v>
      </c>
      <c r="F179" s="0" t="n">
        <v>36680</v>
      </c>
      <c r="G179" s="0" t="n">
        <v>0</v>
      </c>
      <c r="H179" s="0" t="s">
        <v>1759</v>
      </c>
      <c r="I179" s="0" t="n">
        <v>36680</v>
      </c>
      <c r="Q179" s="0" t="s">
        <v>1285</v>
      </c>
      <c r="R179" s="0" t="e">
        <f aca="false">MODE($I$177:$I$199)</f>
        <v>#VALUE!</v>
      </c>
      <c r="T179" s="0" t="n">
        <v>3</v>
      </c>
      <c r="U179" s="16" t="n">
        <f aca="false">R180</f>
        <v>8253.5</v>
      </c>
      <c r="V179" s="17" t="s">
        <v>1316</v>
      </c>
    </row>
    <row r="180" customFormat="false" ht="13.8" hidden="false" customHeight="false" outlineLevel="0" collapsed="false">
      <c r="B180" s="0" t="s">
        <v>1347</v>
      </c>
      <c r="C180" s="0" t="s">
        <v>1272</v>
      </c>
      <c r="D180" s="0" t="n">
        <v>61.55</v>
      </c>
      <c r="E180" s="0" t="n">
        <v>23.5833</v>
      </c>
      <c r="F180" s="0" t="n">
        <v>34423</v>
      </c>
      <c r="G180" s="0" t="n">
        <v>1</v>
      </c>
      <c r="H180" s="0" t="s">
        <v>1760</v>
      </c>
      <c r="I180" s="0" t="n">
        <v>34423</v>
      </c>
      <c r="Q180" s="0" t="s">
        <v>1286</v>
      </c>
      <c r="R180" s="0" t="n">
        <f aca="false">MEDIAN($I$177:$I$199)</f>
        <v>8253.5</v>
      </c>
    </row>
    <row r="181" customFormat="false" ht="13.8" hidden="false" customHeight="false" outlineLevel="0" collapsed="false">
      <c r="B181" s="0" t="s">
        <v>1349</v>
      </c>
      <c r="C181" s="0" t="s">
        <v>1272</v>
      </c>
      <c r="D181" s="0" t="n">
        <v>61.4639</v>
      </c>
      <c r="E181" s="0" t="n">
        <v>24.065</v>
      </c>
      <c r="F181" s="0" t="n">
        <v>34456</v>
      </c>
      <c r="G181" s="0" t="n">
        <v>0</v>
      </c>
      <c r="H181" s="0" t="s">
        <v>1761</v>
      </c>
      <c r="I181" s="0" t="n">
        <v>34456</v>
      </c>
      <c r="Q181" s="0" t="s">
        <v>1288</v>
      </c>
      <c r="R181" s="0" t="n">
        <f aca="false">QUARTILE($I$177:$I$199, 1)</f>
        <v>4617.25</v>
      </c>
    </row>
    <row r="182" customFormat="false" ht="13.8" hidden="false" customHeight="false" outlineLevel="0" collapsed="false">
      <c r="B182" s="0" t="s">
        <v>1354</v>
      </c>
      <c r="C182" s="0" t="s">
        <v>1272</v>
      </c>
      <c r="D182" s="0" t="n">
        <v>61.3417</v>
      </c>
      <c r="E182" s="0" t="n">
        <v>22.9083</v>
      </c>
      <c r="F182" s="0" t="n">
        <v>21791</v>
      </c>
      <c r="G182" s="0" t="n">
        <v>0</v>
      </c>
      <c r="H182" s="0" t="s">
        <v>1762</v>
      </c>
      <c r="I182" s="0" t="n">
        <v>21791</v>
      </c>
      <c r="Q182" s="0" t="s">
        <v>1289</v>
      </c>
      <c r="R182" s="0" t="n">
        <f aca="false">QUARTILE($I$177:$I$199, 3)</f>
        <v>21665.25</v>
      </c>
    </row>
    <row r="183" customFormat="false" ht="13.8" hidden="false" customHeight="false" outlineLevel="0" collapsed="false">
      <c r="B183" s="0" t="s">
        <v>1358</v>
      </c>
      <c r="C183" s="0" t="s">
        <v>1272</v>
      </c>
      <c r="D183" s="0" t="n">
        <v>61.3139</v>
      </c>
      <c r="E183" s="0" t="n">
        <v>23.7528</v>
      </c>
      <c r="F183" s="0" t="n">
        <v>25520</v>
      </c>
      <c r="G183" s="0" t="n">
        <v>1</v>
      </c>
      <c r="H183" s="0" t="s">
        <v>1763</v>
      </c>
      <c r="I183" s="0" t="n">
        <v>25520</v>
      </c>
      <c r="Q183" s="0" t="s">
        <v>1290</v>
      </c>
      <c r="R183" s="0" t="n">
        <f aca="false">VAR($I$177:$I$199)</f>
        <v>3092447841.48918</v>
      </c>
    </row>
    <row r="184" customFormat="false" ht="13.8" hidden="false" customHeight="false" outlineLevel="0" collapsed="false">
      <c r="B184" s="0" t="s">
        <v>1366</v>
      </c>
      <c r="C184" s="0" t="s">
        <v>1272</v>
      </c>
      <c r="D184" s="0" t="n">
        <v>61.2667</v>
      </c>
      <c r="E184" s="0" t="n">
        <v>24.0306</v>
      </c>
      <c r="F184" s="0" t="n">
        <v>19536</v>
      </c>
      <c r="G184" s="0" t="n">
        <v>0</v>
      </c>
      <c r="H184" s="0" t="s">
        <v>1764</v>
      </c>
      <c r="I184" s="0" t="n">
        <v>19536</v>
      </c>
      <c r="Q184" s="0" t="s">
        <v>1291</v>
      </c>
      <c r="R184" s="0" t="n">
        <f aca="false">STDEV($I$177:$I$199)</f>
        <v>55609.7818867255</v>
      </c>
    </row>
    <row r="185" customFormat="false" ht="13.8" hidden="false" customHeight="false" outlineLevel="0" collapsed="false">
      <c r="B185" s="0" t="s">
        <v>1376</v>
      </c>
      <c r="C185" s="0" t="s">
        <v>1272</v>
      </c>
      <c r="D185" s="0" t="n">
        <v>61.4667</v>
      </c>
      <c r="E185" s="0" t="n">
        <v>23.65</v>
      </c>
      <c r="F185" s="0" t="n">
        <v>21288</v>
      </c>
      <c r="G185" s="0" t="n">
        <v>1</v>
      </c>
      <c r="H185" s="0" t="s">
        <v>1765</v>
      </c>
      <c r="I185" s="0" t="n">
        <v>21288</v>
      </c>
      <c r="Q185" s="0" t="s">
        <v>1292</v>
      </c>
      <c r="R185" s="0" t="n">
        <f aca="false">KURT($I$177:$I$199)</f>
        <v>19.9321204569408</v>
      </c>
    </row>
    <row r="186" customFormat="false" ht="13.8" hidden="false" customHeight="false" outlineLevel="0" collapsed="false">
      <c r="B186" s="0" t="s">
        <v>1381</v>
      </c>
      <c r="C186" s="0" t="s">
        <v>1272</v>
      </c>
      <c r="D186" s="0" t="n">
        <v>61.1667</v>
      </c>
      <c r="E186" s="0" t="n">
        <v>23.8681</v>
      </c>
      <c r="F186" s="0" t="n">
        <v>15326</v>
      </c>
      <c r="G186" s="0" t="n">
        <v>1</v>
      </c>
      <c r="H186" s="0" t="s">
        <v>1766</v>
      </c>
      <c r="I186" s="0" t="n">
        <v>15326</v>
      </c>
      <c r="Q186" s="0" t="s">
        <v>1293</v>
      </c>
      <c r="R186" s="0" t="n">
        <f aca="false">SKEW($I$177:$I$199)</f>
        <v>4.37983574320692</v>
      </c>
    </row>
    <row r="187" customFormat="false" ht="13.8" hidden="false" customHeight="false" outlineLevel="0" collapsed="false">
      <c r="B187" s="0" t="s">
        <v>1404</v>
      </c>
      <c r="C187" s="0" t="s">
        <v>1272</v>
      </c>
      <c r="D187" s="0" t="n">
        <v>61.6333</v>
      </c>
      <c r="E187" s="0" t="n">
        <v>23.2</v>
      </c>
      <c r="F187" s="0" t="n">
        <v>9755</v>
      </c>
      <c r="G187" s="0" t="n">
        <v>1</v>
      </c>
      <c r="H187" s="0" t="s">
        <v>1767</v>
      </c>
      <c r="I187" s="0" t="n">
        <v>9755</v>
      </c>
      <c r="Q187" s="0" t="s">
        <v>1294</v>
      </c>
      <c r="R187" s="0" t="n">
        <f aca="false">MAX($I$177:$I$199)-MIN($I$177:$I$199)</f>
        <v>267015</v>
      </c>
    </row>
    <row r="188" customFormat="false" ht="13.8" hidden="false" customHeight="false" outlineLevel="0" collapsed="false">
      <c r="B188" s="0" t="s">
        <v>1418</v>
      </c>
      <c r="C188" s="0" t="s">
        <v>1272</v>
      </c>
      <c r="D188" s="0" t="n">
        <v>61.6778</v>
      </c>
      <c r="E188" s="0" t="n">
        <v>24.3569</v>
      </c>
      <c r="F188" s="0" t="n">
        <v>8305</v>
      </c>
      <c r="G188" s="0" t="n">
        <v>1</v>
      </c>
      <c r="H188" s="0" t="s">
        <v>1768</v>
      </c>
      <c r="I188" s="0" t="n">
        <v>8305</v>
      </c>
      <c r="Q188" s="0" t="s">
        <v>1295</v>
      </c>
      <c r="R188" s="0" t="n">
        <f aca="false">MIN($I$177:$I$199)</f>
        <v>1487</v>
      </c>
    </row>
    <row r="189" customFormat="false" ht="13.8" hidden="false" customHeight="false" outlineLevel="0" collapsed="false">
      <c r="B189" s="0" t="s">
        <v>1442</v>
      </c>
      <c r="C189" s="0" t="s">
        <v>1272</v>
      </c>
      <c r="D189" s="0" t="n">
        <v>61.7694</v>
      </c>
      <c r="E189" s="0" t="n">
        <v>23.0681</v>
      </c>
      <c r="F189" s="0" t="n">
        <v>6364</v>
      </c>
      <c r="G189" s="0" t="n">
        <v>1</v>
      </c>
      <c r="H189" s="0" t="s">
        <v>1769</v>
      </c>
      <c r="I189" s="0" t="n">
        <v>6364</v>
      </c>
      <c r="Q189" s="0" t="s">
        <v>1296</v>
      </c>
      <c r="R189" s="0" t="n">
        <f aca="false">MAX($I$177:$I$199)</f>
        <v>268502</v>
      </c>
    </row>
    <row r="190" customFormat="false" ht="13.8" hidden="false" customHeight="false" outlineLevel="0" collapsed="false">
      <c r="B190" s="0" t="s">
        <v>1445</v>
      </c>
      <c r="C190" s="0" t="s">
        <v>1272</v>
      </c>
      <c r="D190" s="0" t="n">
        <v>62.0292</v>
      </c>
      <c r="E190" s="0" t="n">
        <v>24.6236</v>
      </c>
      <c r="F190" s="0" t="n">
        <v>8202</v>
      </c>
      <c r="G190" s="0" t="n">
        <v>1</v>
      </c>
      <c r="H190" s="0" t="s">
        <v>1770</v>
      </c>
      <c r="I190" s="0" t="n">
        <v>8202</v>
      </c>
      <c r="Q190" s="0" t="s">
        <v>1297</v>
      </c>
      <c r="R190" s="0" t="n">
        <f aca="false">SUM($I$177:$I$199)</f>
        <v>544900</v>
      </c>
    </row>
    <row r="191" customFormat="false" ht="13.8" hidden="false" customHeight="false" outlineLevel="0" collapsed="false">
      <c r="B191" s="0" t="s">
        <v>1447</v>
      </c>
      <c r="C191" s="0" t="s">
        <v>1272</v>
      </c>
      <c r="D191" s="0" t="n">
        <v>62.2403</v>
      </c>
      <c r="E191" s="0" t="n">
        <v>23.7708</v>
      </c>
      <c r="F191" s="0" t="n">
        <v>5685</v>
      </c>
      <c r="G191" s="0" t="n">
        <v>1</v>
      </c>
      <c r="H191" s="0" t="s">
        <v>1771</v>
      </c>
      <c r="I191" s="0" t="n">
        <v>5685</v>
      </c>
      <c r="Q191" s="0" t="s">
        <v>1298</v>
      </c>
      <c r="R191" s="0" t="n">
        <f aca="false">COUNT($I$177:$I$199)</f>
        <v>22</v>
      </c>
    </row>
    <row r="192" customFormat="false" ht="13.8" hidden="false" customHeight="false" outlineLevel="0" collapsed="false">
      <c r="B192" s="0" t="s">
        <v>1451</v>
      </c>
      <c r="C192" s="0" t="s">
        <v>1272</v>
      </c>
      <c r="D192" s="0" t="n">
        <v>62.0097</v>
      </c>
      <c r="E192" s="0" t="n">
        <v>23.025</v>
      </c>
      <c r="F192" s="0" t="n">
        <v>5683</v>
      </c>
      <c r="G192" s="0" t="n">
        <v>1</v>
      </c>
      <c r="H192" s="0" t="s">
        <v>1772</v>
      </c>
      <c r="I192" s="0" t="n">
        <v>5683</v>
      </c>
    </row>
    <row r="193" customFormat="false" ht="13.8" hidden="false" customHeight="false" outlineLevel="0" collapsed="false">
      <c r="B193" s="0" t="s">
        <v>1454</v>
      </c>
      <c r="C193" s="0" t="s">
        <v>1272</v>
      </c>
      <c r="D193" s="0" t="n">
        <v>61.3389</v>
      </c>
      <c r="E193" s="0" t="n">
        <v>24.2681</v>
      </c>
      <c r="F193" s="0" t="n">
        <v>5960</v>
      </c>
      <c r="G193" s="0" t="n">
        <v>1</v>
      </c>
      <c r="H193" s="0" t="s">
        <v>1773</v>
      </c>
      <c r="I193" s="0" t="n">
        <v>5960</v>
      </c>
    </row>
    <row r="194" customFormat="false" ht="13.8" hidden="false" customHeight="false" outlineLevel="0" collapsed="false">
      <c r="B194" s="0" t="s">
        <v>1482</v>
      </c>
      <c r="C194" s="0" t="s">
        <v>1272</v>
      </c>
      <c r="D194" s="0" t="n">
        <v>61.0833</v>
      </c>
      <c r="E194" s="0" t="n">
        <v>23.55</v>
      </c>
      <c r="F194" s="0" t="n">
        <v>4195</v>
      </c>
      <c r="G194" s="0" t="n">
        <v>1</v>
      </c>
      <c r="H194" s="0" t="s">
        <v>1774</v>
      </c>
      <c r="I194" s="0" t="n">
        <v>4195</v>
      </c>
    </row>
    <row r="195" customFormat="false" ht="13.8" hidden="false" customHeight="false" outlineLevel="0" collapsed="false">
      <c r="B195" s="0" t="s">
        <v>1490</v>
      </c>
      <c r="C195" s="0" t="s">
        <v>1272</v>
      </c>
      <c r="D195" s="0" t="n">
        <v>61.9833</v>
      </c>
      <c r="E195" s="0" t="n">
        <v>24.0833</v>
      </c>
      <c r="F195" s="0" t="n">
        <v>3606</v>
      </c>
      <c r="G195" s="0" t="n">
        <v>1</v>
      </c>
      <c r="H195" s="0" t="s">
        <v>1775</v>
      </c>
      <c r="I195" s="0" t="n">
        <v>3606</v>
      </c>
    </row>
    <row r="196" customFormat="false" ht="13.8" hidden="false" customHeight="false" outlineLevel="0" collapsed="false">
      <c r="B196" s="0" t="s">
        <v>1492</v>
      </c>
      <c r="C196" s="0" t="s">
        <v>1272</v>
      </c>
      <c r="D196" s="0" t="n">
        <v>61.3167</v>
      </c>
      <c r="E196" s="0" t="n">
        <v>23.6167</v>
      </c>
      <c r="F196" s="0" t="n">
        <v>4262</v>
      </c>
      <c r="G196" s="0" t="n">
        <v>1</v>
      </c>
      <c r="H196" s="0" t="s">
        <v>1776</v>
      </c>
      <c r="I196" s="0" t="n">
        <v>4262</v>
      </c>
    </row>
    <row r="197" customFormat="false" ht="13.8" hidden="false" customHeight="false" outlineLevel="0" collapsed="false">
      <c r="B197" s="0" t="s">
        <v>1527</v>
      </c>
      <c r="C197" s="0" t="s">
        <v>1272</v>
      </c>
      <c r="D197" s="0" t="n">
        <v>61.1117</v>
      </c>
      <c r="E197" s="0" t="n">
        <v>23.105</v>
      </c>
      <c r="F197" s="0" t="n">
        <v>2336</v>
      </c>
      <c r="G197" s="0" t="n">
        <v>1</v>
      </c>
      <c r="H197" s="0" t="s">
        <v>1777</v>
      </c>
      <c r="I197" s="0" t="n">
        <v>2336</v>
      </c>
    </row>
    <row r="198" customFormat="false" ht="13.8" hidden="false" customHeight="false" outlineLevel="0" collapsed="false">
      <c r="B198" s="0" t="s">
        <v>1562</v>
      </c>
      <c r="C198" s="0" t="s">
        <v>1272</v>
      </c>
      <c r="D198" s="0" t="n">
        <v>62.2083</v>
      </c>
      <c r="E198" s="0" t="n">
        <v>23.1792</v>
      </c>
      <c r="F198" s="0" t="n">
        <v>1487</v>
      </c>
      <c r="G198" s="0" t="n">
        <v>1</v>
      </c>
      <c r="H198" s="0" t="s">
        <v>1778</v>
      </c>
      <c r="I198" s="0" t="n">
        <v>1487</v>
      </c>
    </row>
    <row r="199" customFormat="false" ht="13.8" hidden="false" customHeight="false" outlineLevel="0" collapsed="false">
      <c r="B199" s="0" t="s">
        <v>1617</v>
      </c>
      <c r="C199" s="0" t="s">
        <v>1272</v>
      </c>
      <c r="D199" s="0" t="n">
        <v>61.8</v>
      </c>
      <c r="E199" s="0" t="n">
        <v>24.3667</v>
      </c>
      <c r="F199" s="0" t="n">
        <v>1538</v>
      </c>
      <c r="G199" s="0" t="n">
        <v>1</v>
      </c>
      <c r="H199" s="0" t="s">
        <v>1779</v>
      </c>
      <c r="I199" s="0" t="n">
        <v>1538</v>
      </c>
    </row>
    <row r="202" customFormat="false" ht="13.8" hidden="false" customHeight="false" outlineLevel="0" collapsed="false">
      <c r="B202" s="0" t="s">
        <v>1299</v>
      </c>
      <c r="C202" s="0" t="s">
        <v>1300</v>
      </c>
      <c r="D202" s="0" t="s">
        <v>1301</v>
      </c>
      <c r="E202" s="0" t="s">
        <v>1302</v>
      </c>
      <c r="F202" s="0" t="s">
        <v>1303</v>
      </c>
      <c r="G202" s="0" t="s">
        <v>1304</v>
      </c>
      <c r="H202" s="0" t="s">
        <v>1305</v>
      </c>
      <c r="I202" s="0" t="s">
        <v>1303</v>
      </c>
      <c r="R202" s="1" t="s">
        <v>1282</v>
      </c>
      <c r="T202" s="15" t="s">
        <v>1311</v>
      </c>
    </row>
    <row r="203" customFormat="false" ht="13.8" hidden="false" customHeight="false" outlineLevel="0" collapsed="false">
      <c r="B203" s="0" t="s">
        <v>1306</v>
      </c>
      <c r="C203" s="0" t="s">
        <v>1307</v>
      </c>
      <c r="D203" s="0" t="s">
        <v>866</v>
      </c>
      <c r="E203" s="0" t="s">
        <v>1308</v>
      </c>
      <c r="F203" s="0" t="s">
        <v>1282</v>
      </c>
      <c r="G203" s="0" t="s">
        <v>1304</v>
      </c>
      <c r="H203" s="0" t="s">
        <v>1309</v>
      </c>
      <c r="I203" s="0" t="s">
        <v>1282</v>
      </c>
      <c r="J203" s="0" t="s">
        <v>1310</v>
      </c>
      <c r="Q203" s="0" t="s">
        <v>1283</v>
      </c>
      <c r="R203" s="0" t="n">
        <f aca="false">AVERAGE($I$203:$I$218)</f>
        <v>11846.7333333333</v>
      </c>
      <c r="T203" s="0" t="n">
        <v>1</v>
      </c>
      <c r="U203" s="0" t="n">
        <v>0</v>
      </c>
    </row>
    <row r="204" customFormat="false" ht="13.8" hidden="false" customHeight="false" outlineLevel="0" collapsed="false">
      <c r="B204" s="0" t="s">
        <v>1328</v>
      </c>
      <c r="C204" s="0" t="s">
        <v>1273</v>
      </c>
      <c r="D204" s="0" t="n">
        <v>63.1</v>
      </c>
      <c r="E204" s="0" t="n">
        <v>21.6167</v>
      </c>
      <c r="F204" s="0" t="n">
        <v>67724</v>
      </c>
      <c r="G204" s="0" t="n">
        <v>0</v>
      </c>
      <c r="H204" s="0" t="s">
        <v>1780</v>
      </c>
      <c r="I204" s="0" t="n">
        <v>67724</v>
      </c>
      <c r="Q204" s="0" t="s">
        <v>1284</v>
      </c>
      <c r="R204" s="0" t="n">
        <f aca="false">SQRT(VAR($I$203:$I$218)/COUNT($I$203:$I$218))</f>
        <v>4207.18330213669</v>
      </c>
      <c r="T204" s="0" t="n">
        <v>2</v>
      </c>
      <c r="U204" s="16" t="n">
        <f aca="false">R207</f>
        <v>5532.5</v>
      </c>
      <c r="V204" s="17" t="s">
        <v>1314</v>
      </c>
    </row>
    <row r="205" customFormat="false" ht="13.8" hidden="false" customHeight="false" outlineLevel="0" collapsed="false">
      <c r="B205" s="0" t="s">
        <v>1371</v>
      </c>
      <c r="C205" s="0" t="s">
        <v>1273</v>
      </c>
      <c r="D205" s="0" t="n">
        <v>63.6667</v>
      </c>
      <c r="E205" s="0" t="n">
        <v>22.7</v>
      </c>
      <c r="F205" s="0" t="n">
        <v>18286</v>
      </c>
      <c r="G205" s="0" t="n">
        <v>1</v>
      </c>
      <c r="H205" s="0" t="s">
        <v>1781</v>
      </c>
      <c r="I205" s="0" t="n">
        <v>18286</v>
      </c>
      <c r="Q205" s="0" t="s">
        <v>1285</v>
      </c>
      <c r="R205" s="0" t="e">
        <f aca="false">MODE($I$203:$I$218)</f>
        <v>#VALUE!</v>
      </c>
      <c r="T205" s="0" t="n">
        <v>3</v>
      </c>
      <c r="U205" s="16" t="n">
        <f aca="false">R206</f>
        <v>6263</v>
      </c>
      <c r="V205" s="17" t="s">
        <v>1316</v>
      </c>
    </row>
    <row r="206" customFormat="false" ht="13.8" hidden="false" customHeight="false" outlineLevel="0" collapsed="false">
      <c r="B206" s="0" t="s">
        <v>1373</v>
      </c>
      <c r="C206" s="0" t="s">
        <v>1273</v>
      </c>
      <c r="D206" s="0" t="n">
        <v>63.1125</v>
      </c>
      <c r="E206" s="0" t="n">
        <v>21.6778</v>
      </c>
      <c r="F206" s="0" t="n">
        <v>19413</v>
      </c>
      <c r="G206" s="0" t="n">
        <v>1</v>
      </c>
      <c r="H206" s="0" t="s">
        <v>1782</v>
      </c>
      <c r="I206" s="0" t="n">
        <v>19413</v>
      </c>
      <c r="Q206" s="0" t="s">
        <v>1286</v>
      </c>
      <c r="R206" s="0" t="n">
        <f aca="false">MEDIAN($I$203:$I$218)</f>
        <v>6263</v>
      </c>
    </row>
    <row r="207" customFormat="false" ht="13.8" hidden="false" customHeight="false" outlineLevel="0" collapsed="false">
      <c r="B207" s="0" t="s">
        <v>1419</v>
      </c>
      <c r="C207" s="0" t="s">
        <v>1273</v>
      </c>
      <c r="D207" s="0" t="n">
        <v>62.4736</v>
      </c>
      <c r="E207" s="0" t="n">
        <v>21.3375</v>
      </c>
      <c r="F207" s="0" t="n">
        <v>9645</v>
      </c>
      <c r="G207" s="0" t="n">
        <v>1</v>
      </c>
      <c r="H207" s="0" t="s">
        <v>1783</v>
      </c>
      <c r="I207" s="0" t="n">
        <v>9645</v>
      </c>
      <c r="Q207" s="0" t="s">
        <v>1288</v>
      </c>
      <c r="R207" s="0" t="n">
        <f aca="false">QUARTILE($I$203:$I$218, 1)</f>
        <v>5532.5</v>
      </c>
    </row>
    <row r="208" customFormat="false" ht="13.8" hidden="false" customHeight="false" outlineLevel="0" collapsed="false">
      <c r="B208" s="0" t="s">
        <v>1432</v>
      </c>
      <c r="C208" s="0" t="s">
        <v>1273</v>
      </c>
      <c r="D208" s="0" t="n">
        <v>62.9764</v>
      </c>
      <c r="E208" s="0" t="n">
        <v>22.0111</v>
      </c>
      <c r="F208" s="0" t="n">
        <v>7627</v>
      </c>
      <c r="G208" s="0" t="n">
        <v>1</v>
      </c>
      <c r="H208" s="0" t="s">
        <v>1784</v>
      </c>
      <c r="I208" s="0" t="n">
        <v>7627</v>
      </c>
      <c r="Q208" s="0" t="s">
        <v>1289</v>
      </c>
      <c r="R208" s="0" t="n">
        <f aca="false">QUARTILE($I$203:$I$218, 3)</f>
        <v>10497.5</v>
      </c>
    </row>
    <row r="209" customFormat="false" ht="13.8" hidden="false" customHeight="false" outlineLevel="0" collapsed="false">
      <c r="B209" s="0" t="s">
        <v>1438</v>
      </c>
      <c r="C209" s="0" t="s">
        <v>1273</v>
      </c>
      <c r="D209" s="0" t="n">
        <v>63.5167</v>
      </c>
      <c r="E209" s="0" t="n">
        <v>22.5333</v>
      </c>
      <c r="F209" s="0" t="n">
        <v>7280</v>
      </c>
      <c r="G209" s="0" t="n">
        <v>1</v>
      </c>
      <c r="H209" s="0" t="s">
        <v>1785</v>
      </c>
      <c r="I209" s="0" t="n">
        <v>7280</v>
      </c>
      <c r="Q209" s="0" t="s">
        <v>1290</v>
      </c>
      <c r="R209" s="0" t="n">
        <f aca="false">VAR($I$203:$I$218)</f>
        <v>265505870.066667</v>
      </c>
    </row>
    <row r="210" customFormat="false" ht="13.8" hidden="false" customHeight="false" outlineLevel="0" collapsed="false">
      <c r="B210" s="0" t="s">
        <v>1450</v>
      </c>
      <c r="C210" s="0" t="s">
        <v>1273</v>
      </c>
      <c r="D210" s="0" t="n">
        <v>62.2736</v>
      </c>
      <c r="E210" s="0" t="n">
        <v>21.3778</v>
      </c>
      <c r="F210" s="0" t="n">
        <v>5762</v>
      </c>
      <c r="G210" s="0" t="n">
        <v>0</v>
      </c>
      <c r="H210" s="0" t="s">
        <v>1786</v>
      </c>
      <c r="I210" s="0" t="n">
        <v>5762</v>
      </c>
      <c r="Q210" s="0" t="s">
        <v>1291</v>
      </c>
      <c r="R210" s="0" t="n">
        <f aca="false">STDEV($I$203:$I$218)</f>
        <v>16294.3508636173</v>
      </c>
    </row>
    <row r="211" customFormat="false" ht="13.8" hidden="false" customHeight="false" outlineLevel="0" collapsed="false">
      <c r="B211" s="0" t="s">
        <v>1452</v>
      </c>
      <c r="C211" s="0" t="s">
        <v>1273</v>
      </c>
      <c r="D211" s="0" t="n">
        <v>63.1333</v>
      </c>
      <c r="E211" s="0" t="n">
        <v>22.25</v>
      </c>
      <c r="F211" s="0" t="n">
        <v>5831</v>
      </c>
      <c r="G211" s="0" t="n">
        <v>1</v>
      </c>
      <c r="H211" s="0" t="s">
        <v>1787</v>
      </c>
      <c r="I211" s="0" t="n">
        <v>5831</v>
      </c>
      <c r="Q211" s="0" t="s">
        <v>1292</v>
      </c>
      <c r="R211" s="0" t="n">
        <f aca="false">KURT($I$203:$I$218)</f>
        <v>11.4869765045647</v>
      </c>
    </row>
    <row r="212" customFormat="false" ht="13.8" hidden="false" customHeight="false" outlineLevel="0" collapsed="false">
      <c r="B212" s="0" t="s">
        <v>1453</v>
      </c>
      <c r="C212" s="0" t="s">
        <v>1273</v>
      </c>
      <c r="D212" s="0" t="n">
        <v>63.725</v>
      </c>
      <c r="E212" s="0" t="n">
        <v>23.0333</v>
      </c>
      <c r="F212" s="0" t="n">
        <v>5943</v>
      </c>
      <c r="G212" s="0" t="n">
        <v>1</v>
      </c>
      <c r="H212" s="0" t="s">
        <v>1788</v>
      </c>
      <c r="I212" s="0" t="n">
        <v>5943</v>
      </c>
      <c r="Q212" s="0" t="s">
        <v>1293</v>
      </c>
      <c r="R212" s="0" t="n">
        <f aca="false">SKEW($I$203:$I$218)</f>
        <v>3.26262872779507</v>
      </c>
    </row>
    <row r="213" customFormat="false" ht="13.8" hidden="false" customHeight="false" outlineLevel="0" collapsed="false">
      <c r="B213" s="0" t="s">
        <v>1466</v>
      </c>
      <c r="C213" s="0" t="s">
        <v>1273</v>
      </c>
      <c r="D213" s="0" t="n">
        <v>62.9417</v>
      </c>
      <c r="E213" s="0" t="n">
        <v>21.55</v>
      </c>
      <c r="F213" s="0" t="n">
        <v>5303</v>
      </c>
      <c r="G213" s="0" t="n">
        <v>1</v>
      </c>
      <c r="H213" s="0" t="s">
        <v>1789</v>
      </c>
      <c r="I213" s="0" t="n">
        <v>5303</v>
      </c>
      <c r="Q213" s="0" t="s">
        <v>1294</v>
      </c>
      <c r="R213" s="0" t="n">
        <f aca="false">MAX($I$203:$I$218)-MIN($I$203:$I$218)</f>
        <v>66405</v>
      </c>
    </row>
    <row r="214" customFormat="false" ht="13.8" hidden="false" customHeight="false" outlineLevel="0" collapsed="false">
      <c r="B214" s="0" t="s">
        <v>1475</v>
      </c>
      <c r="C214" s="0" t="s">
        <v>1273</v>
      </c>
      <c r="D214" s="0" t="n">
        <v>63.75</v>
      </c>
      <c r="E214" s="0" t="n">
        <v>22.8</v>
      </c>
      <c r="F214" s="0" t="n">
        <v>6263</v>
      </c>
      <c r="G214" s="0" t="n">
        <v>1</v>
      </c>
      <c r="H214" s="0" t="s">
        <v>1790</v>
      </c>
      <c r="I214" s="0" t="n">
        <v>6263</v>
      </c>
      <c r="Q214" s="0" t="s">
        <v>1295</v>
      </c>
      <c r="R214" s="0" t="n">
        <f aca="false">MIN($I$203:$I$218)</f>
        <v>1319</v>
      </c>
    </row>
    <row r="215" customFormat="false" ht="13.8" hidden="false" customHeight="false" outlineLevel="0" collapsed="false">
      <c r="B215" s="0" t="s">
        <v>1484</v>
      </c>
      <c r="C215" s="0" t="s">
        <v>1273</v>
      </c>
      <c r="D215" s="0" t="n">
        <v>63</v>
      </c>
      <c r="E215" s="0" t="n">
        <v>22.3167</v>
      </c>
      <c r="F215" s="0" t="n">
        <v>4007</v>
      </c>
      <c r="G215" s="0" t="n">
        <v>1</v>
      </c>
      <c r="H215" s="0" t="s">
        <v>1791</v>
      </c>
      <c r="I215" s="0" t="n">
        <v>4007</v>
      </c>
      <c r="Q215" s="0" t="s">
        <v>1296</v>
      </c>
      <c r="R215" s="0" t="n">
        <f aca="false">MAX($I$203:$I$218)</f>
        <v>67724</v>
      </c>
    </row>
    <row r="216" customFormat="false" ht="13.8" hidden="false" customHeight="false" outlineLevel="0" collapsed="false">
      <c r="B216" s="0" t="s">
        <v>1555</v>
      </c>
      <c r="C216" s="0" t="s">
        <v>1273</v>
      </c>
      <c r="D216" s="0" t="n">
        <v>62.7833</v>
      </c>
      <c r="E216" s="0" t="n">
        <v>21.1833</v>
      </c>
      <c r="F216" s="0" t="n">
        <v>1948</v>
      </c>
      <c r="G216" s="0" t="n">
        <v>1</v>
      </c>
      <c r="H216" s="0" t="s">
        <v>1792</v>
      </c>
      <c r="I216" s="0" t="n">
        <v>1948</v>
      </c>
      <c r="Q216" s="0" t="s">
        <v>1297</v>
      </c>
      <c r="R216" s="0" t="n">
        <f aca="false">SUM($I$203:$I$218)</f>
        <v>177701</v>
      </c>
    </row>
    <row r="217" customFormat="false" ht="13.8" hidden="false" customHeight="false" outlineLevel="0" collapsed="false">
      <c r="B217" s="0" t="s">
        <v>1586</v>
      </c>
      <c r="C217" s="0" t="s">
        <v>1273</v>
      </c>
      <c r="D217" s="0" t="n">
        <v>62.3847</v>
      </c>
      <c r="E217" s="0" t="n">
        <v>21.2222</v>
      </c>
      <c r="F217" s="0" t="n">
        <v>1319</v>
      </c>
      <c r="G217" s="0" t="n">
        <v>1</v>
      </c>
      <c r="H217" s="0" t="s">
        <v>1793</v>
      </c>
      <c r="I217" s="0" t="n">
        <v>1319</v>
      </c>
      <c r="Q217" s="0" t="s">
        <v>1298</v>
      </c>
      <c r="R217" s="0" t="n">
        <f aca="false">COUNT($I$203:$I$218)</f>
        <v>15</v>
      </c>
    </row>
    <row r="218" customFormat="false" ht="13.8" hidden="false" customHeight="false" outlineLevel="0" collapsed="false">
      <c r="B218" s="0" t="s">
        <v>1612</v>
      </c>
      <c r="C218" s="0" t="s">
        <v>1273</v>
      </c>
      <c r="D218" s="0" t="n">
        <v>63.6</v>
      </c>
      <c r="E218" s="0" t="n">
        <v>22.7917</v>
      </c>
      <c r="F218" s="0" t="n">
        <v>11350</v>
      </c>
      <c r="G218" s="0" t="n">
        <v>1</v>
      </c>
      <c r="H218" s="0" t="s">
        <v>1794</v>
      </c>
      <c r="I218" s="0" t="n">
        <v>11350</v>
      </c>
    </row>
    <row r="221" customFormat="false" ht="13.8" hidden="false" customHeight="false" outlineLevel="0" collapsed="false">
      <c r="B221" s="0" t="s">
        <v>1299</v>
      </c>
      <c r="C221" s="0" t="s">
        <v>1300</v>
      </c>
      <c r="D221" s="0" t="s">
        <v>1301</v>
      </c>
      <c r="E221" s="0" t="s">
        <v>1302</v>
      </c>
      <c r="F221" s="0" t="s">
        <v>1303</v>
      </c>
      <c r="G221" s="0" t="s">
        <v>1304</v>
      </c>
      <c r="H221" s="0" t="s">
        <v>1305</v>
      </c>
      <c r="I221" s="0" t="s">
        <v>1303</v>
      </c>
      <c r="R221" s="1" t="s">
        <v>1282</v>
      </c>
      <c r="T221" s="15" t="s">
        <v>1311</v>
      </c>
    </row>
    <row r="222" customFormat="false" ht="13.8" hidden="false" customHeight="false" outlineLevel="0" collapsed="false">
      <c r="B222" s="0" t="s">
        <v>1306</v>
      </c>
      <c r="C222" s="0" t="s">
        <v>1307</v>
      </c>
      <c r="D222" s="0" t="s">
        <v>866</v>
      </c>
      <c r="E222" s="0" t="s">
        <v>1308</v>
      </c>
      <c r="F222" s="0" t="s">
        <v>1282</v>
      </c>
      <c r="G222" s="0" t="s">
        <v>1304</v>
      </c>
      <c r="H222" s="0" t="s">
        <v>1309</v>
      </c>
      <c r="I222" s="0" t="s">
        <v>1282</v>
      </c>
      <c r="J222" s="0" t="s">
        <v>1310</v>
      </c>
      <c r="Q222" s="0" t="s">
        <v>1283</v>
      </c>
      <c r="R222" s="0" t="n">
        <f aca="false">AVERAGE($I$222:$I$234)</f>
        <v>12724.75</v>
      </c>
      <c r="T222" s="0" t="n">
        <v>1</v>
      </c>
      <c r="U222" s="0" t="n">
        <v>0</v>
      </c>
    </row>
    <row r="223" customFormat="false" ht="13.8" hidden="false" customHeight="false" outlineLevel="0" collapsed="false">
      <c r="B223" s="0" t="s">
        <v>1325</v>
      </c>
      <c r="C223" s="0" t="s">
        <v>1274</v>
      </c>
      <c r="D223" s="0" t="n">
        <v>62.6</v>
      </c>
      <c r="E223" s="0" t="n">
        <v>29.7639</v>
      </c>
      <c r="F223" s="0" t="n">
        <v>78622</v>
      </c>
      <c r="G223" s="0" t="n">
        <v>0</v>
      </c>
      <c r="H223" s="0" t="s">
        <v>1795</v>
      </c>
      <c r="I223" s="0" t="n">
        <v>78622</v>
      </c>
      <c r="Q223" s="0" t="s">
        <v>1284</v>
      </c>
      <c r="R223" s="0" t="n">
        <f aca="false">SQRT(VAR($I$222:$I$234)/COUNT($I$222:$I$234))</f>
        <v>6090.13145741211</v>
      </c>
      <c r="T223" s="0" t="n">
        <v>2</v>
      </c>
      <c r="U223" s="16" t="n">
        <f aca="false">R226</f>
        <v>3726.25</v>
      </c>
      <c r="V223" s="17" t="s">
        <v>1314</v>
      </c>
    </row>
    <row r="224" customFormat="false" ht="13.8" hidden="false" customHeight="false" outlineLevel="0" collapsed="false">
      <c r="B224" s="0" t="s">
        <v>1390</v>
      </c>
      <c r="C224" s="0" t="s">
        <v>1274</v>
      </c>
      <c r="D224" s="0" t="n">
        <v>62.7667</v>
      </c>
      <c r="E224" s="0" t="n">
        <v>29.85</v>
      </c>
      <c r="F224" s="0" t="n">
        <v>14809</v>
      </c>
      <c r="G224" s="0" t="n">
        <v>1</v>
      </c>
      <c r="H224" s="0" t="s">
        <v>1796</v>
      </c>
      <c r="I224" s="0" t="n">
        <v>14809</v>
      </c>
      <c r="Q224" s="0" t="s">
        <v>1285</v>
      </c>
      <c r="R224" s="0" t="e">
        <f aca="false">MODE($I$222:$I$234)</f>
        <v>#VALUE!</v>
      </c>
      <c r="T224" s="0" t="n">
        <v>3</v>
      </c>
      <c r="U224" s="16" t="n">
        <f aca="false">R225</f>
        <v>6877.5</v>
      </c>
      <c r="V224" s="17" t="s">
        <v>1316</v>
      </c>
    </row>
    <row r="225" customFormat="false" ht="13.8" hidden="false" customHeight="false" outlineLevel="0" collapsed="false">
      <c r="B225" s="0" t="s">
        <v>1396</v>
      </c>
      <c r="C225" s="0" t="s">
        <v>1274</v>
      </c>
      <c r="D225" s="0" t="n">
        <v>62.5333</v>
      </c>
      <c r="E225" s="0" t="n">
        <v>29.3833</v>
      </c>
      <c r="F225" s="0" t="n">
        <v>11314</v>
      </c>
      <c r="G225" s="0" t="n">
        <v>1</v>
      </c>
      <c r="H225" s="0" t="s">
        <v>1797</v>
      </c>
      <c r="I225" s="0" t="n">
        <v>11314</v>
      </c>
      <c r="Q225" s="0" t="s">
        <v>1286</v>
      </c>
      <c r="R225" s="0" t="n">
        <f aca="false">MEDIAN($I$222:$I$234)</f>
        <v>6877.5</v>
      </c>
    </row>
    <row r="226" customFormat="false" ht="13.8" hidden="false" customHeight="false" outlineLevel="0" collapsed="false">
      <c r="B226" s="0" t="s">
        <v>1399</v>
      </c>
      <c r="C226" s="0" t="s">
        <v>1274</v>
      </c>
      <c r="D226" s="0" t="n">
        <v>63.3167</v>
      </c>
      <c r="E226" s="0" t="n">
        <v>30.0167</v>
      </c>
      <c r="F226" s="0" t="n">
        <v>9068</v>
      </c>
      <c r="G226" s="0" t="n">
        <v>1</v>
      </c>
      <c r="H226" s="0" t="s">
        <v>1798</v>
      </c>
      <c r="I226" s="0" t="n">
        <v>9068</v>
      </c>
      <c r="Q226" s="0" t="s">
        <v>1288</v>
      </c>
      <c r="R226" s="0" t="n">
        <f aca="false">QUARTILE($I$222:$I$234, 1)</f>
        <v>3726.25</v>
      </c>
    </row>
    <row r="227" customFormat="false" ht="13.8" hidden="false" customHeight="false" outlineLevel="0" collapsed="false">
      <c r="B227" s="0" t="s">
        <v>1403</v>
      </c>
      <c r="C227" s="0" t="s">
        <v>1274</v>
      </c>
      <c r="D227" s="0" t="n">
        <v>62.0986</v>
      </c>
      <c r="E227" s="0" t="n">
        <v>30.1375</v>
      </c>
      <c r="F227" s="0" t="n">
        <v>8431</v>
      </c>
      <c r="G227" s="0" t="n">
        <v>1</v>
      </c>
      <c r="H227" s="0" t="s">
        <v>1799</v>
      </c>
      <c r="I227" s="0" t="n">
        <v>8431</v>
      </c>
      <c r="Q227" s="0" t="s">
        <v>1289</v>
      </c>
      <c r="R227" s="0" t="n">
        <f aca="false">QUARTILE($I$222:$I$234, 3)</f>
        <v>9629.5</v>
      </c>
    </row>
    <row r="228" customFormat="false" ht="13.8" hidden="false" customHeight="false" outlineLevel="0" collapsed="false">
      <c r="B228" s="0" t="s">
        <v>1433</v>
      </c>
      <c r="C228" s="0" t="s">
        <v>1274</v>
      </c>
      <c r="D228" s="0" t="n">
        <v>63.5444</v>
      </c>
      <c r="E228" s="0" t="n">
        <v>29.1333</v>
      </c>
      <c r="F228" s="0" t="n">
        <v>8149</v>
      </c>
      <c r="G228" s="0" t="n">
        <v>1</v>
      </c>
      <c r="H228" s="0" t="s">
        <v>1800</v>
      </c>
      <c r="I228" s="0" t="n">
        <v>8149</v>
      </c>
      <c r="Q228" s="0" t="s">
        <v>1290</v>
      </c>
      <c r="R228" s="0" t="n">
        <f aca="false">VAR($I$222:$I$234)</f>
        <v>445076414.022727</v>
      </c>
    </row>
    <row r="229" customFormat="false" ht="13.8" hidden="false" customHeight="false" outlineLevel="0" collapsed="false">
      <c r="B229" s="0" t="s">
        <v>1444</v>
      </c>
      <c r="C229" s="0" t="s">
        <v>1274</v>
      </c>
      <c r="D229" s="0" t="n">
        <v>62.725</v>
      </c>
      <c r="E229" s="0" t="n">
        <v>29.0167</v>
      </c>
      <c r="F229" s="0" t="n">
        <v>5606</v>
      </c>
      <c r="G229" s="0" t="n">
        <v>1</v>
      </c>
      <c r="H229" s="0" t="s">
        <v>1801</v>
      </c>
      <c r="I229" s="0" t="n">
        <v>5606</v>
      </c>
      <c r="Q229" s="0" t="s">
        <v>1291</v>
      </c>
      <c r="R229" s="0" t="n">
        <f aca="false">STDEV($I$222:$I$234)</f>
        <v>21096.8342180226</v>
      </c>
    </row>
    <row r="230" customFormat="false" ht="13.8" hidden="false" customHeight="false" outlineLevel="0" collapsed="false">
      <c r="B230" s="0" t="s">
        <v>1471</v>
      </c>
      <c r="C230" s="0" t="s">
        <v>1274</v>
      </c>
      <c r="D230" s="0" t="n">
        <v>62.6667</v>
      </c>
      <c r="E230" s="0" t="n">
        <v>30.9333</v>
      </c>
      <c r="F230" s="0" t="n">
        <v>3908</v>
      </c>
      <c r="G230" s="0" t="n">
        <v>1</v>
      </c>
      <c r="H230" s="0" t="s">
        <v>1802</v>
      </c>
      <c r="I230" s="0" t="n">
        <v>3908</v>
      </c>
      <c r="Q230" s="0" t="s">
        <v>1292</v>
      </c>
      <c r="R230" s="0" t="n">
        <f aca="false">KURT($I$222:$I$234)</f>
        <v>11.0017580886604</v>
      </c>
    </row>
    <row r="231" customFormat="false" ht="13.8" hidden="false" customHeight="false" outlineLevel="0" collapsed="false">
      <c r="B231" s="0" t="s">
        <v>1480</v>
      </c>
      <c r="C231" s="0" t="s">
        <v>1274</v>
      </c>
      <c r="D231" s="0" t="n">
        <v>63.2417</v>
      </c>
      <c r="E231" s="0" t="n">
        <v>29.25</v>
      </c>
      <c r="F231" s="0" t="n">
        <v>3743</v>
      </c>
      <c r="G231" s="0" t="n">
        <v>1</v>
      </c>
      <c r="H231" s="0" t="s">
        <v>1803</v>
      </c>
      <c r="I231" s="0" t="n">
        <v>3743</v>
      </c>
      <c r="Q231" s="0" t="s">
        <v>1293</v>
      </c>
      <c r="R231" s="0" t="n">
        <f aca="false">SKEW($I$222:$I$234)</f>
        <v>3.26875243341843</v>
      </c>
    </row>
    <row r="232" customFormat="false" ht="13.8" hidden="false" customHeight="false" outlineLevel="0" collapsed="false">
      <c r="B232" s="0" t="s">
        <v>1486</v>
      </c>
      <c r="C232" s="0" t="s">
        <v>1274</v>
      </c>
      <c r="D232" s="0" t="n">
        <v>62.2264</v>
      </c>
      <c r="E232" s="0" t="n">
        <v>30.3319</v>
      </c>
      <c r="F232" s="0" t="n">
        <v>3676</v>
      </c>
      <c r="G232" s="0" t="n">
        <v>1</v>
      </c>
      <c r="H232" s="0" t="s">
        <v>1804</v>
      </c>
      <c r="I232" s="0" t="n">
        <v>3676</v>
      </c>
      <c r="Q232" s="0" t="s">
        <v>1294</v>
      </c>
      <c r="R232" s="0" t="n">
        <f aca="false">MAX($I$222:$I$234)-MIN($I$222:$I$234)</f>
        <v>76879</v>
      </c>
    </row>
    <row r="233" customFormat="false" ht="13.8" hidden="false" customHeight="false" outlineLevel="0" collapsed="false">
      <c r="B233" s="0" t="s">
        <v>1491</v>
      </c>
      <c r="C233" s="0" t="s">
        <v>1274</v>
      </c>
      <c r="D233" s="0" t="n">
        <v>62.855</v>
      </c>
      <c r="E233" s="0" t="n">
        <v>29.3667</v>
      </c>
      <c r="F233" s="0" t="n">
        <v>3628</v>
      </c>
      <c r="G233" s="0" t="n">
        <v>1</v>
      </c>
      <c r="H233" s="0" t="s">
        <v>1805</v>
      </c>
      <c r="I233" s="0" t="n">
        <v>3628</v>
      </c>
      <c r="Q233" s="0" t="s">
        <v>1295</v>
      </c>
      <c r="R233" s="0" t="n">
        <f aca="false">MIN($I$222:$I$234)</f>
        <v>1743</v>
      </c>
      <c r="S233" s="0" t="s">
        <v>1297</v>
      </c>
      <c r="T233" s="0" t="n">
        <f aca="false">SUM($I$222:$I$234)</f>
        <v>152697</v>
      </c>
    </row>
    <row r="234" customFormat="false" ht="13.8" hidden="false" customHeight="false" outlineLevel="0" collapsed="false">
      <c r="B234" s="0" t="s">
        <v>1549</v>
      </c>
      <c r="C234" s="0" t="s">
        <v>1274</v>
      </c>
      <c r="D234" s="0" t="n">
        <v>62.3133</v>
      </c>
      <c r="E234" s="0" t="n">
        <v>29.625</v>
      </c>
      <c r="F234" s="0" t="n">
        <v>1743</v>
      </c>
      <c r="G234" s="0" t="n">
        <v>1</v>
      </c>
      <c r="H234" s="0" t="s">
        <v>1806</v>
      </c>
      <c r="I234" s="0" t="n">
        <v>1743</v>
      </c>
      <c r="Q234" s="0" t="s">
        <v>1296</v>
      </c>
      <c r="R234" s="0" t="n">
        <f aca="false">MAX($I$222:$I$234)</f>
        <v>78622</v>
      </c>
      <c r="S234" s="0" t="s">
        <v>1298</v>
      </c>
      <c r="T234" s="0" t="n">
        <f aca="false">COUNT($I$222:$I$234)</f>
        <v>12</v>
      </c>
    </row>
    <row r="237" customFormat="false" ht="13.8" hidden="false" customHeight="false" outlineLevel="0" collapsed="false">
      <c r="B237" s="0" t="s">
        <v>1299</v>
      </c>
      <c r="C237" s="0" t="s">
        <v>1300</v>
      </c>
      <c r="D237" s="0" t="s">
        <v>1301</v>
      </c>
      <c r="E237" s="0" t="s">
        <v>1302</v>
      </c>
      <c r="F237" s="0" t="s">
        <v>1303</v>
      </c>
      <c r="G237" s="0" t="s">
        <v>1304</v>
      </c>
      <c r="H237" s="0" t="s">
        <v>1305</v>
      </c>
      <c r="I237" s="0" t="s">
        <v>1303</v>
      </c>
      <c r="R237" s="1" t="s">
        <v>1282</v>
      </c>
      <c r="T237" s="15" t="s">
        <v>1311</v>
      </c>
    </row>
    <row r="238" customFormat="false" ht="13.8" hidden="false" customHeight="false" outlineLevel="0" collapsed="false">
      <c r="B238" s="0" t="s">
        <v>1306</v>
      </c>
      <c r="C238" s="0" t="s">
        <v>1307</v>
      </c>
      <c r="D238" s="0" t="s">
        <v>866</v>
      </c>
      <c r="E238" s="0" t="s">
        <v>1308</v>
      </c>
      <c r="F238" s="0" t="s">
        <v>1282</v>
      </c>
      <c r="G238" s="0" t="s">
        <v>1304</v>
      </c>
      <c r="H238" s="0" t="s">
        <v>1309</v>
      </c>
      <c r="I238" s="0" t="s">
        <v>1282</v>
      </c>
      <c r="J238" s="0" t="s">
        <v>1310</v>
      </c>
      <c r="Q238" s="0" t="s">
        <v>1283</v>
      </c>
      <c r="R238" s="0" t="n">
        <f aca="false">AVERAGE($I$238:$I$267)</f>
        <v>14346.5517241379</v>
      </c>
      <c r="T238" s="0" t="n">
        <v>1</v>
      </c>
      <c r="U238" s="0" t="n">
        <v>0</v>
      </c>
    </row>
    <row r="239" customFormat="false" ht="13.8" hidden="false" customHeight="false" outlineLevel="0" collapsed="false">
      <c r="B239" s="0" t="s">
        <v>1318</v>
      </c>
      <c r="C239" s="0" t="s">
        <v>1275</v>
      </c>
      <c r="D239" s="0" t="n">
        <v>65.0142</v>
      </c>
      <c r="E239" s="0" t="n">
        <v>25.4719</v>
      </c>
      <c r="F239" s="0" t="n">
        <v>223389</v>
      </c>
      <c r="G239" s="0" t="n">
        <v>0</v>
      </c>
      <c r="H239" s="0" t="s">
        <v>1807</v>
      </c>
      <c r="I239" s="0" t="n">
        <v>223389</v>
      </c>
      <c r="Q239" s="0" t="s">
        <v>1284</v>
      </c>
      <c r="R239" s="0" t="n">
        <f aca="false">SQRT(VAR($I$238:$I$267)/COUNT($I$238:$I$267))</f>
        <v>7540.37616360324</v>
      </c>
      <c r="T239" s="0" t="n">
        <v>2</v>
      </c>
      <c r="U239" s="16" t="n">
        <f aca="false">R242</f>
        <v>2401</v>
      </c>
      <c r="V239" s="17" t="s">
        <v>1314</v>
      </c>
    </row>
    <row r="240" customFormat="false" ht="13.8" hidden="false" customHeight="false" outlineLevel="0" collapsed="false">
      <c r="B240" s="0" t="s">
        <v>1355</v>
      </c>
      <c r="C240" s="0" t="s">
        <v>1275</v>
      </c>
      <c r="D240" s="0" t="n">
        <v>64.6847</v>
      </c>
      <c r="E240" s="0" t="n">
        <v>24.4792</v>
      </c>
      <c r="F240" s="0" t="n">
        <v>22491</v>
      </c>
      <c r="G240" s="0" t="n">
        <v>1</v>
      </c>
      <c r="H240" s="0" t="s">
        <v>1808</v>
      </c>
      <c r="I240" s="0" t="n">
        <v>22491</v>
      </c>
      <c r="Q240" s="0" t="s">
        <v>1285</v>
      </c>
      <c r="R240" s="0" t="e">
        <f aca="false">MODE($I$238:$I$267)</f>
        <v>#VALUE!</v>
      </c>
      <c r="T240" s="0" t="n">
        <v>3</v>
      </c>
      <c r="U240" s="16" t="n">
        <f aca="false">R241</f>
        <v>5851</v>
      </c>
      <c r="V240" s="17" t="s">
        <v>1316</v>
      </c>
    </row>
    <row r="241" customFormat="false" ht="13.8" hidden="false" customHeight="false" outlineLevel="0" collapsed="false">
      <c r="B241" s="0" t="s">
        <v>1380</v>
      </c>
      <c r="C241" s="0" t="s">
        <v>1275</v>
      </c>
      <c r="D241" s="0" t="n">
        <v>64.9125</v>
      </c>
      <c r="E241" s="0" t="n">
        <v>25.5083</v>
      </c>
      <c r="F241" s="0" t="n">
        <v>21632</v>
      </c>
      <c r="G241" s="0" t="n">
        <v>1</v>
      </c>
      <c r="H241" s="0" t="s">
        <v>1809</v>
      </c>
      <c r="I241" s="0" t="n">
        <v>21632</v>
      </c>
      <c r="Q241" s="0" t="s">
        <v>1286</v>
      </c>
      <c r="R241" s="0" t="n">
        <f aca="false">MEDIAN($I$238:$I$267)</f>
        <v>5851</v>
      </c>
    </row>
    <row r="242" customFormat="false" ht="13.8" hidden="false" customHeight="false" outlineLevel="0" collapsed="false">
      <c r="B242" s="0" t="s">
        <v>1385</v>
      </c>
      <c r="C242" s="0" t="s">
        <v>1275</v>
      </c>
      <c r="D242" s="0" t="n">
        <v>65.9667</v>
      </c>
      <c r="E242" s="0" t="n">
        <v>29.1667</v>
      </c>
      <c r="F242" s="0" t="n">
        <v>14178</v>
      </c>
      <c r="G242" s="0" t="n">
        <v>1</v>
      </c>
      <c r="H242" s="0" t="s">
        <v>1810</v>
      </c>
      <c r="I242" s="0" t="n">
        <v>14178</v>
      </c>
      <c r="Q242" s="0" t="s">
        <v>1288</v>
      </c>
      <c r="R242" s="0" t="n">
        <f aca="false">QUARTILE($I$238:$I$267, 1)</f>
        <v>2401</v>
      </c>
    </row>
    <row r="243" customFormat="false" ht="13.8" hidden="false" customHeight="false" outlineLevel="0" collapsed="false">
      <c r="B243" s="0" t="s">
        <v>1389</v>
      </c>
      <c r="C243" s="0" t="s">
        <v>1275</v>
      </c>
      <c r="D243" s="0" t="n">
        <v>64.0722</v>
      </c>
      <c r="E243" s="0" t="n">
        <v>24.5375</v>
      </c>
      <c r="F243" s="0" t="n">
        <v>15455</v>
      </c>
      <c r="G243" s="0" t="n">
        <v>0</v>
      </c>
      <c r="H243" s="0" t="s">
        <v>1811</v>
      </c>
      <c r="I243" s="0" t="n">
        <v>15455</v>
      </c>
      <c r="Q243" s="0" t="s">
        <v>1289</v>
      </c>
      <c r="R243" s="0" t="n">
        <f aca="false">QUARTILE($I$238:$I$267, 3)</f>
        <v>9430</v>
      </c>
    </row>
    <row r="244" customFormat="false" ht="13.8" hidden="false" customHeight="false" outlineLevel="0" collapsed="false">
      <c r="B244" s="0" t="s">
        <v>1394</v>
      </c>
      <c r="C244" s="0" t="s">
        <v>1275</v>
      </c>
      <c r="D244" s="0" t="n">
        <v>64.2597</v>
      </c>
      <c r="E244" s="0" t="n">
        <v>23.9486</v>
      </c>
      <c r="F244" s="0" t="n">
        <v>11844</v>
      </c>
      <c r="G244" s="0" t="n">
        <v>1</v>
      </c>
      <c r="H244" s="0" t="s">
        <v>1812</v>
      </c>
      <c r="I244" s="0" t="n">
        <v>11844</v>
      </c>
      <c r="Q244" s="0" t="s">
        <v>1290</v>
      </c>
      <c r="R244" s="0" t="n">
        <f aca="false">VAR($I$238:$I$267)</f>
        <v>1648860907.97044</v>
      </c>
    </row>
    <row r="245" customFormat="false" ht="13.8" hidden="false" customHeight="false" outlineLevel="0" collapsed="false">
      <c r="B245" s="0" t="s">
        <v>1402</v>
      </c>
      <c r="C245" s="0" t="s">
        <v>1275</v>
      </c>
      <c r="D245" s="0" t="n">
        <v>63.9292</v>
      </c>
      <c r="E245" s="0" t="n">
        <v>24.9778</v>
      </c>
      <c r="F245" s="0" t="n">
        <v>9405</v>
      </c>
      <c r="G245" s="0" t="n">
        <v>1</v>
      </c>
      <c r="H245" s="0" t="s">
        <v>1813</v>
      </c>
      <c r="I245" s="0" t="n">
        <v>9405</v>
      </c>
      <c r="Q245" s="0" t="s">
        <v>1291</v>
      </c>
      <c r="R245" s="0" t="n">
        <f aca="false">STDEV($I$238:$I$267)</f>
        <v>40606.1683487921</v>
      </c>
    </row>
    <row r="246" customFormat="false" ht="13.8" hidden="false" customHeight="false" outlineLevel="0" collapsed="false">
      <c r="B246" s="0" t="s">
        <v>1411</v>
      </c>
      <c r="C246" s="0" t="s">
        <v>1275</v>
      </c>
      <c r="D246" s="0" t="n">
        <v>65.3167</v>
      </c>
      <c r="E246" s="0" t="n">
        <v>25.3722</v>
      </c>
      <c r="F246" s="0" t="n">
        <v>9430</v>
      </c>
      <c r="G246" s="0" t="n">
        <v>1</v>
      </c>
      <c r="H246" s="0" t="s">
        <v>1814</v>
      </c>
      <c r="I246" s="0" t="n">
        <v>9430</v>
      </c>
      <c r="Q246" s="0" t="s">
        <v>1292</v>
      </c>
      <c r="R246" s="0" t="n">
        <f aca="false">KURT($I$238:$I$267)</f>
        <v>27.7426183354846</v>
      </c>
    </row>
    <row r="247" customFormat="false" ht="13.8" hidden="false" customHeight="false" outlineLevel="0" collapsed="false">
      <c r="B247" s="0" t="s">
        <v>1413</v>
      </c>
      <c r="C247" s="0" t="s">
        <v>1275</v>
      </c>
      <c r="D247" s="0" t="n">
        <v>64.8083</v>
      </c>
      <c r="E247" s="0" t="n">
        <v>25.4167</v>
      </c>
      <c r="F247" s="0" t="n">
        <v>10563</v>
      </c>
      <c r="G247" s="0" t="n">
        <v>1</v>
      </c>
      <c r="H247" s="0" t="s">
        <v>1815</v>
      </c>
      <c r="I247" s="0" t="n">
        <v>10563</v>
      </c>
      <c r="Q247" s="0" t="s">
        <v>1293</v>
      </c>
      <c r="R247" s="0" t="n">
        <f aca="false">SKEW($I$238:$I$267)</f>
        <v>5.21930014372678</v>
      </c>
    </row>
    <row r="248" customFormat="false" ht="13.8" hidden="false" customHeight="false" outlineLevel="0" collapsed="false">
      <c r="B248" s="0" t="s">
        <v>1421</v>
      </c>
      <c r="C248" s="0" t="s">
        <v>1275</v>
      </c>
      <c r="D248" s="0" t="n">
        <v>64.8</v>
      </c>
      <c r="E248" s="0" t="n">
        <v>26</v>
      </c>
      <c r="F248" s="0" t="n">
        <v>8605</v>
      </c>
      <c r="G248" s="0" t="n">
        <v>1</v>
      </c>
      <c r="H248" s="0" t="s">
        <v>1816</v>
      </c>
      <c r="I248" s="0" t="n">
        <v>8605</v>
      </c>
      <c r="Q248" s="0" t="s">
        <v>1294</v>
      </c>
      <c r="R248" s="0" t="n">
        <f aca="false">MAX($I$238:$I$267)-MIN($I$238:$I$267)</f>
        <v>222500</v>
      </c>
    </row>
    <row r="249" customFormat="false" ht="13.8" hidden="false" customHeight="false" outlineLevel="0" collapsed="false">
      <c r="B249" s="0" t="s">
        <v>1430</v>
      </c>
      <c r="C249" s="0" t="s">
        <v>1275</v>
      </c>
      <c r="D249" s="0" t="n">
        <v>65.3583</v>
      </c>
      <c r="E249" s="0" t="n">
        <v>27</v>
      </c>
      <c r="F249" s="0" t="n">
        <v>6920</v>
      </c>
      <c r="G249" s="0" t="n">
        <v>1</v>
      </c>
      <c r="H249" s="0" t="s">
        <v>1817</v>
      </c>
      <c r="I249" s="0" t="n">
        <v>6920</v>
      </c>
      <c r="Q249" s="0" t="s">
        <v>1295</v>
      </c>
      <c r="R249" s="0" t="n">
        <f aca="false">MIN($I$238:$I$267)</f>
        <v>889</v>
      </c>
    </row>
    <row r="250" customFormat="false" ht="13.8" hidden="false" customHeight="false" outlineLevel="0" collapsed="false">
      <c r="B250" s="0" t="s">
        <v>1436</v>
      </c>
      <c r="C250" s="0" t="s">
        <v>1275</v>
      </c>
      <c r="D250" s="0" t="n">
        <v>64.2667</v>
      </c>
      <c r="E250" s="0" t="n">
        <v>24.8167</v>
      </c>
      <c r="F250" s="0" t="n">
        <v>6377</v>
      </c>
      <c r="G250" s="0" t="n">
        <v>0</v>
      </c>
      <c r="H250" s="0" t="s">
        <v>1818</v>
      </c>
      <c r="I250" s="0" t="n">
        <v>6377</v>
      </c>
      <c r="Q250" s="0" t="s">
        <v>1296</v>
      </c>
      <c r="R250" s="0" t="n">
        <f aca="false">MAX($I$238:$I$267)</f>
        <v>223389</v>
      </c>
    </row>
    <row r="251" customFormat="false" ht="13.8" hidden="false" customHeight="false" outlineLevel="0" collapsed="false">
      <c r="B251" s="0" t="s">
        <v>1439</v>
      </c>
      <c r="C251" s="0" t="s">
        <v>1275</v>
      </c>
      <c r="D251" s="0" t="n">
        <v>63.7486</v>
      </c>
      <c r="E251" s="0" t="n">
        <v>25.3181</v>
      </c>
      <c r="F251" s="0" t="n">
        <v>5926</v>
      </c>
      <c r="G251" s="0" t="n">
        <v>1</v>
      </c>
      <c r="H251" s="0" t="s">
        <v>1819</v>
      </c>
      <c r="I251" s="0" t="n">
        <v>5926</v>
      </c>
      <c r="Q251" s="0" t="s">
        <v>1297</v>
      </c>
      <c r="R251" s="0" t="n">
        <f aca="false">SUM($I$238:$I$267)</f>
        <v>416050</v>
      </c>
    </row>
    <row r="252" customFormat="false" ht="13.8" hidden="false" customHeight="false" outlineLevel="0" collapsed="false">
      <c r="B252" s="0" t="s">
        <v>1443</v>
      </c>
      <c r="C252" s="0" t="s">
        <v>1275</v>
      </c>
      <c r="D252" s="0" t="n">
        <v>64.1375</v>
      </c>
      <c r="E252" s="0" t="n">
        <v>25.3667</v>
      </c>
      <c r="F252" s="0" t="n">
        <v>5851</v>
      </c>
      <c r="G252" s="0" t="n">
        <v>1</v>
      </c>
      <c r="H252" s="0" t="s">
        <v>1820</v>
      </c>
      <c r="I252" s="0" t="n">
        <v>5851</v>
      </c>
      <c r="Q252" s="0" t="s">
        <v>1298</v>
      </c>
      <c r="R252" s="0" t="n">
        <f aca="false">COUNT($I$238:$I$267)</f>
        <v>29</v>
      </c>
    </row>
    <row r="253" customFormat="false" ht="13.8" hidden="false" customHeight="false" outlineLevel="0" collapsed="false">
      <c r="B253" s="0" t="s">
        <v>1449</v>
      </c>
      <c r="C253" s="0" t="s">
        <v>1275</v>
      </c>
      <c r="D253" s="0" t="n">
        <v>64.75</v>
      </c>
      <c r="E253" s="0" t="n">
        <v>25.65</v>
      </c>
      <c r="F253" s="0" t="n">
        <v>6202</v>
      </c>
      <c r="G253" s="0" t="n">
        <v>1</v>
      </c>
      <c r="H253" s="0" t="s">
        <v>1821</v>
      </c>
      <c r="I253" s="0" t="n">
        <v>6202</v>
      </c>
    </row>
    <row r="254" customFormat="false" ht="13.8" hidden="false" customHeight="false" outlineLevel="0" collapsed="false">
      <c r="B254" s="0" t="s">
        <v>1477</v>
      </c>
      <c r="C254" s="0" t="s">
        <v>1275</v>
      </c>
      <c r="D254" s="0" t="n">
        <v>63.9069</v>
      </c>
      <c r="E254" s="0" t="n">
        <v>24.5167</v>
      </c>
      <c r="F254" s="0" t="n">
        <v>4178</v>
      </c>
      <c r="G254" s="0" t="n">
        <v>1</v>
      </c>
      <c r="H254" s="0" t="s">
        <v>1822</v>
      </c>
      <c r="I254" s="0" t="n">
        <v>4178</v>
      </c>
    </row>
    <row r="255" customFormat="false" ht="13.8" hidden="false" customHeight="false" outlineLevel="0" collapsed="false">
      <c r="B255" s="0" t="s">
        <v>1487</v>
      </c>
      <c r="C255" s="0" t="s">
        <v>1275</v>
      </c>
      <c r="D255" s="0" t="n">
        <v>64.6639</v>
      </c>
      <c r="E255" s="0" t="n">
        <v>25.1014</v>
      </c>
      <c r="F255" s="0" t="n">
        <v>4223</v>
      </c>
      <c r="G255" s="0" t="n">
        <v>1</v>
      </c>
      <c r="H255" s="0" t="s">
        <v>1823</v>
      </c>
      <c r="I255" s="0" t="n">
        <v>4223</v>
      </c>
    </row>
    <row r="256" customFormat="false" ht="13.8" hidden="false" customHeight="false" outlineLevel="0" collapsed="false">
      <c r="B256" s="0" t="s">
        <v>1497</v>
      </c>
      <c r="C256" s="0" t="s">
        <v>1275</v>
      </c>
      <c r="D256" s="0" t="n">
        <v>65.575</v>
      </c>
      <c r="E256" s="0" t="n">
        <v>28.2417</v>
      </c>
      <c r="F256" s="0" t="n">
        <v>3380</v>
      </c>
      <c r="G256" s="0" t="n">
        <v>1</v>
      </c>
      <c r="H256" s="0" t="s">
        <v>1824</v>
      </c>
      <c r="I256" s="0" t="n">
        <v>3380</v>
      </c>
    </row>
    <row r="257" customFormat="false" ht="13.8" hidden="false" customHeight="false" outlineLevel="0" collapsed="false">
      <c r="B257" s="0" t="s">
        <v>1519</v>
      </c>
      <c r="C257" s="0" t="s">
        <v>1275</v>
      </c>
      <c r="D257" s="0" t="n">
        <v>64.4667</v>
      </c>
      <c r="E257" s="0" t="n">
        <v>24.2583</v>
      </c>
      <c r="F257" s="0" t="n">
        <v>2717</v>
      </c>
      <c r="G257" s="0" t="n">
        <v>1</v>
      </c>
      <c r="H257" s="0" t="s">
        <v>1825</v>
      </c>
      <c r="I257" s="0" t="n">
        <v>2717</v>
      </c>
    </row>
    <row r="258" customFormat="false" ht="13.8" hidden="false" customHeight="false" outlineLevel="0" collapsed="false">
      <c r="B258" s="0" t="s">
        <v>1530</v>
      </c>
      <c r="C258" s="0" t="s">
        <v>1275</v>
      </c>
      <c r="D258" s="0" t="n">
        <v>63.6056</v>
      </c>
      <c r="E258" s="0" t="n">
        <v>24.9319</v>
      </c>
      <c r="F258" s="0" t="n">
        <v>2401</v>
      </c>
      <c r="G258" s="0" t="n">
        <v>1</v>
      </c>
      <c r="H258" s="0" t="s">
        <v>1826</v>
      </c>
      <c r="I258" s="0" t="n">
        <v>2401</v>
      </c>
    </row>
    <row r="259" customFormat="false" ht="13.8" hidden="false" customHeight="false" outlineLevel="0" collapsed="false">
      <c r="B259" s="0" t="s">
        <v>1531</v>
      </c>
      <c r="C259" s="0" t="s">
        <v>1275</v>
      </c>
      <c r="D259" s="0" t="n">
        <v>64.75</v>
      </c>
      <c r="E259" s="0" t="n">
        <v>26.4167</v>
      </c>
      <c r="F259" s="0" t="n">
        <v>2252</v>
      </c>
      <c r="G259" s="0" t="n">
        <v>1</v>
      </c>
      <c r="H259" s="0" t="s">
        <v>1827</v>
      </c>
      <c r="I259" s="0" t="n">
        <v>2252</v>
      </c>
    </row>
    <row r="260" customFormat="false" ht="13.8" hidden="false" customHeight="false" outlineLevel="0" collapsed="false">
      <c r="B260" s="0" t="s">
        <v>1537</v>
      </c>
      <c r="C260" s="0" t="s">
        <v>1275</v>
      </c>
      <c r="D260" s="0" t="n">
        <v>64.1667</v>
      </c>
      <c r="E260" s="0" t="n">
        <v>24.3083</v>
      </c>
      <c r="F260" s="0" t="n">
        <v>2285</v>
      </c>
      <c r="G260" s="0" t="n">
        <v>1</v>
      </c>
      <c r="H260" s="0" t="s">
        <v>1828</v>
      </c>
      <c r="I260" s="0" t="n">
        <v>2285</v>
      </c>
    </row>
    <row r="261" customFormat="false" ht="13.8" hidden="false" customHeight="false" outlineLevel="0" collapsed="false">
      <c r="B261" s="0" t="s">
        <v>1538</v>
      </c>
      <c r="C261" s="0" t="s">
        <v>1275</v>
      </c>
      <c r="D261" s="0" t="n">
        <v>63.975</v>
      </c>
      <c r="E261" s="0" t="n">
        <v>25.7583</v>
      </c>
      <c r="F261" s="0" t="n">
        <v>2266</v>
      </c>
      <c r="G261" s="0" t="n">
        <v>1</v>
      </c>
      <c r="H261" s="0" t="s">
        <v>1829</v>
      </c>
      <c r="I261" s="0" t="n">
        <v>2266</v>
      </c>
    </row>
    <row r="262" customFormat="false" ht="13.8" hidden="false" customHeight="false" outlineLevel="0" collapsed="false">
      <c r="B262" s="0" t="s">
        <v>1561</v>
      </c>
      <c r="C262" s="0" t="s">
        <v>1275</v>
      </c>
      <c r="D262" s="0" t="n">
        <v>64.8367</v>
      </c>
      <c r="E262" s="0" t="n">
        <v>25.1867</v>
      </c>
      <c r="F262" s="0" t="n">
        <v>1982</v>
      </c>
      <c r="G262" s="0" t="n">
        <v>1</v>
      </c>
      <c r="H262" s="0" t="s">
        <v>1830</v>
      </c>
      <c r="I262" s="0" t="n">
        <v>1982</v>
      </c>
    </row>
    <row r="263" customFormat="false" ht="13.8" hidden="false" customHeight="false" outlineLevel="0" collapsed="false">
      <c r="B263" s="0" t="s">
        <v>1570</v>
      </c>
      <c r="C263" s="0" t="s">
        <v>1275</v>
      </c>
      <c r="D263" s="0" t="n">
        <v>64.2667</v>
      </c>
      <c r="E263" s="0" t="n">
        <v>25.8667</v>
      </c>
      <c r="F263" s="0" t="n">
        <v>4408</v>
      </c>
      <c r="G263" s="0" t="n">
        <v>1</v>
      </c>
      <c r="H263" s="0" t="s">
        <v>1831</v>
      </c>
      <c r="I263" s="0" t="n">
        <v>4408</v>
      </c>
    </row>
    <row r="264" customFormat="false" ht="13.8" hidden="false" customHeight="false" outlineLevel="0" collapsed="false">
      <c r="B264" s="0" t="s">
        <v>1577</v>
      </c>
      <c r="C264" s="0" t="s">
        <v>1275</v>
      </c>
      <c r="D264" s="0" t="n">
        <v>64.0972</v>
      </c>
      <c r="E264" s="0" t="n">
        <v>26.3306</v>
      </c>
      <c r="F264" s="0" t="n">
        <v>1595</v>
      </c>
      <c r="G264" s="0" t="n">
        <v>1</v>
      </c>
      <c r="H264" s="0" t="s">
        <v>1832</v>
      </c>
      <c r="I264" s="0" t="n">
        <v>1595</v>
      </c>
    </row>
    <row r="265" customFormat="false" ht="13.8" hidden="false" customHeight="false" outlineLevel="0" collapsed="false">
      <c r="B265" s="0" t="s">
        <v>1590</v>
      </c>
      <c r="C265" s="0" t="s">
        <v>1275</v>
      </c>
      <c r="D265" s="0" t="n">
        <v>64.2967</v>
      </c>
      <c r="E265" s="0" t="n">
        <v>24.4467</v>
      </c>
      <c r="F265" s="0" t="n">
        <v>945</v>
      </c>
      <c r="G265" s="0" t="n">
        <v>1</v>
      </c>
      <c r="H265" s="0" t="s">
        <v>1833</v>
      </c>
      <c r="I265" s="0" t="n">
        <v>945</v>
      </c>
    </row>
    <row r="266" customFormat="false" ht="13.8" hidden="false" customHeight="false" outlineLevel="0" collapsed="false">
      <c r="B266" s="0" t="s">
        <v>1592</v>
      </c>
      <c r="C266" s="0" t="s">
        <v>1275</v>
      </c>
      <c r="D266" s="0" t="n">
        <v>65.0167</v>
      </c>
      <c r="E266" s="0" t="n">
        <v>24.7167</v>
      </c>
      <c r="F266" s="0" t="n">
        <v>889</v>
      </c>
      <c r="G266" s="0" t="n">
        <v>1</v>
      </c>
      <c r="H266" s="0" t="s">
        <v>1834</v>
      </c>
      <c r="I266" s="0" t="n">
        <v>889</v>
      </c>
    </row>
    <row r="267" customFormat="false" ht="13.8" hidden="false" customHeight="false" outlineLevel="0" collapsed="false">
      <c r="B267" s="0" t="s">
        <v>1620</v>
      </c>
      <c r="C267" s="0" t="s">
        <v>1275</v>
      </c>
      <c r="D267" s="0" t="n">
        <v>63.6833</v>
      </c>
      <c r="E267" s="0" t="n">
        <v>25.9833</v>
      </c>
      <c r="F267" s="0" t="n">
        <v>4261</v>
      </c>
      <c r="G267" s="0" t="n">
        <v>1</v>
      </c>
      <c r="H267" s="0" t="s">
        <v>1835</v>
      </c>
      <c r="I267" s="0" t="n">
        <v>4261</v>
      </c>
    </row>
    <row r="270" customFormat="false" ht="13.8" hidden="false" customHeight="false" outlineLevel="0" collapsed="false">
      <c r="B270" s="0" t="s">
        <v>1299</v>
      </c>
      <c r="C270" s="0" t="s">
        <v>1300</v>
      </c>
      <c r="D270" s="0" t="s">
        <v>1301</v>
      </c>
      <c r="E270" s="0" t="s">
        <v>1302</v>
      </c>
      <c r="F270" s="0" t="s">
        <v>1303</v>
      </c>
      <c r="G270" s="0" t="s">
        <v>1304</v>
      </c>
      <c r="H270" s="0" t="s">
        <v>1305</v>
      </c>
      <c r="I270" s="0" t="s">
        <v>1303</v>
      </c>
      <c r="R270" s="1" t="s">
        <v>1282</v>
      </c>
      <c r="T270" s="15" t="s">
        <v>1311</v>
      </c>
    </row>
    <row r="271" customFormat="false" ht="13.8" hidden="false" customHeight="false" outlineLevel="0" collapsed="false">
      <c r="B271" s="0" t="s">
        <v>1306</v>
      </c>
      <c r="C271" s="0" t="s">
        <v>1307</v>
      </c>
      <c r="D271" s="0" t="s">
        <v>866</v>
      </c>
      <c r="E271" s="0" t="s">
        <v>1308</v>
      </c>
      <c r="F271" s="0" t="s">
        <v>1282</v>
      </c>
      <c r="G271" s="0" t="s">
        <v>1304</v>
      </c>
      <c r="H271" s="0" t="s">
        <v>1309</v>
      </c>
      <c r="I271" s="0" t="s">
        <v>1282</v>
      </c>
      <c r="J271" s="0" t="s">
        <v>1310</v>
      </c>
      <c r="Q271" s="0" t="s">
        <v>1283</v>
      </c>
      <c r="R271" s="0" t="n">
        <f aca="false">AVERAGE($I$271:$I$289)</f>
        <v>13102.8333333333</v>
      </c>
      <c r="T271" s="0" t="n">
        <v>1</v>
      </c>
      <c r="U271" s="0" t="n">
        <v>0</v>
      </c>
    </row>
    <row r="272" customFormat="false" ht="13.8" hidden="false" customHeight="false" outlineLevel="0" collapsed="false">
      <c r="B272" s="0" t="s">
        <v>1321</v>
      </c>
      <c r="C272" s="0" t="s">
        <v>1276</v>
      </c>
      <c r="D272" s="0" t="n">
        <v>62.8925</v>
      </c>
      <c r="E272" s="0" t="n">
        <v>27.6783</v>
      </c>
      <c r="F272" s="0" t="n">
        <v>125383</v>
      </c>
      <c r="G272" s="0" t="n">
        <v>0</v>
      </c>
      <c r="H272" s="0" t="s">
        <v>1836</v>
      </c>
      <c r="I272" s="0" t="n">
        <v>125383</v>
      </c>
      <c r="Q272" s="0" t="s">
        <v>1284</v>
      </c>
      <c r="R272" s="0" t="n">
        <f aca="false">SQRT(VAR($I$271:$I$289)/COUNT($I$271:$I$289))</f>
        <v>6769.63687600794</v>
      </c>
      <c r="T272" s="0" t="n">
        <v>2</v>
      </c>
      <c r="U272" s="16" t="n">
        <f aca="false">R275</f>
        <v>2130.25</v>
      </c>
      <c r="V272" s="17" t="s">
        <v>1314</v>
      </c>
    </row>
    <row r="273" customFormat="false" ht="13.8" hidden="false" customHeight="false" outlineLevel="0" collapsed="false">
      <c r="B273" s="0" t="s">
        <v>1359</v>
      </c>
      <c r="C273" s="0" t="s">
        <v>1276</v>
      </c>
      <c r="D273" s="0" t="n">
        <v>63.5611</v>
      </c>
      <c r="E273" s="0" t="n">
        <v>27.1889</v>
      </c>
      <c r="F273" s="0" t="n">
        <v>19508</v>
      </c>
      <c r="G273" s="0" t="n">
        <v>0</v>
      </c>
      <c r="H273" s="0" t="s">
        <v>1837</v>
      </c>
      <c r="I273" s="0" t="n">
        <v>19508</v>
      </c>
      <c r="Q273" s="0" t="s">
        <v>1285</v>
      </c>
      <c r="R273" s="0" t="e">
        <f aca="false">MODE($I$271:$I$289)</f>
        <v>#VALUE!</v>
      </c>
      <c r="T273" s="0" t="n">
        <v>3</v>
      </c>
      <c r="U273" s="16" t="n">
        <f aca="false">R274</f>
        <v>3440.5</v>
      </c>
      <c r="V273" s="17" t="s">
        <v>1316</v>
      </c>
    </row>
    <row r="274" customFormat="false" ht="13.8" hidden="false" customHeight="false" outlineLevel="0" collapsed="false">
      <c r="B274" s="0" t="s">
        <v>1361</v>
      </c>
      <c r="C274" s="0" t="s">
        <v>1276</v>
      </c>
      <c r="D274" s="0" t="n">
        <v>63.075</v>
      </c>
      <c r="E274" s="0" t="n">
        <v>27.66</v>
      </c>
      <c r="F274" s="0" t="n">
        <v>20136</v>
      </c>
      <c r="G274" s="0" t="n">
        <v>0</v>
      </c>
      <c r="H274" s="0" t="s">
        <v>1838</v>
      </c>
      <c r="I274" s="0" t="n">
        <v>20136</v>
      </c>
      <c r="Q274" s="0" t="s">
        <v>1286</v>
      </c>
      <c r="R274" s="0" t="n">
        <f aca="false">MEDIAN($I$271:$I$289)</f>
        <v>3440.5</v>
      </c>
    </row>
    <row r="275" customFormat="false" ht="13.8" hidden="false" customHeight="false" outlineLevel="0" collapsed="false">
      <c r="B275" s="0" t="s">
        <v>1365</v>
      </c>
      <c r="C275" s="0" t="s">
        <v>1276</v>
      </c>
      <c r="D275" s="0" t="n">
        <v>62.3167</v>
      </c>
      <c r="E275" s="0" t="n">
        <v>27.8833</v>
      </c>
      <c r="F275" s="0" t="n">
        <v>17961</v>
      </c>
      <c r="G275" s="0" t="n">
        <v>1</v>
      </c>
      <c r="H275" s="0" t="s">
        <v>1839</v>
      </c>
      <c r="I275" s="0" t="n">
        <v>17961</v>
      </c>
      <c r="Q275" s="0" t="s">
        <v>1288</v>
      </c>
      <c r="R275" s="0" t="n">
        <f aca="false">QUARTILE($I$271:$I$289, 1)</f>
        <v>2130.25</v>
      </c>
    </row>
    <row r="276" customFormat="false" ht="13.8" hidden="false" customHeight="false" outlineLevel="0" collapsed="false">
      <c r="B276" s="0" t="s">
        <v>1410</v>
      </c>
      <c r="C276" s="0" t="s">
        <v>1276</v>
      </c>
      <c r="D276" s="0" t="n">
        <v>63.3667</v>
      </c>
      <c r="E276" s="0" t="n">
        <v>27.3833</v>
      </c>
      <c r="F276" s="0" t="n">
        <v>8388</v>
      </c>
      <c r="G276" s="0" t="n">
        <v>1</v>
      </c>
      <c r="H276" s="0" t="s">
        <v>1840</v>
      </c>
      <c r="I276" s="0" t="n">
        <v>8388</v>
      </c>
      <c r="Q276" s="0" t="s">
        <v>1289</v>
      </c>
      <c r="R276" s="0" t="n">
        <f aca="false">QUARTILE($I$271:$I$289, 3)</f>
        <v>8427</v>
      </c>
    </row>
    <row r="277" customFormat="false" ht="13.8" hidden="false" customHeight="false" outlineLevel="0" collapsed="false">
      <c r="B277" s="0" t="s">
        <v>1412</v>
      </c>
      <c r="C277" s="0" t="s">
        <v>1276</v>
      </c>
      <c r="D277" s="0" t="n">
        <v>62.4917</v>
      </c>
      <c r="E277" s="0" t="n">
        <v>27.7875</v>
      </c>
      <c r="F277" s="0" t="n">
        <v>8440</v>
      </c>
      <c r="G277" s="0" t="n">
        <v>1</v>
      </c>
      <c r="H277" s="0" t="s">
        <v>1841</v>
      </c>
      <c r="I277" s="0" t="n">
        <v>8440</v>
      </c>
      <c r="Q277" s="0" t="s">
        <v>1290</v>
      </c>
      <c r="R277" s="0" t="n">
        <f aca="false">VAR($I$271:$I$289)</f>
        <v>824903701.794118</v>
      </c>
    </row>
    <row r="278" customFormat="false" ht="13.8" hidden="false" customHeight="false" outlineLevel="0" collapsed="false">
      <c r="B278" s="0" t="s">
        <v>1426</v>
      </c>
      <c r="C278" s="0" t="s">
        <v>1276</v>
      </c>
      <c r="D278" s="0" t="n">
        <v>63.6528</v>
      </c>
      <c r="E278" s="0" t="n">
        <v>26.6194</v>
      </c>
      <c r="F278" s="0" t="n">
        <v>6695</v>
      </c>
      <c r="G278" s="0" t="n">
        <v>1</v>
      </c>
      <c r="H278" s="0" t="s">
        <v>1842</v>
      </c>
      <c r="I278" s="0" t="n">
        <v>6695</v>
      </c>
      <c r="Q278" s="0" t="s">
        <v>1291</v>
      </c>
      <c r="R278" s="0" t="n">
        <f aca="false">STDEV($I$271:$I$289)</f>
        <v>28721.1368471744</v>
      </c>
    </row>
    <row r="279" customFormat="false" ht="13.8" hidden="false" customHeight="false" outlineLevel="0" collapsed="false">
      <c r="B279" s="0" t="s">
        <v>1440</v>
      </c>
      <c r="C279" s="0" t="s">
        <v>1276</v>
      </c>
      <c r="D279" s="0" t="n">
        <v>62.625</v>
      </c>
      <c r="E279" s="0" t="n">
        <v>27.1222</v>
      </c>
      <c r="F279" s="0" t="n">
        <v>6158</v>
      </c>
      <c r="G279" s="0" t="n">
        <v>1</v>
      </c>
      <c r="H279" s="0" t="s">
        <v>1843</v>
      </c>
      <c r="I279" s="0" t="n">
        <v>6158</v>
      </c>
      <c r="Q279" s="0" t="s">
        <v>1292</v>
      </c>
      <c r="R279" s="0" t="n">
        <f aca="false">KURT($I$271:$I$289)</f>
        <v>15.9840214431213</v>
      </c>
    </row>
    <row r="280" customFormat="false" ht="13.8" hidden="false" customHeight="false" outlineLevel="0" collapsed="false">
      <c r="B280" s="0" t="s">
        <v>1485</v>
      </c>
      <c r="C280" s="0" t="s">
        <v>1276</v>
      </c>
      <c r="D280" s="0" t="n">
        <v>63.2333</v>
      </c>
      <c r="E280" s="0" t="n">
        <v>26.7583</v>
      </c>
      <c r="F280" s="0" t="n">
        <v>3633</v>
      </c>
      <c r="G280" s="0" t="n">
        <v>1</v>
      </c>
      <c r="H280" s="0" t="s">
        <v>1844</v>
      </c>
      <c r="I280" s="0" t="n">
        <v>3633</v>
      </c>
      <c r="Q280" s="0" t="s">
        <v>1293</v>
      </c>
      <c r="R280" s="0" t="n">
        <f aca="false">SKEW($I$271:$I$289)</f>
        <v>3.91793469959283</v>
      </c>
    </row>
    <row r="281" customFormat="false" ht="13.8" hidden="false" customHeight="false" outlineLevel="0" collapsed="false">
      <c r="B281" s="0" t="s">
        <v>1494</v>
      </c>
      <c r="C281" s="0" t="s">
        <v>1276</v>
      </c>
      <c r="D281" s="0" t="n">
        <v>63.6667</v>
      </c>
      <c r="E281" s="0" t="n">
        <v>27.5167</v>
      </c>
      <c r="F281" s="0" t="n">
        <v>3248</v>
      </c>
      <c r="G281" s="0" t="n">
        <v>1</v>
      </c>
      <c r="H281" s="0" t="s">
        <v>1845</v>
      </c>
      <c r="I281" s="0" t="n">
        <v>3248</v>
      </c>
      <c r="Q281" s="0" t="s">
        <v>1294</v>
      </c>
      <c r="R281" s="0" t="n">
        <f aca="false">MAX($I$271:$I$289)-MIN($I$271:$I$289)</f>
        <v>124096</v>
      </c>
    </row>
    <row r="282" customFormat="false" ht="13.8" hidden="false" customHeight="false" outlineLevel="0" collapsed="false">
      <c r="B282" s="0" t="s">
        <v>1502</v>
      </c>
      <c r="C282" s="0" t="s">
        <v>1276</v>
      </c>
      <c r="D282" s="0" t="n">
        <v>63.7431</v>
      </c>
      <c r="E282" s="0" t="n">
        <v>27.0014</v>
      </c>
      <c r="F282" s="0" t="n">
        <v>3130</v>
      </c>
      <c r="G282" s="0" t="n">
        <v>1</v>
      </c>
      <c r="H282" s="0" t="s">
        <v>1846</v>
      </c>
      <c r="I282" s="0" t="n">
        <v>3130</v>
      </c>
      <c r="Q282" s="0" t="s">
        <v>1295</v>
      </c>
      <c r="R282" s="0" t="n">
        <f aca="false">MIN($I$271:$I$289)</f>
        <v>1287</v>
      </c>
    </row>
    <row r="283" customFormat="false" ht="13.8" hidden="false" customHeight="false" outlineLevel="0" collapsed="false">
      <c r="B283" s="0" t="s">
        <v>1515</v>
      </c>
      <c r="C283" s="0" t="s">
        <v>1276</v>
      </c>
      <c r="D283" s="0" t="n">
        <v>62.6217</v>
      </c>
      <c r="E283" s="0" t="n">
        <v>26.8333</v>
      </c>
      <c r="F283" s="0" t="n">
        <v>2639</v>
      </c>
      <c r="G283" s="0" t="n">
        <v>1</v>
      </c>
      <c r="H283" s="0" t="s">
        <v>1847</v>
      </c>
      <c r="I283" s="0" t="n">
        <v>2639</v>
      </c>
      <c r="Q283" s="0" t="s">
        <v>1296</v>
      </c>
      <c r="R283" s="0" t="n">
        <f aca="false">MAX($I$271:$I$289)</f>
        <v>125383</v>
      </c>
    </row>
    <row r="284" customFormat="false" ht="13.8" hidden="false" customHeight="false" outlineLevel="0" collapsed="false">
      <c r="B284" s="0" t="s">
        <v>1521</v>
      </c>
      <c r="C284" s="0" t="s">
        <v>1276</v>
      </c>
      <c r="D284" s="0" t="n">
        <v>62.975</v>
      </c>
      <c r="E284" s="0" t="n">
        <v>28.4833</v>
      </c>
      <c r="F284" s="0" t="n">
        <v>2347</v>
      </c>
      <c r="G284" s="0" t="n">
        <v>1</v>
      </c>
      <c r="H284" s="0" t="s">
        <v>1848</v>
      </c>
      <c r="I284" s="0" t="n">
        <v>2347</v>
      </c>
      <c r="Q284" s="0" t="s">
        <v>1297</v>
      </c>
      <c r="R284" s="0" t="n">
        <f aca="false">SUM($I$271:$I$289)</f>
        <v>235851</v>
      </c>
    </row>
    <row r="285" customFormat="false" ht="13.8" hidden="false" customHeight="false" outlineLevel="0" collapsed="false">
      <c r="B285" s="0" t="s">
        <v>1539</v>
      </c>
      <c r="C285" s="0" t="s">
        <v>1276</v>
      </c>
      <c r="D285" s="0" t="n">
        <v>62.8083</v>
      </c>
      <c r="E285" s="0" t="n">
        <v>28.4917</v>
      </c>
      <c r="F285" s="0" t="n">
        <v>2058</v>
      </c>
      <c r="G285" s="0" t="n">
        <v>1</v>
      </c>
      <c r="H285" s="0" t="s">
        <v>1849</v>
      </c>
      <c r="I285" s="0" t="n">
        <v>2058</v>
      </c>
      <c r="Q285" s="0" t="s">
        <v>1298</v>
      </c>
      <c r="R285" s="0" t="n">
        <f aca="false">COUNT($I$271:$I$289)</f>
        <v>18</v>
      </c>
    </row>
    <row r="286" customFormat="false" ht="13.8" hidden="false" customHeight="false" outlineLevel="0" collapsed="false">
      <c r="B286" s="0" t="s">
        <v>1546</v>
      </c>
      <c r="C286" s="0" t="s">
        <v>1276</v>
      </c>
      <c r="D286" s="0" t="n">
        <v>63.1783</v>
      </c>
      <c r="E286" s="0" t="n">
        <v>26.35</v>
      </c>
      <c r="F286" s="0" t="n">
        <v>1836</v>
      </c>
      <c r="G286" s="0" t="n">
        <v>1</v>
      </c>
      <c r="H286" s="0" t="s">
        <v>1850</v>
      </c>
      <c r="I286" s="0" t="n">
        <v>1836</v>
      </c>
    </row>
    <row r="287" customFormat="false" ht="13.8" hidden="false" customHeight="false" outlineLevel="0" collapsed="false">
      <c r="B287" s="0" t="s">
        <v>1556</v>
      </c>
      <c r="C287" s="0" t="s">
        <v>1276</v>
      </c>
      <c r="D287" s="0" t="n">
        <v>62.9333</v>
      </c>
      <c r="E287" s="0" t="n">
        <v>26.4167</v>
      </c>
      <c r="F287" s="0" t="n">
        <v>1636</v>
      </c>
      <c r="G287" s="0" t="n">
        <v>1</v>
      </c>
      <c r="H287" s="0" t="s">
        <v>1851</v>
      </c>
      <c r="I287" s="0" t="n">
        <v>1636</v>
      </c>
    </row>
    <row r="288" customFormat="false" ht="13.8" hidden="false" customHeight="false" outlineLevel="0" collapsed="false">
      <c r="B288" s="0" t="s">
        <v>1573</v>
      </c>
      <c r="C288" s="0" t="s">
        <v>1276</v>
      </c>
      <c r="D288" s="0" t="n">
        <v>63.4944</v>
      </c>
      <c r="E288" s="0" t="n">
        <v>28.2986</v>
      </c>
      <c r="F288" s="0" t="n">
        <v>1287</v>
      </c>
      <c r="G288" s="0" t="n">
        <v>1</v>
      </c>
      <c r="H288" s="0" t="s">
        <v>1852</v>
      </c>
      <c r="I288" s="0" t="n">
        <v>1287</v>
      </c>
    </row>
    <row r="289" customFormat="false" ht="13.8" hidden="false" customHeight="false" outlineLevel="0" collapsed="false">
      <c r="B289" s="0" t="s">
        <v>1576</v>
      </c>
      <c r="C289" s="0" t="s">
        <v>1276</v>
      </c>
      <c r="D289" s="0" t="n">
        <v>62.9556</v>
      </c>
      <c r="E289" s="0" t="n">
        <v>26.7556</v>
      </c>
      <c r="F289" s="0" t="n">
        <v>1368</v>
      </c>
      <c r="G289" s="0" t="n">
        <v>1</v>
      </c>
      <c r="H289" s="0" t="s">
        <v>1853</v>
      </c>
      <c r="I289" s="0" t="n">
        <v>1368</v>
      </c>
    </row>
    <row r="292" customFormat="false" ht="13.8" hidden="false" customHeight="false" outlineLevel="0" collapsed="false">
      <c r="B292" s="0" t="s">
        <v>1299</v>
      </c>
      <c r="C292" s="0" t="s">
        <v>1300</v>
      </c>
      <c r="D292" s="0" t="s">
        <v>1301</v>
      </c>
      <c r="E292" s="0" t="s">
        <v>1302</v>
      </c>
      <c r="F292" s="0" t="s">
        <v>1303</v>
      </c>
      <c r="G292" s="0" t="s">
        <v>1304</v>
      </c>
      <c r="H292" s="0" t="s">
        <v>1305</v>
      </c>
      <c r="I292" s="0" t="s">
        <v>1303</v>
      </c>
      <c r="R292" s="1" t="s">
        <v>1282</v>
      </c>
      <c r="T292" s="15" t="s">
        <v>1311</v>
      </c>
    </row>
    <row r="293" customFormat="false" ht="13.8" hidden="false" customHeight="false" outlineLevel="0" collapsed="false">
      <c r="B293" s="0" t="s">
        <v>1306</v>
      </c>
      <c r="C293" s="0" t="s">
        <v>1307</v>
      </c>
      <c r="D293" s="0" t="s">
        <v>866</v>
      </c>
      <c r="E293" s="0" t="s">
        <v>1308</v>
      </c>
      <c r="F293" s="0" t="s">
        <v>1282</v>
      </c>
      <c r="G293" s="0" t="s">
        <v>1304</v>
      </c>
      <c r="H293" s="0" t="s">
        <v>1309</v>
      </c>
      <c r="I293" s="0" t="s">
        <v>1282</v>
      </c>
      <c r="J293" s="0" t="s">
        <v>1310</v>
      </c>
      <c r="Q293" s="0" t="s">
        <v>1283</v>
      </c>
      <c r="R293" s="0" t="n">
        <f aca="false">AVERAGE($I$293:$I$303)</f>
        <v>19992.7</v>
      </c>
      <c r="T293" s="0" t="n">
        <v>1</v>
      </c>
      <c r="U293" s="0" t="n">
        <v>0</v>
      </c>
    </row>
    <row r="294" customFormat="false" ht="13.8" hidden="false" customHeight="false" outlineLevel="0" collapsed="false">
      <c r="B294" s="0" t="s">
        <v>1322</v>
      </c>
      <c r="C294" s="0" t="s">
        <v>1277</v>
      </c>
      <c r="D294" s="0" t="n">
        <v>60.9804</v>
      </c>
      <c r="E294" s="0" t="n">
        <v>25.655</v>
      </c>
      <c r="F294" s="0" t="n">
        <v>120897</v>
      </c>
      <c r="G294" s="0" t="n">
        <v>0</v>
      </c>
      <c r="H294" s="0" t="s">
        <v>1854</v>
      </c>
      <c r="I294" s="0" t="n">
        <v>120897</v>
      </c>
      <c r="Q294" s="0" t="s">
        <v>1284</v>
      </c>
      <c r="R294" s="0" t="n">
        <f aca="false">SQRT(VAR($I$293:$I$303)/COUNT($I$293:$I$303))</f>
        <v>11418.8924049869</v>
      </c>
      <c r="T294" s="0" t="n">
        <v>2</v>
      </c>
      <c r="U294" s="16" t="n">
        <f aca="false">R297</f>
        <v>3265</v>
      </c>
      <c r="V294" s="17" t="s">
        <v>1314</v>
      </c>
    </row>
    <row r="295" customFormat="false" ht="13.8" hidden="false" customHeight="false" outlineLevel="0" collapsed="false">
      <c r="B295" s="0" t="s">
        <v>1357</v>
      </c>
      <c r="C295" s="0" t="s">
        <v>1277</v>
      </c>
      <c r="D295" s="0" t="n">
        <v>60.9886</v>
      </c>
      <c r="E295" s="0" t="n">
        <v>25.5128</v>
      </c>
      <c r="F295" s="0" t="n">
        <v>21939</v>
      </c>
      <c r="G295" s="0" t="n">
        <v>1</v>
      </c>
      <c r="H295" s="0" t="s">
        <v>1855</v>
      </c>
      <c r="I295" s="0" t="n">
        <v>21939</v>
      </c>
      <c r="Q295" s="0" t="s">
        <v>1285</v>
      </c>
      <c r="R295" s="0" t="e">
        <f aca="false">MODE($I$293:$I$303)</f>
        <v>#VALUE!</v>
      </c>
      <c r="T295" s="0" t="n">
        <v>3</v>
      </c>
      <c r="U295" s="16" t="n">
        <f aca="false">R296</f>
        <v>6867</v>
      </c>
      <c r="V295" s="17" t="s">
        <v>1316</v>
      </c>
    </row>
    <row r="296" customFormat="false" ht="13.8" hidden="false" customHeight="false" outlineLevel="0" collapsed="false">
      <c r="B296" s="0" t="s">
        <v>1370</v>
      </c>
      <c r="C296" s="0" t="s">
        <v>1277</v>
      </c>
      <c r="D296" s="0" t="n">
        <v>61.2028</v>
      </c>
      <c r="E296" s="0" t="n">
        <v>26.0319</v>
      </c>
      <c r="F296" s="0" t="n">
        <v>16672</v>
      </c>
      <c r="G296" s="0" t="n">
        <v>1</v>
      </c>
      <c r="H296" s="0" t="s">
        <v>1856</v>
      </c>
      <c r="I296" s="0" t="n">
        <v>16672</v>
      </c>
      <c r="Q296" s="0" t="s">
        <v>1286</v>
      </c>
      <c r="R296" s="0" t="n">
        <f aca="false">MEDIAN($I$293:$I$303)</f>
        <v>6867</v>
      </c>
    </row>
    <row r="297" customFormat="false" ht="13.8" hidden="false" customHeight="false" outlineLevel="0" collapsed="false">
      <c r="B297" s="0" t="s">
        <v>1384</v>
      </c>
      <c r="C297" s="0" t="s">
        <v>1277</v>
      </c>
      <c r="D297" s="0" t="n">
        <v>60.8042</v>
      </c>
      <c r="E297" s="0" t="n">
        <v>25.7333</v>
      </c>
      <c r="F297" s="0" t="n">
        <v>15024</v>
      </c>
      <c r="G297" s="0" t="n">
        <v>1</v>
      </c>
      <c r="H297" s="0" t="s">
        <v>1857</v>
      </c>
      <c r="I297" s="0" t="n">
        <v>15024</v>
      </c>
      <c r="Q297" s="0" t="s">
        <v>1288</v>
      </c>
      <c r="R297" s="0" t="n">
        <f aca="false">QUARTILE($I$293:$I$303, 1)</f>
        <v>3265</v>
      </c>
    </row>
    <row r="298" customFormat="false" ht="13.8" hidden="false" customHeight="false" outlineLevel="0" collapsed="false">
      <c r="B298" s="0" t="s">
        <v>1498</v>
      </c>
      <c r="C298" s="0" t="s">
        <v>1277</v>
      </c>
      <c r="D298" s="0" t="n">
        <v>61.5028</v>
      </c>
      <c r="E298" s="0" t="n">
        <v>25.6847</v>
      </c>
      <c r="F298" s="0" t="n">
        <v>3040</v>
      </c>
      <c r="G298" s="0" t="n">
        <v>1</v>
      </c>
      <c r="H298" s="0" t="s">
        <v>1858</v>
      </c>
      <c r="I298" s="0" t="n">
        <v>3040</v>
      </c>
      <c r="Q298" s="0" t="s">
        <v>1289</v>
      </c>
      <c r="R298" s="0" t="n">
        <f aca="false">QUARTILE($I$293:$I$303, 3)</f>
        <v>16260</v>
      </c>
    </row>
    <row r="299" customFormat="false" ht="13.8" hidden="false" customHeight="false" outlineLevel="0" collapsed="false">
      <c r="B299" s="0" t="s">
        <v>1523</v>
      </c>
      <c r="C299" s="0" t="s">
        <v>1277</v>
      </c>
      <c r="D299" s="0" t="n">
        <v>61.35</v>
      </c>
      <c r="E299" s="0" t="n">
        <v>25.275</v>
      </c>
      <c r="F299" s="0" t="n">
        <v>2480</v>
      </c>
      <c r="G299" s="0" t="n">
        <v>1</v>
      </c>
      <c r="H299" s="0" t="s">
        <v>1859</v>
      </c>
      <c r="I299" s="0" t="n">
        <v>2480</v>
      </c>
      <c r="Q299" s="0" t="s">
        <v>1290</v>
      </c>
      <c r="R299" s="0" t="n">
        <f aca="false">VAR($I$293:$I$303)</f>
        <v>1303911037.56667</v>
      </c>
    </row>
    <row r="300" customFormat="false" ht="13.8" hidden="false" customHeight="false" outlineLevel="0" collapsed="false">
      <c r="B300" s="0" t="s">
        <v>1529</v>
      </c>
      <c r="C300" s="0" t="s">
        <v>1277</v>
      </c>
      <c r="D300" s="0" t="n">
        <v>61.5784</v>
      </c>
      <c r="E300" s="0" t="n">
        <v>26.0142</v>
      </c>
      <c r="F300" s="0" t="n">
        <v>2201</v>
      </c>
      <c r="G300" s="0" t="n">
        <v>1</v>
      </c>
      <c r="H300" s="0" t="s">
        <v>1860</v>
      </c>
      <c r="I300" s="0" t="n">
        <v>2201</v>
      </c>
      <c r="Q300" s="0" t="s">
        <v>1291</v>
      </c>
      <c r="R300" s="0" t="n">
        <f aca="false">STDEV($I$293:$I$303)</f>
        <v>36109.7083561563</v>
      </c>
      <c r="S300" s="0" t="s">
        <v>1295</v>
      </c>
      <c r="T300" s="0" t="n">
        <f aca="false">MIN($I$293:$I$303)</f>
        <v>2201</v>
      </c>
    </row>
    <row r="301" customFormat="false" ht="13.8" hidden="false" customHeight="false" outlineLevel="0" collapsed="false">
      <c r="B301" s="0" t="s">
        <v>1559</v>
      </c>
      <c r="C301" s="0" t="s">
        <v>1277</v>
      </c>
      <c r="D301" s="0" t="n">
        <v>61.025</v>
      </c>
      <c r="E301" s="0" t="n">
        <v>25.15</v>
      </c>
      <c r="F301" s="0" t="n">
        <v>6116</v>
      </c>
      <c r="G301" s="0" t="n">
        <v>1</v>
      </c>
      <c r="H301" s="0" t="s">
        <v>1861</v>
      </c>
      <c r="I301" s="0" t="n">
        <v>6116</v>
      </c>
      <c r="Q301" s="0" t="s">
        <v>1292</v>
      </c>
      <c r="R301" s="0" t="n">
        <f aca="false">KURT($I$293:$I$303)</f>
        <v>9.02040380634146</v>
      </c>
      <c r="S301" s="0" t="s">
        <v>1296</v>
      </c>
      <c r="T301" s="0" t="n">
        <f aca="false">MAX($I$293:$I$303)</f>
        <v>120897</v>
      </c>
    </row>
    <row r="302" customFormat="false" ht="13.8" hidden="false" customHeight="false" outlineLevel="0" collapsed="false">
      <c r="B302" s="0" t="s">
        <v>1608</v>
      </c>
      <c r="C302" s="0" t="s">
        <v>1277</v>
      </c>
      <c r="D302" s="0" t="n">
        <v>60.868</v>
      </c>
      <c r="E302" s="0" t="n">
        <v>25.273</v>
      </c>
      <c r="F302" s="0" t="n">
        <v>3940</v>
      </c>
      <c r="G302" s="0" t="n">
        <v>1</v>
      </c>
      <c r="H302" s="0" t="s">
        <v>1862</v>
      </c>
      <c r="I302" s="0" t="n">
        <v>3940</v>
      </c>
      <c r="Q302" s="0" t="s">
        <v>1293</v>
      </c>
      <c r="R302" s="0" t="n">
        <f aca="false">SKEW($I$293:$I$303)</f>
        <v>2.9576208463845</v>
      </c>
      <c r="S302" s="0" t="s">
        <v>1297</v>
      </c>
      <c r="T302" s="0" t="n">
        <f aca="false">SUM($I$293:$I$303)</f>
        <v>199927</v>
      </c>
    </row>
    <row r="303" customFormat="false" ht="13.8" hidden="false" customHeight="false" outlineLevel="0" collapsed="false">
      <c r="B303" s="0" t="s">
        <v>1610</v>
      </c>
      <c r="C303" s="0" t="s">
        <v>1277</v>
      </c>
      <c r="D303" s="0" t="n">
        <v>61.1722</v>
      </c>
      <c r="E303" s="0" t="n">
        <v>25.5472</v>
      </c>
      <c r="F303" s="0" t="n">
        <v>7618</v>
      </c>
      <c r="G303" s="0" t="n">
        <v>1</v>
      </c>
      <c r="H303" s="0" t="s">
        <v>1863</v>
      </c>
      <c r="I303" s="0" t="n">
        <v>7618</v>
      </c>
      <c r="Q303" s="0" t="s">
        <v>1294</v>
      </c>
      <c r="R303" s="0" t="n">
        <f aca="false">MAX($I$293:$I$303)-MIN($I$293:$I$303)</f>
        <v>118696</v>
      </c>
      <c r="S303" s="0" t="s">
        <v>1298</v>
      </c>
      <c r="T303" s="0" t="n">
        <f aca="false">COUNT($I$293:$I$303)</f>
        <v>10</v>
      </c>
    </row>
    <row r="306" customFormat="false" ht="13.8" hidden="false" customHeight="false" outlineLevel="0" collapsed="false">
      <c r="B306" s="0" t="s">
        <v>1299</v>
      </c>
      <c r="C306" s="0" t="s">
        <v>1300</v>
      </c>
      <c r="D306" s="0" t="s">
        <v>1301</v>
      </c>
      <c r="E306" s="0" t="s">
        <v>1302</v>
      </c>
      <c r="F306" s="0" t="s">
        <v>1303</v>
      </c>
      <c r="G306" s="0" t="s">
        <v>1304</v>
      </c>
      <c r="H306" s="0" t="s">
        <v>1305</v>
      </c>
      <c r="I306" s="0" t="s">
        <v>1303</v>
      </c>
      <c r="R306" s="1" t="s">
        <v>1282</v>
      </c>
      <c r="T306" s="15" t="s">
        <v>1311</v>
      </c>
    </row>
    <row r="307" customFormat="false" ht="13.8" hidden="false" customHeight="false" outlineLevel="0" collapsed="false">
      <c r="B307" s="0" t="s">
        <v>1306</v>
      </c>
      <c r="C307" s="0" t="s">
        <v>1307</v>
      </c>
      <c r="D307" s="0" t="s">
        <v>866</v>
      </c>
      <c r="E307" s="0" t="s">
        <v>1308</v>
      </c>
      <c r="F307" s="0" t="s">
        <v>1282</v>
      </c>
      <c r="G307" s="0" t="s">
        <v>1304</v>
      </c>
      <c r="H307" s="0" t="s">
        <v>1309</v>
      </c>
      <c r="I307" s="0" t="s">
        <v>1282</v>
      </c>
      <c r="J307" s="0" t="s">
        <v>1310</v>
      </c>
      <c r="Q307" s="0" t="s">
        <v>1283</v>
      </c>
      <c r="R307" s="0" t="n">
        <f aca="false">AVERAGE($I$307:$I$323)</f>
        <v>12598.375</v>
      </c>
      <c r="T307" s="0" t="n">
        <v>1</v>
      </c>
      <c r="U307" s="0" t="n">
        <v>0</v>
      </c>
    </row>
    <row r="308" customFormat="false" ht="13.8" hidden="false" customHeight="false" outlineLevel="0" collapsed="false">
      <c r="B308" s="0" t="s">
        <v>1324</v>
      </c>
      <c r="C308" s="0" t="s">
        <v>1278</v>
      </c>
      <c r="D308" s="0" t="n">
        <v>61.4847</v>
      </c>
      <c r="E308" s="0" t="n">
        <v>21.7972</v>
      </c>
      <c r="F308" s="0" t="n">
        <v>79975</v>
      </c>
      <c r="G308" s="0" t="n">
        <v>0</v>
      </c>
      <c r="H308" s="0" t="s">
        <v>1864</v>
      </c>
      <c r="I308" s="0" t="n">
        <v>79975</v>
      </c>
      <c r="Q308" s="0" t="s">
        <v>1284</v>
      </c>
      <c r="R308" s="0" t="n">
        <f aca="false">SQRT(VAR($I$307:$I$323)/COUNT($I$307:$I$323))</f>
        <v>4981.58587941213</v>
      </c>
      <c r="T308" s="0" t="n">
        <v>2</v>
      </c>
      <c r="U308" s="16" t="n">
        <f aca="false">R311</f>
        <v>2686.5</v>
      </c>
      <c r="V308" s="17" t="s">
        <v>1314</v>
      </c>
    </row>
    <row r="309" customFormat="false" ht="13.8" hidden="false" customHeight="false" outlineLevel="0" collapsed="false">
      <c r="B309" s="0" t="s">
        <v>1340</v>
      </c>
      <c r="C309" s="0" t="s">
        <v>1278</v>
      </c>
      <c r="D309" s="0" t="n">
        <v>61.1167</v>
      </c>
      <c r="E309" s="0" t="n">
        <v>21.5</v>
      </c>
      <c r="F309" s="0" t="n">
        <v>37478</v>
      </c>
      <c r="G309" s="0" t="n">
        <v>0</v>
      </c>
      <c r="H309" s="0" t="s">
        <v>1865</v>
      </c>
      <c r="I309" s="0" t="n">
        <v>37478</v>
      </c>
      <c r="Q309" s="0" t="s">
        <v>1285</v>
      </c>
      <c r="R309" s="0" t="e">
        <f aca="false">MODE($I$307:$I$323)</f>
        <v>#VALUE!</v>
      </c>
      <c r="T309" s="0" t="n">
        <v>3</v>
      </c>
      <c r="U309" s="16" t="n">
        <f aca="false">R310</f>
        <v>6197</v>
      </c>
      <c r="V309" s="17" t="s">
        <v>1316</v>
      </c>
    </row>
    <row r="310" customFormat="false" ht="13.8" hidden="false" customHeight="false" outlineLevel="0" collapsed="false">
      <c r="B310" s="0" t="s">
        <v>1393</v>
      </c>
      <c r="C310" s="0" t="s">
        <v>1278</v>
      </c>
      <c r="D310" s="0" t="n">
        <v>61.4292</v>
      </c>
      <c r="E310" s="0" t="n">
        <v>21.875</v>
      </c>
      <c r="F310" s="0" t="n">
        <v>11551</v>
      </c>
      <c r="G310" s="0" t="n">
        <v>1</v>
      </c>
      <c r="H310" s="0" t="s">
        <v>1866</v>
      </c>
      <c r="I310" s="0" t="n">
        <v>11551</v>
      </c>
      <c r="Q310" s="0" t="s">
        <v>1286</v>
      </c>
      <c r="R310" s="0" t="n">
        <f aca="false">MEDIAN($I$307:$I$323)</f>
        <v>6197</v>
      </c>
    </row>
    <row r="311" customFormat="false" ht="13.8" hidden="false" customHeight="false" outlineLevel="0" collapsed="false">
      <c r="B311" s="0" t="s">
        <v>1397</v>
      </c>
      <c r="C311" s="0" t="s">
        <v>1278</v>
      </c>
      <c r="D311" s="0" t="n">
        <v>61.1333</v>
      </c>
      <c r="E311" s="0" t="n">
        <v>22.0833</v>
      </c>
      <c r="F311" s="0" t="n">
        <v>10353</v>
      </c>
      <c r="G311" s="0" t="n">
        <v>1</v>
      </c>
      <c r="H311" s="0" t="s">
        <v>1867</v>
      </c>
      <c r="I311" s="0" t="n">
        <v>10353</v>
      </c>
      <c r="Q311" s="0" t="s">
        <v>1288</v>
      </c>
      <c r="R311" s="0" t="n">
        <f aca="false">QUARTILE($I$307:$I$323, 1)</f>
        <v>2686.5</v>
      </c>
    </row>
    <row r="312" customFormat="false" ht="13.8" hidden="false" customHeight="false" outlineLevel="0" collapsed="false">
      <c r="B312" s="0" t="s">
        <v>1400</v>
      </c>
      <c r="C312" s="0" t="s">
        <v>1278</v>
      </c>
      <c r="D312" s="0" t="n">
        <v>61.8042</v>
      </c>
      <c r="E312" s="0" t="n">
        <v>22.3944</v>
      </c>
      <c r="F312" s="0" t="n">
        <v>11383</v>
      </c>
      <c r="G312" s="0" t="n">
        <v>1</v>
      </c>
      <c r="H312" s="0" t="s">
        <v>1868</v>
      </c>
      <c r="I312" s="0" t="n">
        <v>11383</v>
      </c>
      <c r="Q312" s="0" t="s">
        <v>1289</v>
      </c>
      <c r="R312" s="0" t="n">
        <f aca="false">QUARTILE($I$307:$I$323, 3)</f>
        <v>10610.5</v>
      </c>
    </row>
    <row r="313" customFormat="false" ht="13.8" hidden="false" customHeight="false" outlineLevel="0" collapsed="false">
      <c r="B313" s="0" t="s">
        <v>1407</v>
      </c>
      <c r="C313" s="0" t="s">
        <v>1278</v>
      </c>
      <c r="D313" s="0" t="n">
        <v>61.1764</v>
      </c>
      <c r="E313" s="0" t="n">
        <v>22.6986</v>
      </c>
      <c r="F313" s="0" t="n">
        <v>9044</v>
      </c>
      <c r="G313" s="0" t="n">
        <v>1</v>
      </c>
      <c r="H313" s="0" t="s">
        <v>1869</v>
      </c>
      <c r="I313" s="0" t="n">
        <v>9044</v>
      </c>
      <c r="Q313" s="0" t="s">
        <v>1290</v>
      </c>
      <c r="R313" s="0" t="n">
        <f aca="false">VAR($I$307:$I$323)</f>
        <v>397059165.983333</v>
      </c>
    </row>
    <row r="314" customFormat="false" ht="13.8" hidden="false" customHeight="false" outlineLevel="0" collapsed="false">
      <c r="B314" s="0" t="s">
        <v>1437</v>
      </c>
      <c r="C314" s="0" t="s">
        <v>1278</v>
      </c>
      <c r="D314" s="0" t="n">
        <v>61.2556</v>
      </c>
      <c r="E314" s="0" t="n">
        <v>22.3486</v>
      </c>
      <c r="F314" s="0" t="n">
        <v>6212</v>
      </c>
      <c r="G314" s="0" t="n">
        <v>1</v>
      </c>
      <c r="H314" s="0" t="s">
        <v>1870</v>
      </c>
      <c r="I314" s="0" t="n">
        <v>6212</v>
      </c>
      <c r="Q314" s="0" t="s">
        <v>1291</v>
      </c>
      <c r="R314" s="0" t="n">
        <f aca="false">STDEV($I$307:$I$323)</f>
        <v>19926.3435176485</v>
      </c>
    </row>
    <row r="315" customFormat="false" ht="13.8" hidden="false" customHeight="false" outlineLevel="0" collapsed="false">
      <c r="B315" s="0" t="s">
        <v>1441</v>
      </c>
      <c r="C315" s="0" t="s">
        <v>1278</v>
      </c>
      <c r="D315" s="0" t="n">
        <v>61.3139</v>
      </c>
      <c r="E315" s="0" t="n">
        <v>22.1417</v>
      </c>
      <c r="F315" s="0" t="n">
        <v>6182</v>
      </c>
      <c r="G315" s="0" t="n">
        <v>0</v>
      </c>
      <c r="H315" s="0" t="s">
        <v>1871</v>
      </c>
      <c r="I315" s="0" t="n">
        <v>6182</v>
      </c>
      <c r="Q315" s="0" t="s">
        <v>1292</v>
      </c>
      <c r="R315" s="0" t="n">
        <f aca="false">KURT($I$307:$I$323)</f>
        <v>9.60571950784246</v>
      </c>
    </row>
    <row r="316" customFormat="false" ht="13.8" hidden="false" customHeight="false" outlineLevel="0" collapsed="false">
      <c r="B316" s="0" t="s">
        <v>1446</v>
      </c>
      <c r="C316" s="0" t="s">
        <v>1278</v>
      </c>
      <c r="D316" s="0" t="n">
        <v>61.05</v>
      </c>
      <c r="E316" s="0" t="n">
        <v>22.35</v>
      </c>
      <c r="F316" s="0" t="n">
        <v>5927</v>
      </c>
      <c r="G316" s="0" t="n">
        <v>1</v>
      </c>
      <c r="H316" s="0" t="s">
        <v>1872</v>
      </c>
      <c r="I316" s="0" t="n">
        <v>5927</v>
      </c>
      <c r="Q316" s="0" t="s">
        <v>1293</v>
      </c>
      <c r="R316" s="0" t="n">
        <f aca="false">SKEW($I$307:$I$323)</f>
        <v>3.0200578295881</v>
      </c>
    </row>
    <row r="317" customFormat="false" ht="13.8" hidden="false" customHeight="false" outlineLevel="0" collapsed="false">
      <c r="B317" s="0" t="s">
        <v>1463</v>
      </c>
      <c r="C317" s="0" t="s">
        <v>1278</v>
      </c>
      <c r="D317" s="0" t="n">
        <v>61.2</v>
      </c>
      <c r="E317" s="0" t="n">
        <v>21.7333</v>
      </c>
      <c r="F317" s="0" t="n">
        <v>9513</v>
      </c>
      <c r="G317" s="0" t="n">
        <v>1</v>
      </c>
      <c r="H317" s="0" t="s">
        <v>1873</v>
      </c>
      <c r="I317" s="0" t="n">
        <v>9513</v>
      </c>
      <c r="Q317" s="0" t="s">
        <v>1294</v>
      </c>
      <c r="R317" s="0" t="n">
        <f aca="false">MAX($I$307:$I$323)-MIN($I$307:$I$323)</f>
        <v>78783</v>
      </c>
    </row>
    <row r="318" customFormat="false" ht="13.8" hidden="false" customHeight="false" outlineLevel="0" collapsed="false">
      <c r="B318" s="0" t="s">
        <v>1464</v>
      </c>
      <c r="C318" s="0" t="s">
        <v>1278</v>
      </c>
      <c r="D318" s="0" t="n">
        <v>61.3653</v>
      </c>
      <c r="E318" s="0" t="n">
        <v>22.0042</v>
      </c>
      <c r="F318" s="0" t="n">
        <v>4591</v>
      </c>
      <c r="G318" s="0" t="n">
        <v>1</v>
      </c>
      <c r="H318" s="0" t="s">
        <v>1874</v>
      </c>
      <c r="I318" s="0" t="n">
        <v>4591</v>
      </c>
      <c r="Q318" s="0" t="s">
        <v>1295</v>
      </c>
      <c r="R318" s="0" t="n">
        <f aca="false">MIN($I$307:$I$323)</f>
        <v>1192</v>
      </c>
    </row>
    <row r="319" customFormat="false" ht="13.8" hidden="false" customHeight="false" outlineLevel="0" collapsed="false">
      <c r="B319" s="0" t="s">
        <v>1522</v>
      </c>
      <c r="C319" s="0" t="s">
        <v>1278</v>
      </c>
      <c r="D319" s="0" t="n">
        <v>61.8583</v>
      </c>
      <c r="E319" s="0" t="n">
        <v>21.5</v>
      </c>
      <c r="F319" s="0" t="n">
        <v>2888</v>
      </c>
      <c r="G319" s="0" t="n">
        <v>1</v>
      </c>
      <c r="H319" s="0" t="s">
        <v>1875</v>
      </c>
      <c r="I319" s="0" t="n">
        <v>2888</v>
      </c>
      <c r="Q319" s="0" t="s">
        <v>1296</v>
      </c>
      <c r="R319" s="0" t="n">
        <f aca="false">MAX($I$307:$I$323)</f>
        <v>79975</v>
      </c>
    </row>
    <row r="320" customFormat="false" ht="13.8" hidden="false" customHeight="false" outlineLevel="0" collapsed="false">
      <c r="B320" s="0" t="s">
        <v>1541</v>
      </c>
      <c r="C320" s="0" t="s">
        <v>1278</v>
      </c>
      <c r="D320" s="0" t="n">
        <v>62.1333</v>
      </c>
      <c r="E320" s="0" t="n">
        <v>22.5583</v>
      </c>
      <c r="F320" s="0" t="n">
        <v>2082</v>
      </c>
      <c r="G320" s="0" t="n">
        <v>1</v>
      </c>
      <c r="H320" s="0" t="s">
        <v>1876</v>
      </c>
      <c r="I320" s="0" t="n">
        <v>2082</v>
      </c>
      <c r="Q320" s="0" t="s">
        <v>1297</v>
      </c>
      <c r="R320" s="0" t="n">
        <f aca="false">SUM($I$307:$I$323)</f>
        <v>201574</v>
      </c>
    </row>
    <row r="321" customFormat="false" ht="13.8" hidden="false" customHeight="false" outlineLevel="0" collapsed="false">
      <c r="B321" s="0" t="s">
        <v>1553</v>
      </c>
      <c r="C321" s="0" t="s">
        <v>1278</v>
      </c>
      <c r="D321" s="0" t="n">
        <v>61.6917</v>
      </c>
      <c r="E321" s="0" t="n">
        <v>22.0083</v>
      </c>
      <c r="F321" s="0" t="n">
        <v>1800</v>
      </c>
      <c r="G321" s="0" t="n">
        <v>1</v>
      </c>
      <c r="H321" s="0" t="s">
        <v>1877</v>
      </c>
      <c r="I321" s="0" t="n">
        <v>1800</v>
      </c>
      <c r="Q321" s="0" t="s">
        <v>1298</v>
      </c>
      <c r="R321" s="0" t="n">
        <f aca="false">COUNT($I$307:$I$323)</f>
        <v>16</v>
      </c>
    </row>
    <row r="322" customFormat="false" ht="13.8" hidden="false" customHeight="false" outlineLevel="0" collapsed="false">
      <c r="B322" s="0" t="s">
        <v>1568</v>
      </c>
      <c r="C322" s="0" t="s">
        <v>1278</v>
      </c>
      <c r="D322" s="0" t="n">
        <v>61.8167</v>
      </c>
      <c r="E322" s="0" t="n">
        <v>22.6917</v>
      </c>
      <c r="F322" s="0" t="n">
        <v>1403</v>
      </c>
      <c r="G322" s="0" t="n">
        <v>1</v>
      </c>
      <c r="H322" s="0" t="s">
        <v>1878</v>
      </c>
      <c r="I322" s="0" t="n">
        <v>1403</v>
      </c>
    </row>
    <row r="323" customFormat="false" ht="13.8" hidden="false" customHeight="false" outlineLevel="0" collapsed="false">
      <c r="B323" s="0" t="s">
        <v>1579</v>
      </c>
      <c r="C323" s="0" t="s">
        <v>1278</v>
      </c>
      <c r="D323" s="0" t="n">
        <v>61.8833</v>
      </c>
      <c r="E323" s="0" t="n">
        <v>21.8167</v>
      </c>
      <c r="F323" s="0" t="n">
        <v>1192</v>
      </c>
      <c r="G323" s="0" t="n">
        <v>1</v>
      </c>
      <c r="H323" s="0" t="s">
        <v>1879</v>
      </c>
      <c r="I323" s="0" t="n">
        <v>1192</v>
      </c>
    </row>
    <row r="326" customFormat="false" ht="13.8" hidden="false" customHeight="false" outlineLevel="0" collapsed="false">
      <c r="B326" s="0" t="s">
        <v>1299</v>
      </c>
      <c r="C326" s="0" t="s">
        <v>1300</v>
      </c>
      <c r="D326" s="0" t="s">
        <v>1301</v>
      </c>
      <c r="E326" s="0" t="s">
        <v>1302</v>
      </c>
      <c r="F326" s="0" t="s">
        <v>1303</v>
      </c>
      <c r="G326" s="0" t="s">
        <v>1304</v>
      </c>
      <c r="H326" s="0" t="s">
        <v>1305</v>
      </c>
      <c r="I326" s="0" t="s">
        <v>1303</v>
      </c>
      <c r="R326" s="1" t="s">
        <v>1282</v>
      </c>
      <c r="T326" s="15" t="s">
        <v>1311</v>
      </c>
    </row>
    <row r="327" customFormat="false" ht="13.8" hidden="false" customHeight="false" outlineLevel="0" collapsed="false">
      <c r="B327" s="0" t="s">
        <v>1306</v>
      </c>
      <c r="C327" s="0" t="s">
        <v>1307</v>
      </c>
      <c r="D327" s="0" t="s">
        <v>866</v>
      </c>
      <c r="E327" s="0" t="s">
        <v>1308</v>
      </c>
      <c r="F327" s="0" t="s">
        <v>1282</v>
      </c>
      <c r="G327" s="0" t="s">
        <v>1304</v>
      </c>
      <c r="H327" s="0" t="s">
        <v>1309</v>
      </c>
      <c r="I327" s="0" t="s">
        <v>1282</v>
      </c>
      <c r="J327" s="0" t="s">
        <v>1310</v>
      </c>
      <c r="Q327" s="0" t="s">
        <v>1283</v>
      </c>
      <c r="R327" s="0" t="n">
        <f aca="false">AVERAGE($I$327:$I$353)</f>
        <v>70646.7692307692</v>
      </c>
      <c r="T327" s="0" t="n">
        <v>1</v>
      </c>
      <c r="U327" s="0" t="n">
        <v>0</v>
      </c>
    </row>
    <row r="328" customFormat="false" ht="13.8" hidden="false" customHeight="false" outlineLevel="0" collapsed="false">
      <c r="B328" s="0" t="s">
        <v>1312</v>
      </c>
      <c r="C328" s="0" t="s">
        <v>1279</v>
      </c>
      <c r="D328" s="0" t="n">
        <v>60.1756</v>
      </c>
      <c r="E328" s="0" t="n">
        <v>24.9342</v>
      </c>
      <c r="F328" s="0" t="n">
        <v>703540</v>
      </c>
      <c r="G328" s="0" t="n">
        <v>0</v>
      </c>
      <c r="H328" s="0" t="s">
        <v>1880</v>
      </c>
      <c r="I328" s="0" t="n">
        <v>703540</v>
      </c>
      <c r="Q328" s="0" t="s">
        <v>1284</v>
      </c>
      <c r="R328" s="0" t="n">
        <f aca="false">SQRT(VAR($I$327:$I$353)/COUNT($I$327:$I$353))</f>
        <v>29542.4710058278</v>
      </c>
      <c r="T328" s="0" t="n">
        <v>2</v>
      </c>
      <c r="U328" s="16" t="n">
        <f aca="false">R331</f>
        <v>6378.25</v>
      </c>
      <c r="V328" s="17" t="s">
        <v>1314</v>
      </c>
    </row>
    <row r="329" customFormat="false" ht="13.8" hidden="false" customHeight="false" outlineLevel="0" collapsed="false">
      <c r="B329" s="0" t="s">
        <v>1313</v>
      </c>
      <c r="C329" s="0" t="s">
        <v>1279</v>
      </c>
      <c r="D329" s="0" t="n">
        <v>60.21</v>
      </c>
      <c r="E329" s="0" t="n">
        <v>24.66</v>
      </c>
      <c r="F329" s="0" t="n">
        <v>331612</v>
      </c>
      <c r="G329" s="0" t="n">
        <v>0</v>
      </c>
      <c r="H329" s="0" t="s">
        <v>1881</v>
      </c>
      <c r="I329" s="0" t="n">
        <v>331612</v>
      </c>
      <c r="Q329" s="0" t="s">
        <v>1285</v>
      </c>
      <c r="R329" s="0" t="e">
        <f aca="false">MODE($I$327:$I$353)</f>
        <v>#VALUE!</v>
      </c>
      <c r="T329" s="0" t="n">
        <v>3</v>
      </c>
      <c r="U329" s="16" t="n">
        <f aca="false">R330</f>
        <v>25655</v>
      </c>
      <c r="V329" s="17" t="s">
        <v>1316</v>
      </c>
    </row>
    <row r="330" customFormat="false" ht="13.8" hidden="false" customHeight="false" outlineLevel="0" collapsed="false">
      <c r="B330" s="0" t="s">
        <v>1317</v>
      </c>
      <c r="C330" s="0" t="s">
        <v>1279</v>
      </c>
      <c r="D330" s="0" t="n">
        <v>60.3</v>
      </c>
      <c r="E330" s="0" t="n">
        <v>25.0333</v>
      </c>
      <c r="F330" s="0" t="n">
        <v>268791</v>
      </c>
      <c r="G330" s="0" t="n">
        <v>0</v>
      </c>
      <c r="H330" s="0" t="s">
        <v>1882</v>
      </c>
      <c r="I330" s="0" t="n">
        <v>268791</v>
      </c>
      <c r="Q330" s="0" t="s">
        <v>1286</v>
      </c>
      <c r="R330" s="0" t="n">
        <f aca="false">MEDIAN($I$327:$I$353)</f>
        <v>25655</v>
      </c>
    </row>
    <row r="331" customFormat="false" ht="13.8" hidden="false" customHeight="false" outlineLevel="0" collapsed="false">
      <c r="B331" s="0" t="s">
        <v>1334</v>
      </c>
      <c r="C331" s="0" t="s">
        <v>1279</v>
      </c>
      <c r="D331" s="0" t="n">
        <v>60.3931</v>
      </c>
      <c r="E331" s="0" t="n">
        <v>25.6639</v>
      </c>
      <c r="F331" s="0" t="n">
        <v>52037</v>
      </c>
      <c r="G331" s="0" t="n">
        <v>1</v>
      </c>
      <c r="H331" s="0" t="s">
        <v>1883</v>
      </c>
      <c r="I331" s="0" t="n">
        <v>52037</v>
      </c>
      <c r="Q331" s="0" t="s">
        <v>1288</v>
      </c>
      <c r="R331" s="0" t="n">
        <f aca="false">QUARTILE($I$327:$I$353, 1)</f>
        <v>6378.25</v>
      </c>
    </row>
    <row r="332" customFormat="false" ht="13.8" hidden="false" customHeight="false" outlineLevel="0" collapsed="false">
      <c r="B332" s="0" t="s">
        <v>1336</v>
      </c>
      <c r="C332" s="0" t="s">
        <v>1279</v>
      </c>
      <c r="D332" s="0" t="n">
        <v>60.25</v>
      </c>
      <c r="E332" s="0" t="n">
        <v>24.0667</v>
      </c>
      <c r="F332" s="0" t="n">
        <v>43691</v>
      </c>
      <c r="G332" s="0" t="n">
        <v>1</v>
      </c>
      <c r="H332" s="0" t="s">
        <v>1884</v>
      </c>
      <c r="I332" s="0" t="n">
        <v>43691</v>
      </c>
      <c r="Q332" s="0" t="s">
        <v>1289</v>
      </c>
      <c r="R332" s="0" t="n">
        <f aca="false">QUARTILE($I$327:$I$353, 3)</f>
        <v>46202</v>
      </c>
    </row>
    <row r="333" customFormat="false" ht="13.8" hidden="false" customHeight="false" outlineLevel="0" collapsed="false">
      <c r="B333" s="0" t="s">
        <v>1337</v>
      </c>
      <c r="C333" s="0" t="s">
        <v>1279</v>
      </c>
      <c r="D333" s="0" t="n">
        <v>60.6306</v>
      </c>
      <c r="E333" s="0" t="n">
        <v>24.8597</v>
      </c>
      <c r="F333" s="0" t="n">
        <v>47409</v>
      </c>
      <c r="G333" s="0" t="n">
        <v>1</v>
      </c>
      <c r="H333" s="0" t="s">
        <v>1885</v>
      </c>
      <c r="I333" s="0" t="n">
        <v>47409</v>
      </c>
      <c r="Q333" s="0" t="s">
        <v>1290</v>
      </c>
      <c r="R333" s="0" t="n">
        <f aca="false">VAR($I$327:$I$353)</f>
        <v>22691697421.3846</v>
      </c>
    </row>
    <row r="334" customFormat="false" ht="13.8" hidden="false" customHeight="false" outlineLevel="0" collapsed="false">
      <c r="B334" s="0" t="s">
        <v>1338</v>
      </c>
      <c r="C334" s="0" t="s">
        <v>1279</v>
      </c>
      <c r="D334" s="0" t="n">
        <v>60.4667</v>
      </c>
      <c r="E334" s="0" t="n">
        <v>24.8083</v>
      </c>
      <c r="F334" s="0" t="n">
        <v>47039</v>
      </c>
      <c r="G334" s="0" t="n">
        <v>1</v>
      </c>
      <c r="H334" s="0" t="s">
        <v>1886</v>
      </c>
      <c r="I334" s="0" t="n">
        <v>47039</v>
      </c>
      <c r="Q334" s="0" t="s">
        <v>1291</v>
      </c>
      <c r="R334" s="0" t="n">
        <f aca="false">STDEV($I$327:$I$353)</f>
        <v>150637.636138465</v>
      </c>
    </row>
    <row r="335" customFormat="false" ht="13.8" hidden="false" customHeight="false" outlineLevel="0" collapsed="false">
      <c r="B335" s="0" t="s">
        <v>1339</v>
      </c>
      <c r="C335" s="0" t="s">
        <v>1279</v>
      </c>
      <c r="D335" s="0" t="n">
        <v>60.4722</v>
      </c>
      <c r="E335" s="0" t="n">
        <v>25.0889</v>
      </c>
      <c r="F335" s="0" t="n">
        <v>50377</v>
      </c>
      <c r="G335" s="0" t="n">
        <v>1</v>
      </c>
      <c r="H335" s="0" t="s">
        <v>1887</v>
      </c>
      <c r="I335" s="0" t="n">
        <v>50377</v>
      </c>
      <c r="Q335" s="0" t="s">
        <v>1292</v>
      </c>
      <c r="R335" s="0" t="n">
        <f aca="false">KURT($I$327:$I$353)</f>
        <v>13.0856215039869</v>
      </c>
    </row>
    <row r="336" customFormat="false" ht="13.8" hidden="false" customHeight="false" outlineLevel="0" collapsed="false">
      <c r="B336" s="0" t="s">
        <v>1341</v>
      </c>
      <c r="C336" s="0" t="s">
        <v>1279</v>
      </c>
      <c r="D336" s="0" t="n">
        <v>60.1167</v>
      </c>
      <c r="E336" s="0" t="n">
        <v>24.4167</v>
      </c>
      <c r="F336" s="0" t="n">
        <v>43050</v>
      </c>
      <c r="G336" s="0" t="n">
        <v>1</v>
      </c>
      <c r="H336" s="0" t="s">
        <v>1888</v>
      </c>
      <c r="I336" s="0" t="n">
        <v>43050</v>
      </c>
      <c r="Q336" s="0" t="s">
        <v>1293</v>
      </c>
      <c r="R336" s="0" t="n">
        <f aca="false">SKEW($I$327:$I$353)</f>
        <v>3.49334540762565</v>
      </c>
    </row>
    <row r="337" customFormat="false" ht="13.8" hidden="false" customHeight="false" outlineLevel="0" collapsed="false">
      <c r="B337" s="0" t="s">
        <v>1342</v>
      </c>
      <c r="C337" s="0" t="s">
        <v>1279</v>
      </c>
      <c r="D337" s="0" t="n">
        <v>60.4028</v>
      </c>
      <c r="E337" s="0" t="n">
        <v>25.0292</v>
      </c>
      <c r="F337" s="0" t="n">
        <v>39854</v>
      </c>
      <c r="G337" s="0" t="n">
        <v>1</v>
      </c>
      <c r="H337" s="0" t="s">
        <v>1889</v>
      </c>
      <c r="I337" s="0" t="n">
        <v>39854</v>
      </c>
      <c r="Q337" s="0" t="s">
        <v>1294</v>
      </c>
      <c r="R337" s="0" t="n">
        <f aca="false">MAX($I$327:$I$353)-MIN($I$327:$I$353)</f>
        <v>701856</v>
      </c>
    </row>
    <row r="338" customFormat="false" ht="13.8" hidden="false" customHeight="false" outlineLevel="0" collapsed="false">
      <c r="B338" s="0" t="s">
        <v>1345</v>
      </c>
      <c r="C338" s="0" t="s">
        <v>1279</v>
      </c>
      <c r="D338" s="0" t="n">
        <v>60.4028</v>
      </c>
      <c r="E338" s="0" t="n">
        <v>25.1</v>
      </c>
      <c r="F338" s="0" t="n">
        <v>40261</v>
      </c>
      <c r="G338" s="0" t="n">
        <v>1</v>
      </c>
      <c r="H338" s="0" t="s">
        <v>1890</v>
      </c>
      <c r="I338" s="0" t="n">
        <v>40261</v>
      </c>
      <c r="Q338" s="0" t="s">
        <v>1295</v>
      </c>
      <c r="R338" s="0" t="n">
        <f aca="false">MIN($I$327:$I$353)</f>
        <v>1684</v>
      </c>
    </row>
    <row r="339" customFormat="false" ht="13.8" hidden="false" customHeight="false" outlineLevel="0" collapsed="false">
      <c r="B339" s="0" t="s">
        <v>1351</v>
      </c>
      <c r="C339" s="0" t="s">
        <v>1279</v>
      </c>
      <c r="D339" s="0" t="n">
        <v>60.4167</v>
      </c>
      <c r="E339" s="0" t="n">
        <v>24.3331</v>
      </c>
      <c r="F339" s="0" t="n">
        <v>29556</v>
      </c>
      <c r="G339" s="0" t="n">
        <v>1</v>
      </c>
      <c r="H339" s="0" t="s">
        <v>1891</v>
      </c>
      <c r="I339" s="0" t="n">
        <v>29556</v>
      </c>
      <c r="Q339" s="0" t="s">
        <v>1296</v>
      </c>
      <c r="R339" s="0" t="n">
        <f aca="false">MAX($I$327:$I$353)</f>
        <v>703540</v>
      </c>
    </row>
    <row r="340" customFormat="false" ht="13.8" hidden="false" customHeight="false" outlineLevel="0" collapsed="false">
      <c r="B340" s="0" t="s">
        <v>1352</v>
      </c>
      <c r="C340" s="0" t="s">
        <v>1279</v>
      </c>
      <c r="D340" s="0" t="n">
        <v>59.975</v>
      </c>
      <c r="E340" s="0" t="n">
        <v>23.4361</v>
      </c>
      <c r="F340" s="0" t="n">
        <v>26057</v>
      </c>
      <c r="G340" s="0" t="n">
        <v>1</v>
      </c>
      <c r="H340" s="0" t="s">
        <v>1892</v>
      </c>
      <c r="I340" s="0" t="n">
        <v>26057</v>
      </c>
      <c r="Q340" s="0" t="s">
        <v>1297</v>
      </c>
      <c r="R340" s="0" t="n">
        <f aca="false">SUM($I$327:$I$353)</f>
        <v>1836816</v>
      </c>
    </row>
    <row r="341" customFormat="false" ht="13.8" hidden="false" customHeight="false" outlineLevel="0" collapsed="false">
      <c r="B341" s="0" t="s">
        <v>1367</v>
      </c>
      <c r="C341" s="0" t="s">
        <v>1279</v>
      </c>
      <c r="D341" s="0" t="n">
        <v>60.6331</v>
      </c>
      <c r="E341" s="0" t="n">
        <v>25.3167</v>
      </c>
      <c r="F341" s="0" t="n">
        <v>21127</v>
      </c>
      <c r="G341" s="0" t="n">
        <v>1</v>
      </c>
      <c r="H341" s="0" t="s">
        <v>1893</v>
      </c>
      <c r="I341" s="0" t="n">
        <v>21127</v>
      </c>
      <c r="Q341" s="0" t="s">
        <v>1298</v>
      </c>
      <c r="R341" s="0" t="n">
        <f aca="false">COUNT($I$327:$I$353)</f>
        <v>26</v>
      </c>
    </row>
    <row r="342" customFormat="false" ht="13.8" hidden="false" customHeight="false" outlineLevel="0" collapsed="false">
      <c r="B342" s="0" t="s">
        <v>1372</v>
      </c>
      <c r="C342" s="0" t="s">
        <v>1279</v>
      </c>
      <c r="D342" s="0" t="n">
        <v>60.3764</v>
      </c>
      <c r="E342" s="0" t="n">
        <v>25.2722</v>
      </c>
      <c r="F342" s="0" t="n">
        <v>25253</v>
      </c>
      <c r="G342" s="0" t="n">
        <v>1</v>
      </c>
      <c r="H342" s="0" t="s">
        <v>1894</v>
      </c>
      <c r="I342" s="0" t="n">
        <v>25253</v>
      </c>
    </row>
    <row r="343" customFormat="false" ht="13.8" hidden="false" customHeight="false" outlineLevel="0" collapsed="false">
      <c r="B343" s="0" t="s">
        <v>1388</v>
      </c>
      <c r="C343" s="0" t="s">
        <v>1279</v>
      </c>
      <c r="D343" s="0" t="n">
        <v>60.4569</v>
      </c>
      <c r="E343" s="0" t="n">
        <v>26.225</v>
      </c>
      <c r="F343" s="0" t="n">
        <v>13874</v>
      </c>
      <c r="G343" s="0" t="n">
        <v>1</v>
      </c>
      <c r="H343" s="0" t="s">
        <v>1895</v>
      </c>
      <c r="I343" s="0" t="n">
        <v>13874</v>
      </c>
    </row>
    <row r="344" customFormat="false" ht="13.8" hidden="false" customHeight="false" outlineLevel="0" collapsed="false">
      <c r="B344" s="0" t="s">
        <v>1417</v>
      </c>
      <c r="C344" s="0" t="s">
        <v>1279</v>
      </c>
      <c r="D344" s="0" t="n">
        <v>60.2097</v>
      </c>
      <c r="E344" s="0" t="n">
        <v>24.7264</v>
      </c>
      <c r="F344" s="0" t="n">
        <v>11358</v>
      </c>
      <c r="G344" s="0" t="n">
        <v>1</v>
      </c>
      <c r="H344" s="0" t="s">
        <v>1896</v>
      </c>
      <c r="I344" s="0" t="n">
        <v>11358</v>
      </c>
    </row>
    <row r="345" customFormat="false" ht="13.8" hidden="false" customHeight="false" outlineLevel="0" collapsed="false">
      <c r="B345" s="0" t="s">
        <v>1422</v>
      </c>
      <c r="C345" s="0" t="s">
        <v>1279</v>
      </c>
      <c r="D345" s="0" t="n">
        <v>60.5347</v>
      </c>
      <c r="E345" s="0" t="n">
        <v>24.2097</v>
      </c>
      <c r="F345" s="0" t="n">
        <v>8260</v>
      </c>
      <c r="G345" s="0" t="n">
        <v>1</v>
      </c>
      <c r="H345" s="0" t="s">
        <v>1897</v>
      </c>
      <c r="I345" s="0" t="n">
        <v>8260</v>
      </c>
    </row>
    <row r="346" customFormat="false" ht="13.8" hidden="false" customHeight="false" outlineLevel="0" collapsed="false">
      <c r="B346" s="0" t="s">
        <v>1423</v>
      </c>
      <c r="C346" s="0" t="s">
        <v>1279</v>
      </c>
      <c r="D346" s="0" t="n">
        <v>59.8236</v>
      </c>
      <c r="E346" s="0" t="n">
        <v>22.9681</v>
      </c>
      <c r="F346" s="0" t="n">
        <v>6829</v>
      </c>
      <c r="G346" s="0" t="n">
        <v>1</v>
      </c>
      <c r="H346" s="0" t="s">
        <v>1898</v>
      </c>
      <c r="I346" s="0" t="n">
        <v>6829</v>
      </c>
    </row>
    <row r="347" customFormat="false" ht="13.8" hidden="false" customHeight="false" outlineLevel="0" collapsed="false">
      <c r="B347" s="0" t="s">
        <v>1459</v>
      </c>
      <c r="C347" s="0" t="s">
        <v>1279</v>
      </c>
      <c r="D347" s="0" t="n">
        <v>60.1333</v>
      </c>
      <c r="E347" s="0" t="n">
        <v>24.2167</v>
      </c>
      <c r="F347" s="0" t="n">
        <v>6228</v>
      </c>
      <c r="G347" s="0" t="n">
        <v>1</v>
      </c>
      <c r="H347" s="0" t="s">
        <v>1899</v>
      </c>
      <c r="I347" s="0" t="n">
        <v>6228</v>
      </c>
    </row>
    <row r="348" customFormat="false" ht="13.8" hidden="false" customHeight="false" outlineLevel="0" collapsed="false">
      <c r="B348" s="0" t="s">
        <v>1467</v>
      </c>
      <c r="C348" s="0" t="s">
        <v>1279</v>
      </c>
      <c r="D348" s="0" t="n">
        <v>60.0458</v>
      </c>
      <c r="E348" s="0" t="n">
        <v>24.0056</v>
      </c>
      <c r="F348" s="0" t="n">
        <v>5059</v>
      </c>
      <c r="G348" s="0" t="n">
        <v>1</v>
      </c>
      <c r="H348" s="0" t="s">
        <v>1900</v>
      </c>
      <c r="I348" s="0" t="n">
        <v>5059</v>
      </c>
    </row>
    <row r="349" customFormat="false" ht="13.8" hidden="false" customHeight="false" outlineLevel="0" collapsed="false">
      <c r="B349" s="0" t="s">
        <v>1476</v>
      </c>
      <c r="C349" s="0" t="s">
        <v>1279</v>
      </c>
      <c r="D349" s="0" t="n">
        <v>60.475</v>
      </c>
      <c r="E349" s="0" t="n">
        <v>25.375</v>
      </c>
      <c r="F349" s="0" t="n">
        <v>5126</v>
      </c>
      <c r="G349" s="0" t="n">
        <v>1</v>
      </c>
      <c r="H349" s="0" t="s">
        <v>1901</v>
      </c>
      <c r="I349" s="0" t="n">
        <v>5126</v>
      </c>
    </row>
    <row r="350" customFormat="false" ht="13.8" hidden="false" customHeight="false" outlineLevel="0" collapsed="false">
      <c r="B350" s="0" t="s">
        <v>1479</v>
      </c>
      <c r="C350" s="0" t="s">
        <v>1279</v>
      </c>
      <c r="D350" s="0" t="n">
        <v>60.5278</v>
      </c>
      <c r="E350" s="0" t="n">
        <v>25.6</v>
      </c>
      <c r="F350" s="0" t="n">
        <v>4598</v>
      </c>
      <c r="G350" s="0" t="n">
        <v>1</v>
      </c>
      <c r="H350" s="0" t="s">
        <v>1902</v>
      </c>
      <c r="I350" s="0" t="n">
        <v>4598</v>
      </c>
    </row>
    <row r="351" customFormat="false" ht="13.8" hidden="false" customHeight="false" outlineLevel="0" collapsed="false">
      <c r="B351" s="0" t="s">
        <v>1534</v>
      </c>
      <c r="C351" s="0" t="s">
        <v>1279</v>
      </c>
      <c r="D351" s="0" t="n">
        <v>60.6167</v>
      </c>
      <c r="E351" s="0" t="n">
        <v>26.2</v>
      </c>
      <c r="F351" s="0" t="n">
        <v>2433</v>
      </c>
      <c r="G351" s="0" t="n">
        <v>1</v>
      </c>
      <c r="H351" s="0" t="s">
        <v>1903</v>
      </c>
      <c r="I351" s="0" t="n">
        <v>2433</v>
      </c>
    </row>
    <row r="352" customFormat="false" ht="13.8" hidden="false" customHeight="false" outlineLevel="0" collapsed="false">
      <c r="B352" s="0" t="s">
        <v>1565</v>
      </c>
      <c r="C352" s="0" t="s">
        <v>1279</v>
      </c>
      <c r="D352" s="0" t="n">
        <v>60.645</v>
      </c>
      <c r="E352" s="0" t="n">
        <v>25.5833</v>
      </c>
      <c r="F352" s="0" t="n">
        <v>1684</v>
      </c>
      <c r="G352" s="0" t="n">
        <v>1</v>
      </c>
      <c r="H352" s="0" t="s">
        <v>1904</v>
      </c>
      <c r="I352" s="0" t="n">
        <v>1684</v>
      </c>
    </row>
    <row r="353" customFormat="false" ht="13.8" hidden="false" customHeight="false" outlineLevel="0" collapsed="false">
      <c r="B353" s="0" t="s">
        <v>1566</v>
      </c>
      <c r="C353" s="0" t="s">
        <v>1279</v>
      </c>
      <c r="D353" s="0" t="n">
        <v>60.6667</v>
      </c>
      <c r="E353" s="0" t="n">
        <v>25.85</v>
      </c>
      <c r="F353" s="0" t="n">
        <v>1713</v>
      </c>
      <c r="G353" s="0" t="n">
        <v>1</v>
      </c>
      <c r="H353" s="0" t="s">
        <v>1905</v>
      </c>
      <c r="I353" s="0" t="n">
        <v>1713</v>
      </c>
    </row>
    <row r="356" customFormat="false" ht="13.8" hidden="false" customHeight="false" outlineLevel="0" collapsed="false">
      <c r="B356" s="0" t="s">
        <v>1299</v>
      </c>
      <c r="C356" s="0" t="s">
        <v>1300</v>
      </c>
      <c r="D356" s="0" t="s">
        <v>1301</v>
      </c>
      <c r="E356" s="0" t="s">
        <v>1302</v>
      </c>
      <c r="F356" s="0" t="s">
        <v>1303</v>
      </c>
      <c r="G356" s="0" t="s">
        <v>1304</v>
      </c>
      <c r="H356" s="0" t="s">
        <v>1305</v>
      </c>
      <c r="I356" s="0" t="s">
        <v>1303</v>
      </c>
      <c r="R356" s="1" t="s">
        <v>1282</v>
      </c>
      <c r="T356" s="15" t="s">
        <v>1311</v>
      </c>
    </row>
    <row r="357" customFormat="false" ht="13.8" hidden="false" customHeight="false" outlineLevel="0" collapsed="false">
      <c r="B357" s="0" t="s">
        <v>1306</v>
      </c>
      <c r="C357" s="0" t="s">
        <v>1307</v>
      </c>
      <c r="D357" s="0" t="s">
        <v>866</v>
      </c>
      <c r="E357" s="0" t="s">
        <v>1308</v>
      </c>
      <c r="F357" s="0" t="s">
        <v>1282</v>
      </c>
      <c r="G357" s="0" t="s">
        <v>1304</v>
      </c>
      <c r="H357" s="0" t="s">
        <v>1309</v>
      </c>
      <c r="I357" s="0" t="s">
        <v>1282</v>
      </c>
      <c r="J357" s="0" t="s">
        <v>1310</v>
      </c>
      <c r="Q357" s="0" t="s">
        <v>1283</v>
      </c>
      <c r="R357" s="0" t="n">
        <f aca="false">AVERAGE($I$357:$I$384)</f>
        <v>18208.7777777778</v>
      </c>
      <c r="T357" s="0" t="n">
        <v>1</v>
      </c>
      <c r="U357" s="0" t="n">
        <v>0</v>
      </c>
    </row>
    <row r="358" customFormat="false" ht="13.8" hidden="false" customHeight="false" outlineLevel="0" collapsed="false">
      <c r="B358" s="0" t="s">
        <v>1319</v>
      </c>
      <c r="C358" s="0" t="s">
        <v>1280</v>
      </c>
      <c r="D358" s="0" t="n">
        <v>60.4517</v>
      </c>
      <c r="E358" s="0" t="n">
        <v>22.27</v>
      </c>
      <c r="F358" s="0" t="n">
        <v>206909</v>
      </c>
      <c r="G358" s="0" t="n">
        <v>0</v>
      </c>
      <c r="H358" s="0" t="s">
        <v>1906</v>
      </c>
      <c r="I358" s="0" t="n">
        <v>206909</v>
      </c>
      <c r="Q358" s="0" t="s">
        <v>1284</v>
      </c>
      <c r="R358" s="0" t="n">
        <f aca="false">SQRT(VAR($I$357:$I$384)/COUNT($I$357:$I$384))</f>
        <v>7581.25076735566</v>
      </c>
      <c r="T358" s="0" t="n">
        <v>2</v>
      </c>
      <c r="U358" s="16" t="n">
        <f aca="false">R361</f>
        <v>2607</v>
      </c>
      <c r="V358" s="17" t="s">
        <v>1314</v>
      </c>
    </row>
    <row r="359" customFormat="false" ht="13.8" hidden="false" customHeight="false" outlineLevel="0" collapsed="false">
      <c r="B359" s="0" t="s">
        <v>1333</v>
      </c>
      <c r="C359" s="0" t="s">
        <v>1280</v>
      </c>
      <c r="D359" s="0" t="n">
        <v>60.3831</v>
      </c>
      <c r="E359" s="0" t="n">
        <v>23.1331</v>
      </c>
      <c r="F359" s="0" t="n">
        <v>47619</v>
      </c>
      <c r="G359" s="0" t="n">
        <v>0</v>
      </c>
      <c r="H359" s="0" t="s">
        <v>1907</v>
      </c>
      <c r="I359" s="0" t="n">
        <v>47619</v>
      </c>
      <c r="Q359" s="0" t="s">
        <v>1285</v>
      </c>
      <c r="R359" s="0" t="e">
        <f aca="false">MODE($I$357:$I$384)</f>
        <v>#VALUE!</v>
      </c>
      <c r="T359" s="0" t="n">
        <v>3</v>
      </c>
      <c r="U359" s="16" t="n">
        <f aca="false">R360</f>
        <v>7721</v>
      </c>
      <c r="V359" s="17" t="s">
        <v>1316</v>
      </c>
    </row>
    <row r="360" customFormat="false" ht="13.8" hidden="false" customHeight="false" outlineLevel="0" collapsed="false">
      <c r="B360" s="0" t="s">
        <v>1348</v>
      </c>
      <c r="C360" s="0" t="s">
        <v>1280</v>
      </c>
      <c r="D360" s="0" t="n">
        <v>60.4069</v>
      </c>
      <c r="E360" s="0" t="n">
        <v>22.3722</v>
      </c>
      <c r="F360" s="0" t="n">
        <v>38669</v>
      </c>
      <c r="G360" s="0" t="n">
        <v>1</v>
      </c>
      <c r="H360" s="0" t="s">
        <v>1908</v>
      </c>
      <c r="I360" s="0" t="n">
        <v>38669</v>
      </c>
      <c r="Q360" s="0" t="s">
        <v>1286</v>
      </c>
      <c r="R360" s="0" t="n">
        <f aca="false">MEDIAN($I$357:$I$384)</f>
        <v>7721</v>
      </c>
    </row>
    <row r="361" customFormat="false" ht="13.8" hidden="false" customHeight="false" outlineLevel="0" collapsed="false">
      <c r="B361" s="0" t="s">
        <v>1356</v>
      </c>
      <c r="C361" s="0" t="s">
        <v>1280</v>
      </c>
      <c r="D361" s="0" t="n">
        <v>60.4861</v>
      </c>
      <c r="E361" s="0" t="n">
        <v>22.1694</v>
      </c>
      <c r="F361" s="0" t="n">
        <v>24809</v>
      </c>
      <c r="G361" s="0" t="n">
        <v>1</v>
      </c>
      <c r="H361" s="0" t="s">
        <v>1909</v>
      </c>
      <c r="I361" s="0" t="n">
        <v>24809</v>
      </c>
      <c r="Q361" s="0" t="s">
        <v>1288</v>
      </c>
      <c r="R361" s="0" t="n">
        <f aca="false">QUARTILE($I$357:$I$384, 1)</f>
        <v>2607</v>
      </c>
    </row>
    <row r="362" customFormat="false" ht="13.8" hidden="false" customHeight="false" outlineLevel="0" collapsed="false">
      <c r="B362" s="0" t="s">
        <v>1374</v>
      </c>
      <c r="C362" s="0" t="s">
        <v>1280</v>
      </c>
      <c r="D362" s="0" t="n">
        <v>60.5</v>
      </c>
      <c r="E362" s="0" t="n">
        <v>22.4497</v>
      </c>
      <c r="F362" s="0" t="n">
        <v>21480</v>
      </c>
      <c r="G362" s="0" t="n">
        <v>1</v>
      </c>
      <c r="H362" s="0" t="s">
        <v>1910</v>
      </c>
      <c r="I362" s="0" t="n">
        <v>21480</v>
      </c>
      <c r="Q362" s="0" t="s">
        <v>1289</v>
      </c>
      <c r="R362" s="0" t="n">
        <f aca="false">QUARTILE($I$357:$I$384, 3)</f>
        <v>14544.5</v>
      </c>
    </row>
    <row r="363" customFormat="false" ht="13.8" hidden="false" customHeight="false" outlineLevel="0" collapsed="false">
      <c r="B363" s="0" t="s">
        <v>1375</v>
      </c>
      <c r="C363" s="0" t="s">
        <v>1280</v>
      </c>
      <c r="D363" s="0" t="n">
        <v>60.4681</v>
      </c>
      <c r="E363" s="0" t="n">
        <v>22.0264</v>
      </c>
      <c r="F363" s="0" t="n">
        <v>20140</v>
      </c>
      <c r="G363" s="0" t="n">
        <v>1</v>
      </c>
      <c r="H363" s="0" t="s">
        <v>1911</v>
      </c>
      <c r="I363" s="0" t="n">
        <v>20140</v>
      </c>
      <c r="Q363" s="0" t="s">
        <v>1290</v>
      </c>
      <c r="R363" s="0" t="n">
        <f aca="false">VAR($I$357:$I$384)</f>
        <v>1551834806.33333</v>
      </c>
    </row>
    <row r="364" customFormat="false" ht="13.8" hidden="false" customHeight="false" outlineLevel="0" collapsed="false">
      <c r="B364" s="0" t="s">
        <v>1383</v>
      </c>
      <c r="C364" s="0" t="s">
        <v>1280</v>
      </c>
      <c r="D364" s="0" t="n">
        <v>60.8514</v>
      </c>
      <c r="E364" s="0" t="n">
        <v>23.0583</v>
      </c>
      <c r="F364" s="0" t="n">
        <v>14549</v>
      </c>
      <c r="G364" s="0" t="n">
        <v>0</v>
      </c>
      <c r="H364" s="0" t="s">
        <v>1912</v>
      </c>
      <c r="I364" s="0" t="n">
        <v>14549</v>
      </c>
      <c r="Q364" s="0" t="s">
        <v>1291</v>
      </c>
      <c r="R364" s="0" t="n">
        <f aca="false">STDEV($I$357:$I$384)</f>
        <v>39393.3345419416</v>
      </c>
    </row>
    <row r="365" customFormat="false" ht="13.8" hidden="false" customHeight="false" outlineLevel="0" collapsed="false">
      <c r="B365" s="0" t="s">
        <v>1386</v>
      </c>
      <c r="C365" s="0" t="s">
        <v>1280</v>
      </c>
      <c r="D365" s="0" t="n">
        <v>60.7833</v>
      </c>
      <c r="E365" s="0" t="n">
        <v>21.4167</v>
      </c>
      <c r="F365" s="0" t="n">
        <v>14540</v>
      </c>
      <c r="G365" s="0" t="n">
        <v>0</v>
      </c>
      <c r="H365" s="0" t="s">
        <v>1913</v>
      </c>
      <c r="I365" s="0" t="n">
        <v>14540</v>
      </c>
      <c r="Q365" s="0" t="s">
        <v>1292</v>
      </c>
      <c r="R365" s="0" t="n">
        <f aca="false">KURT($I$357:$I$384)</f>
        <v>22.1685568777983</v>
      </c>
    </row>
    <row r="366" customFormat="false" ht="13.8" hidden="false" customHeight="false" outlineLevel="0" collapsed="false">
      <c r="B366" s="0" t="s">
        <v>1387</v>
      </c>
      <c r="C366" s="0" t="s">
        <v>1280</v>
      </c>
      <c r="D366" s="0" t="n">
        <v>60.3</v>
      </c>
      <c r="E366" s="0" t="n">
        <v>22.3</v>
      </c>
      <c r="F366" s="0" t="n">
        <v>14443</v>
      </c>
      <c r="G366" s="0" t="n">
        <v>1</v>
      </c>
      <c r="H366" s="0" t="s">
        <v>1914</v>
      </c>
      <c r="I366" s="0" t="n">
        <v>14443</v>
      </c>
      <c r="Q366" s="0" t="s">
        <v>1293</v>
      </c>
      <c r="R366" s="0" t="n">
        <f aca="false">SKEW($I$357:$I$384)</f>
        <v>4.55547859180338</v>
      </c>
    </row>
    <row r="367" customFormat="false" ht="13.8" hidden="false" customHeight="false" outlineLevel="0" collapsed="false">
      <c r="B367" s="0" t="s">
        <v>1405</v>
      </c>
      <c r="C367" s="0" t="s">
        <v>1280</v>
      </c>
      <c r="D367" s="0" t="n">
        <v>60.4569</v>
      </c>
      <c r="E367" s="0" t="n">
        <v>22.6861</v>
      </c>
      <c r="F367" s="0" t="n">
        <v>11362</v>
      </c>
      <c r="G367" s="0" t="n">
        <v>1</v>
      </c>
      <c r="H367" s="0" t="s">
        <v>1915</v>
      </c>
      <c r="I367" s="0" t="n">
        <v>11362</v>
      </c>
      <c r="Q367" s="0" t="s">
        <v>1294</v>
      </c>
      <c r="R367" s="0" t="n">
        <f aca="false">MAX($I$357:$I$384)-MIN($I$357:$I$384)</f>
        <v>205811</v>
      </c>
    </row>
    <row r="368" customFormat="false" ht="13.8" hidden="false" customHeight="false" outlineLevel="0" collapsed="false">
      <c r="B368" s="0" t="s">
        <v>1416</v>
      </c>
      <c r="C368" s="0" t="s">
        <v>1280</v>
      </c>
      <c r="D368" s="0" t="n">
        <v>60.5708</v>
      </c>
      <c r="E368" s="0" t="n">
        <v>22.1</v>
      </c>
      <c r="F368" s="0" t="n">
        <v>9397</v>
      </c>
      <c r="G368" s="0" t="n">
        <v>1</v>
      </c>
      <c r="H368" s="0" t="s">
        <v>1916</v>
      </c>
      <c r="I368" s="0" t="n">
        <v>9397</v>
      </c>
      <c r="Q368" s="0" t="s">
        <v>1295</v>
      </c>
      <c r="R368" s="0" t="n">
        <f aca="false">MIN($I$357:$I$384)</f>
        <v>1098</v>
      </c>
    </row>
    <row r="369" customFormat="false" ht="13.8" hidden="false" customHeight="false" outlineLevel="0" collapsed="false">
      <c r="B369" s="0" t="s">
        <v>1420</v>
      </c>
      <c r="C369" s="0" t="s">
        <v>1280</v>
      </c>
      <c r="D369" s="0" t="n">
        <v>60.6292</v>
      </c>
      <c r="E369" s="0" t="n">
        <v>23.5139</v>
      </c>
      <c r="F369" s="0" t="n">
        <v>7898</v>
      </c>
      <c r="G369" s="0" t="n">
        <v>1</v>
      </c>
      <c r="H369" s="0" t="s">
        <v>1917</v>
      </c>
      <c r="I369" s="0" t="n">
        <v>7898</v>
      </c>
      <c r="Q369" s="0" t="s">
        <v>1296</v>
      </c>
      <c r="R369" s="0" t="n">
        <f aca="false">MAX($I$357:$I$384)</f>
        <v>206909</v>
      </c>
    </row>
    <row r="370" customFormat="false" ht="13.8" hidden="false" customHeight="false" outlineLevel="0" collapsed="false">
      <c r="B370" s="0" t="s">
        <v>1427</v>
      </c>
      <c r="C370" s="0" t="s">
        <v>1280</v>
      </c>
      <c r="D370" s="0" t="n">
        <v>60.8792</v>
      </c>
      <c r="E370" s="0" t="n">
        <v>21.6931</v>
      </c>
      <c r="F370" s="0" t="n">
        <v>8198</v>
      </c>
      <c r="G370" s="0" t="n">
        <v>1</v>
      </c>
      <c r="H370" s="0" t="s">
        <v>1918</v>
      </c>
      <c r="I370" s="0" t="n">
        <v>8198</v>
      </c>
      <c r="Q370" s="0" t="s">
        <v>1297</v>
      </c>
      <c r="R370" s="0" t="n">
        <f aca="false">SUM($I$357:$I$384)</f>
        <v>491637</v>
      </c>
    </row>
    <row r="371" customFormat="false" ht="13.8" hidden="false" customHeight="false" outlineLevel="0" collapsed="false">
      <c r="B371" s="0" t="s">
        <v>1434</v>
      </c>
      <c r="C371" s="0" t="s">
        <v>1280</v>
      </c>
      <c r="D371" s="0" t="n">
        <v>60.6833</v>
      </c>
      <c r="E371" s="0" t="n">
        <v>21.9833</v>
      </c>
      <c r="F371" s="0" t="n">
        <v>7255</v>
      </c>
      <c r="G371" s="0" t="n">
        <v>1</v>
      </c>
      <c r="H371" s="0" t="s">
        <v>1919</v>
      </c>
      <c r="I371" s="0" t="n">
        <v>7255</v>
      </c>
      <c r="Q371" s="0" t="s">
        <v>1298</v>
      </c>
      <c r="R371" s="0" t="n">
        <f aca="false">COUNT($I$357:$I$384)</f>
        <v>27</v>
      </c>
    </row>
    <row r="372" customFormat="false" ht="13.8" hidden="false" customHeight="false" outlineLevel="0" collapsed="false">
      <c r="B372" s="0" t="s">
        <v>1461</v>
      </c>
      <c r="C372" s="0" t="s">
        <v>1280</v>
      </c>
      <c r="D372" s="0" t="n">
        <v>60.5417</v>
      </c>
      <c r="E372" s="0" t="n">
        <v>22.2222</v>
      </c>
      <c r="F372" s="0" t="n">
        <v>6885</v>
      </c>
      <c r="G372" s="0" t="n">
        <v>1</v>
      </c>
      <c r="H372" s="0" t="s">
        <v>1920</v>
      </c>
      <c r="I372" s="0" t="n">
        <v>6885</v>
      </c>
    </row>
    <row r="373" customFormat="false" ht="13.8" hidden="false" customHeight="false" outlineLevel="0" collapsed="false">
      <c r="B373" s="0" t="s">
        <v>1481</v>
      </c>
      <c r="C373" s="0" t="s">
        <v>1280</v>
      </c>
      <c r="D373" s="0" t="n">
        <v>60.6</v>
      </c>
      <c r="E373" s="0" t="n">
        <v>22.0833</v>
      </c>
      <c r="F373" s="0" t="n">
        <v>4527</v>
      </c>
      <c r="G373" s="0" t="n">
        <v>1</v>
      </c>
      <c r="H373" s="0" t="s">
        <v>1921</v>
      </c>
      <c r="I373" s="0" t="n">
        <v>4527</v>
      </c>
    </row>
    <row r="374" customFormat="false" ht="13.8" hidden="false" customHeight="false" outlineLevel="0" collapsed="false">
      <c r="B374" s="0" t="s">
        <v>1501</v>
      </c>
      <c r="C374" s="0" t="s">
        <v>1280</v>
      </c>
      <c r="D374" s="0" t="n">
        <v>60.6472</v>
      </c>
      <c r="E374" s="0" t="n">
        <v>22.5903</v>
      </c>
      <c r="F374" s="0" t="n">
        <v>3995</v>
      </c>
      <c r="G374" s="0" t="n">
        <v>1</v>
      </c>
      <c r="H374" s="0" t="s">
        <v>1922</v>
      </c>
      <c r="I374" s="0" t="n">
        <v>3995</v>
      </c>
    </row>
    <row r="375" customFormat="false" ht="13.8" hidden="false" customHeight="false" outlineLevel="0" collapsed="false">
      <c r="B375" s="0" t="s">
        <v>1513</v>
      </c>
      <c r="C375" s="0" t="s">
        <v>1280</v>
      </c>
      <c r="D375" s="0" t="n">
        <v>60.1639</v>
      </c>
      <c r="E375" s="0" t="n">
        <v>22.7278</v>
      </c>
      <c r="F375" s="0" t="n">
        <v>6129</v>
      </c>
      <c r="G375" s="0" t="n">
        <v>1</v>
      </c>
      <c r="H375" s="0" t="s">
        <v>1923</v>
      </c>
      <c r="I375" s="0" t="n">
        <v>6129</v>
      </c>
    </row>
    <row r="376" customFormat="false" ht="13.8" hidden="false" customHeight="false" outlineLevel="0" collapsed="false">
      <c r="B376" s="0" t="s">
        <v>1528</v>
      </c>
      <c r="C376" s="0" t="s">
        <v>1280</v>
      </c>
      <c r="D376" s="0" t="n">
        <v>60.3417</v>
      </c>
      <c r="E376" s="0" t="n">
        <v>22.6917</v>
      </c>
      <c r="F376" s="0" t="n">
        <v>2861</v>
      </c>
      <c r="G376" s="0" t="n">
        <v>1</v>
      </c>
      <c r="H376" s="0" t="s">
        <v>1924</v>
      </c>
      <c r="I376" s="0" t="n">
        <v>2861</v>
      </c>
    </row>
    <row r="377" customFormat="false" ht="13.8" hidden="false" customHeight="false" outlineLevel="0" collapsed="false">
      <c r="B377" s="0" t="s">
        <v>1547</v>
      </c>
      <c r="C377" s="0" t="s">
        <v>1280</v>
      </c>
      <c r="D377" s="0" t="n">
        <v>60.6542</v>
      </c>
      <c r="E377" s="0" t="n">
        <v>23.1403</v>
      </c>
      <c r="F377" s="0" t="n">
        <v>2083</v>
      </c>
      <c r="G377" s="0" t="n">
        <v>1</v>
      </c>
      <c r="H377" s="0" t="s">
        <v>1925</v>
      </c>
      <c r="I377" s="0" t="n">
        <v>2083</v>
      </c>
    </row>
    <row r="378" customFormat="false" ht="13.8" hidden="false" customHeight="false" outlineLevel="0" collapsed="false">
      <c r="B378" s="0" t="s">
        <v>1557</v>
      </c>
      <c r="C378" s="0" t="s">
        <v>1280</v>
      </c>
      <c r="D378" s="0" t="n">
        <v>60.95</v>
      </c>
      <c r="E378" s="0" t="n">
        <v>21.4417</v>
      </c>
      <c r="F378" s="0" t="n">
        <v>1783</v>
      </c>
      <c r="G378" s="0" t="n">
        <v>1</v>
      </c>
      <c r="H378" s="0" t="s">
        <v>1926</v>
      </c>
      <c r="I378" s="0" t="n">
        <v>1783</v>
      </c>
    </row>
    <row r="379" customFormat="false" ht="13.8" hidden="false" customHeight="false" outlineLevel="0" collapsed="false">
      <c r="B379" s="0" t="s">
        <v>1563</v>
      </c>
      <c r="C379" s="0" t="s">
        <v>1280</v>
      </c>
      <c r="D379" s="0" t="n">
        <v>60.5833</v>
      </c>
      <c r="E379" s="0" t="n">
        <v>22.9</v>
      </c>
      <c r="F379" s="0" t="n">
        <v>1948</v>
      </c>
      <c r="G379" s="0" t="n">
        <v>1</v>
      </c>
      <c r="H379" s="0" t="s">
        <v>1927</v>
      </c>
      <c r="I379" s="0" t="n">
        <v>1948</v>
      </c>
    </row>
    <row r="380" customFormat="false" ht="13.8" hidden="false" customHeight="false" outlineLevel="0" collapsed="false">
      <c r="B380" s="0" t="s">
        <v>1567</v>
      </c>
      <c r="C380" s="0" t="s">
        <v>1280</v>
      </c>
      <c r="D380" s="0" t="n">
        <v>60.5833</v>
      </c>
      <c r="E380" s="0" t="n">
        <v>22.7333</v>
      </c>
      <c r="F380" s="0" t="n">
        <v>7721</v>
      </c>
      <c r="G380" s="0" t="n">
        <v>1</v>
      </c>
      <c r="H380" s="0" t="s">
        <v>1928</v>
      </c>
      <c r="I380" s="0" t="n">
        <v>7721</v>
      </c>
    </row>
    <row r="381" customFormat="false" ht="13.8" hidden="false" customHeight="false" outlineLevel="0" collapsed="false">
      <c r="B381" s="0" t="s">
        <v>1575</v>
      </c>
      <c r="C381" s="0" t="s">
        <v>1280</v>
      </c>
      <c r="D381" s="0" t="n">
        <v>60.5617</v>
      </c>
      <c r="E381" s="0" t="n">
        <v>21.6083</v>
      </c>
      <c r="F381" s="0" t="n">
        <v>1698</v>
      </c>
      <c r="G381" s="0" t="n">
        <v>1</v>
      </c>
      <c r="H381" s="0" t="s">
        <v>1929</v>
      </c>
      <c r="I381" s="0" t="n">
        <v>1698</v>
      </c>
    </row>
    <row r="382" customFormat="false" ht="13.8" hidden="false" customHeight="false" outlineLevel="0" collapsed="false">
      <c r="B382" s="0" t="s">
        <v>1583</v>
      </c>
      <c r="C382" s="0" t="s">
        <v>1280</v>
      </c>
      <c r="D382" s="0" t="n">
        <v>60.8556</v>
      </c>
      <c r="E382" s="0" t="n">
        <v>22.6972</v>
      </c>
      <c r="F382" s="0" t="n">
        <v>1288</v>
      </c>
      <c r="G382" s="0" t="n">
        <v>1</v>
      </c>
      <c r="H382" s="0" t="s">
        <v>1930</v>
      </c>
      <c r="I382" s="0" t="n">
        <v>1288</v>
      </c>
    </row>
    <row r="383" customFormat="false" ht="13.8" hidden="false" customHeight="false" outlineLevel="0" collapsed="false">
      <c r="B383" s="0" t="s">
        <v>1595</v>
      </c>
      <c r="C383" s="0" t="s">
        <v>1280</v>
      </c>
      <c r="D383" s="0" t="n">
        <v>60.5467</v>
      </c>
      <c r="E383" s="0" t="n">
        <v>21.3583</v>
      </c>
      <c r="F383" s="0" t="n">
        <v>1098</v>
      </c>
      <c r="G383" s="0" t="n">
        <v>1</v>
      </c>
      <c r="H383" s="0" t="s">
        <v>1931</v>
      </c>
      <c r="I383" s="0" t="n">
        <v>1098</v>
      </c>
    </row>
    <row r="384" customFormat="false" ht="13.8" hidden="false" customHeight="false" outlineLevel="0" collapsed="false">
      <c r="B384" s="0" t="s">
        <v>1614</v>
      </c>
      <c r="C384" s="0" t="s">
        <v>1280</v>
      </c>
      <c r="D384" s="0" t="n">
        <v>60.6833</v>
      </c>
      <c r="E384" s="0" t="n">
        <v>21.7167</v>
      </c>
      <c r="F384" s="0" t="n">
        <v>2353</v>
      </c>
      <c r="G384" s="0" t="n">
        <v>1</v>
      </c>
      <c r="H384" s="0" t="s">
        <v>1932</v>
      </c>
      <c r="I384" s="0" t="n">
        <v>2353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454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2021-07-23T23:22:00Z</dcterms:created>
  <dc:creator/>
  <dc:description/>
  <dc:language>en-US</dc:language>
  <cp:lastModifiedBy/>
  <dcterms:modified xsi:type="dcterms:W3CDTF">2023-01-05T20:09:07Z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