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2"/>
    <sheet name="107" sheetId="2" state="visible" r:id="rId3"/>
    <sheet name="115" sheetId="3" state="visible" r:id="rId4"/>
    <sheet name="120-Polo" sheetId="4" state="visible" r:id="rId5"/>
    <sheet name="150" sheetId="5" state="visible" r:id="rId6"/>
    <sheet name="200" sheetId="6" state="visible" r:id="rId7"/>
    <sheet name="300" sheetId="7" state="visible" r:id="rId8"/>
    <sheet name="Resumo" sheetId="8" state="visible" r:id="rId9"/>
    <sheet name="109" sheetId="9" state="visible" r:id="rId10"/>
    <sheet name="210" sheetId="10" state="visible" r:id="rId11"/>
    <sheet name="312" sheetId="11" state="visible" r:id="rId12"/>
    <sheet name="Resumo (2)" sheetId="12" state="visible" r:id="rId13"/>
    <sheet name="Histogramas_ocup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<sst xmlns="http://schemas.openxmlformats.org/spreadsheetml/2006/main" count="706" uniqueCount="76">
  <si>
    <t xml:space="preserve">P = 0 (Deslocamento - Reg. Norte &lt; 450 km)</t>
  </si>
  <si>
    <t xml:space="preserve">P = 0 (Deslocamento - Regiões &lt; 150 km)</t>
  </si>
  <si>
    <t xml:space="preserve">Média</t>
  </si>
  <si>
    <t xml:space="preserve">Erro padrão</t>
  </si>
  <si>
    <t xml:space="preserve">Mediana</t>
  </si>
  <si>
    <t xml:space="preserve">Modo</t>
  </si>
  <si>
    <t xml:space="preserve">Desvio padrão</t>
  </si>
  <si>
    <t xml:space="preserve">Variância da amostra</t>
  </si>
  <si>
    <t xml:space="preserve">Curtose</t>
  </si>
  <si>
    <t xml:space="preserve">Assimetria</t>
  </si>
  <si>
    <t xml:space="preserve">Intervalo</t>
  </si>
  <si>
    <t xml:space="preserve">Mínimo</t>
  </si>
  <si>
    <t xml:space="preserve">Máximo</t>
  </si>
  <si>
    <t xml:space="preserve">Soma</t>
  </si>
  <si>
    <t xml:space="preserve">Contagem</t>
  </si>
  <si>
    <t xml:space="preserve">Nível de confiança(95,0%)</t>
  </si>
  <si>
    <t xml:space="preserve">ATENDIMENTO </t>
  </si>
  <si>
    <t xml:space="preserve">DEMANDA - P.1631 (3%pop)</t>
  </si>
  <si>
    <t xml:space="preserve">Municipios</t>
  </si>
  <si>
    <t xml:space="preserve">P = 107 (Deslocamento - Reg. Norte &lt; 450 km)</t>
  </si>
  <si>
    <t xml:space="preserve">P = 107 (Deslocamento - Regiões &lt; 150 km)</t>
  </si>
  <si>
    <t xml:space="preserve">P = 115 (Deslocamento - Reg. Norte &lt; 450 km)</t>
  </si>
  <si>
    <t xml:space="preserve">P = 115 (Deslocamento - Regiões &lt; 150 km)</t>
  </si>
  <si>
    <t xml:space="preserve">P = 120 (Deslocamento - Reg. Norte &lt; 450 km)</t>
  </si>
  <si>
    <t xml:space="preserve">P = 120 (Deslocamento - Regiões &lt; 150 km)</t>
  </si>
  <si>
    <t xml:space="preserve">*Cidades polo</t>
  </si>
  <si>
    <t xml:space="preserve">P = 150 (Deslocamento - Reg. Norte &lt; 450 km)</t>
  </si>
  <si>
    <t xml:space="preserve">P = 150 (Deslocamento - Regiões &lt; 150 km)</t>
  </si>
  <si>
    <t xml:space="preserve">Nível de confiança(95.0%)</t>
  </si>
  <si>
    <t xml:space="preserve">P = 200 (Deslocamento - Reg. Norte &lt; 450 km)</t>
  </si>
  <si>
    <t xml:space="preserve">P = 200 (Deslocamento - Regiões &lt; 150 km)</t>
  </si>
  <si>
    <t xml:space="preserve">P = 300 (Deslocamento - Reg. Norte &lt; 450 km)</t>
  </si>
  <si>
    <t xml:space="preserve">P = 300 (Deslocamento - Regiões &lt; 150 km)</t>
  </si>
  <si>
    <t xml:space="preserve">Médias</t>
  </si>
  <si>
    <t xml:space="preserve">0 Eq. RMN</t>
  </si>
  <si>
    <t xml:space="preserve">107 Eq. RMN</t>
  </si>
  <si>
    <t xml:space="preserve">115 Eq. RMN</t>
  </si>
  <si>
    <t xml:space="preserve">120 Eq. RMN</t>
  </si>
  <si>
    <t xml:space="preserve">150 Eq. RMN</t>
  </si>
  <si>
    <t xml:space="preserve">200 Eq. RMN</t>
  </si>
  <si>
    <t xml:space="preserve">300 Eq. RMN</t>
  </si>
  <si>
    <t xml:space="preserve">Deslocamento médio na Reg. Norte (km)</t>
  </si>
  <si>
    <t xml:space="preserve">Deslocamento médio SE, NE, SU, CO (km)</t>
  </si>
  <si>
    <t xml:space="preserve">Nº médio de ex. de RMN por Mun. (NO)</t>
  </si>
  <si>
    <t xml:space="preserve">Nº médio de ex. de RMN por Mun. (SE, NE, SU, CO)</t>
  </si>
  <si>
    <t xml:space="preserve">Nº total de ex. de RMN (milhões)</t>
  </si>
  <si>
    <t xml:space="preserve">Nº de Muncípios atendidos (%)</t>
  </si>
  <si>
    <t xml:space="preserve">P = 109 (Deslocamento - Reg. Norte &lt; 450 km)</t>
  </si>
  <si>
    <t xml:space="preserve">P = 109 (Deslocamento - Regiões &lt; 150 km)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</si>
  <si>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</si>
  <si>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</si>
  <si>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</si>
  <si>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</si>
  <si>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</si>
  <si>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</si>
  <si>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</si>
  <si>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</si>
  <si>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</si>
  <si>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</si>
  <si>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</si>
  <si>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</si>
  <si>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</si>
  <si>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</si>
  <si>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</si>
  <si>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P = 210 (Deslocamento - Reg. Norte &lt; 450 km)</t>
  </si>
  <si>
    <t xml:space="preserve">P = 210 (Deslocamento - Regiões &lt; 150 km)</t>
  </si>
  <si>
    <t xml:space="preserve">P = 312 (Deslocamento - Reg. Norte &lt; 450 km)</t>
  </si>
  <si>
    <t xml:space="preserve">P = 312 (Deslocamento - Regiões &lt; 150 km)</t>
  </si>
  <si>
    <t xml:space="preserve">109 Eq. RMN</t>
  </si>
  <si>
    <t xml:space="preserve">210 Eq. RMN</t>
  </si>
  <si>
    <t xml:space="preserve">312 Eq. RMN</t>
  </si>
  <si>
    <t xml:space="preserve">Total Mun Eq. RMN</t>
  </si>
  <si>
    <t xml:space="preserve">Bloco</t>
  </si>
  <si>
    <t xml:space="preserve">Freqüência</t>
  </si>
  <si>
    <t xml:space="preserve">% cumulativo</t>
  </si>
  <si>
    <t xml:space="preserve">Mais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</si>
</sst>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0"/>
    <numFmt numFmtId="167" formatCode="0%"/>
    <numFmt numFmtId="168" formatCode="#,##0.00"/>
    <numFmt numFmtId="169" formatCode="0.00"/>
    <numFmt numFmtId="170" formatCode="#,##0"/>
    <numFmt numFmtId="171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D99694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C0504D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Resumo!$B$3</c:f>
              <c:strCache>
                <c:ptCount val="1"/>
                <c:pt idx="0">
                  <c:v>Deslocamento médio na Reg. Norte (km)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Resumo!$C$2:$I$2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Resumo!$C$3:$I$3</c:f>
              <c:numCache>
                <c:formatCode>General</c:formatCode>
                <c:ptCount val="7"/>
                <c:pt idx="0">
                  <c:v>125.637279596977</c:v>
                </c:pt>
                <c:pt idx="1">
                  <c:v>129.662468513854</c:v>
                </c:pt>
                <c:pt idx="2">
                  <c:v>130.691764705882</c:v>
                </c:pt>
                <c:pt idx="3">
                  <c:v>130.861042183623</c:v>
                </c:pt>
                <c:pt idx="4">
                  <c:v>117.225512528474</c:v>
                </c:pt>
                <c:pt idx="5">
                  <c:v>118.981776765376</c:v>
                </c:pt>
                <c:pt idx="6">
                  <c:v>102.442437923251</c:v>
                </c:pt>
              </c:numCache>
            </c:numRef>
          </c:val>
        </c:ser>
        <c:ser>
          <c:idx val="1"/>
          <c:order val="1"/>
          <c:tx>
            <c:strRef>
              <c:f>Resumo!$B$4</c:f>
              <c:strCache>
                <c:ptCount val="1"/>
                <c:pt idx="0">
                  <c:v>Deslocamento médio SE, NE, SU, CO (km)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Resumo!$C$2:$I$2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Resumo!$C$4:$I$4</c:f>
              <c:numCache>
                <c:formatCode>General</c:formatCode>
                <c:ptCount val="7"/>
                <c:pt idx="0">
                  <c:v>50.4299695519791</c:v>
                </c:pt>
                <c:pt idx="1">
                  <c:v>49.8040600176523</c:v>
                </c:pt>
                <c:pt idx="2">
                  <c:v>50.4657023887793</c:v>
                </c:pt>
                <c:pt idx="3">
                  <c:v>50.874372955289</c:v>
                </c:pt>
                <c:pt idx="4">
                  <c:v>50.4293501048218</c:v>
                </c:pt>
                <c:pt idx="5">
                  <c:v>45.1187422424493</c:v>
                </c:pt>
                <c:pt idx="6">
                  <c:v>37.1686153846154</c:v>
                </c:pt>
              </c:numCache>
            </c:numRef>
          </c:val>
        </c:ser>
        <c:gapWidth val="150"/>
        <c:overlap val="-25"/>
        <c:axId val="51797444"/>
        <c:axId val="31662411"/>
      </c:barChart>
      <c:catAx>
        <c:axId val="517974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62411"/>
        <c:crosses val="autoZero"/>
        <c:auto val="1"/>
        <c:lblAlgn val="ctr"/>
        <c:lblOffset val="100"/>
        <c:noMultiLvlLbl val="0"/>
      </c:catAx>
      <c:valAx>
        <c:axId val="31662411"/>
        <c:scaling>
          <c:orientation val="minMax"/>
        </c:scaling>
        <c:delete val="1"/>
        <c:axPos val="l"/>
        <c:numFmt formatCode="_-* #,##0.00_-;\-* #,##0.00_-;_-* \-??_-;_-@_-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797444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Local atual - RMN atual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"Freqüência"</c:f>
              <c:strCache>
                <c:ptCount val="1"/>
                <c:pt idx="0">
                  <c:v>Freqüência</c:v>
                </c:pt>
              </c:strCache>
            </c:strRef>
          </c:tx>
          <c:spPr>
            <a:solidFill>
              <a:srgbClr val="7030a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Histogramas_ocup!$D$2:$D$9</c:f>
              <c:strCache>
                <c:ptCount val="8"/>
                <c:pt idx="0">
                  <c:v>Mais</c:v>
                </c:pt>
                <c:pt idx="1">
                  <c:v>74%</c:v>
                </c:pt>
                <c:pt idx="2">
                  <c:v>87%</c:v>
                </c:pt>
                <c:pt idx="3">
                  <c:v>35%</c:v>
                </c:pt>
                <c:pt idx="4">
                  <c:v>61%</c:v>
                </c:pt>
                <c:pt idx="5">
                  <c:v>9%</c:v>
                </c:pt>
                <c:pt idx="6">
                  <c:v>22%</c:v>
                </c:pt>
                <c:pt idx="7">
                  <c:v>48%</c:v>
                </c:pt>
              </c:strCache>
            </c:strRef>
          </c:cat>
          <c:val>
            <c:numRef>
              <c:f>Histogramas_ocup!$E$2:$E$9</c:f>
              <c:numCache>
                <c:formatCode>General</c:formatCode>
                <c:ptCount val="8"/>
                <c:pt idx="0">
                  <c:v>41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75"/>
        <c:overlap val="-25"/>
        <c:axId val="92762450"/>
        <c:axId val="39551108"/>
      </c:barChart>
      <c:lineChart>
        <c:grouping val="standard"/>
        <c:varyColors val="0"/>
        <c:ser>
          <c:idx val="1"/>
          <c:order val="1"/>
          <c:tx>
            <c:strRef>
              <c:f>"% cumulativo"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Histogramas_ocup!$D$2:$D$9</c:f>
              <c:strCache>
                <c:ptCount val="8"/>
                <c:pt idx="0">
                  <c:v>Mais</c:v>
                </c:pt>
                <c:pt idx="1">
                  <c:v>74%</c:v>
                </c:pt>
                <c:pt idx="2">
                  <c:v>87%</c:v>
                </c:pt>
                <c:pt idx="3">
                  <c:v>35%</c:v>
                </c:pt>
                <c:pt idx="4">
                  <c:v>61%</c:v>
                </c:pt>
                <c:pt idx="5">
                  <c:v>9%</c:v>
                </c:pt>
                <c:pt idx="6">
                  <c:v>22%</c:v>
                </c:pt>
                <c:pt idx="7">
                  <c:v>48%</c:v>
                </c:pt>
              </c:strCache>
            </c:strRef>
          </c:cat>
          <c:val>
            <c:numRef>
              <c:f>Histogramas_ocup!$F$2:$F$9</c:f>
              <c:numCache>
                <c:formatCode>General</c:formatCode>
                <c:ptCount val="8"/>
                <c:pt idx="0">
                  <c:v>0.650793650793651</c:v>
                </c:pt>
                <c:pt idx="1">
                  <c:v>0.777777777777778</c:v>
                </c:pt>
                <c:pt idx="2">
                  <c:v>0.857142857142857</c:v>
                </c:pt>
                <c:pt idx="3">
                  <c:v>0.904761904761905</c:v>
                </c:pt>
                <c:pt idx="4">
                  <c:v>0.952380952380952</c:v>
                </c:pt>
                <c:pt idx="5">
                  <c:v>0.968253968253968</c:v>
                </c:pt>
                <c:pt idx="6">
                  <c:v>0.984126984126984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014795"/>
        <c:axId val="87545634"/>
      </c:lineChart>
      <c:catAx>
        <c:axId val="927624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Nível de ocupação resultante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51108"/>
        <c:crosses val="autoZero"/>
        <c:auto val="1"/>
        <c:lblAlgn val="ctr"/>
        <c:lblOffset val="100"/>
        <c:noMultiLvlLbl val="0"/>
      </c:catAx>
      <c:valAx>
        <c:axId val="39551108"/>
        <c:scaling>
          <c:orientation val="minMax"/>
          <c:max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Municipios com Eq. RMN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62450"/>
        <c:crosses val="autoZero"/>
        <c:crossBetween val="between"/>
      </c:valAx>
      <c:catAx>
        <c:axId val="380147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45634"/>
        <c:auto val="1"/>
        <c:lblAlgn val="ctr"/>
        <c:lblOffset val="100"/>
        <c:noMultiLvlLbl val="0"/>
      </c:catAx>
      <c:valAx>
        <c:axId val="8754563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014795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Local atual - RMN Novo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Histogramas_ocup!$E$21</c:f>
              <c:strCache>
                <c:ptCount val="1"/>
                <c:pt idx="0">
                  <c:v>Freqüência</c:v>
                </c:pt>
              </c:strCache>
            </c:strRef>
          </c:tx>
          <c:spPr>
            <a:solidFill>
              <a:srgbClr val="00206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Histogramas_ocup!$D$22:$D$29</c:f>
              <c:strCache>
                <c:ptCount val="8"/>
                <c:pt idx="0">
                  <c:v>Mais</c:v>
                </c:pt>
                <c:pt idx="1">
                  <c:v>94%</c:v>
                </c:pt>
                <c:pt idx="2">
                  <c:v>88%</c:v>
                </c:pt>
                <c:pt idx="3">
                  <c:v>76%</c:v>
                </c:pt>
                <c:pt idx="4">
                  <c:v>59%</c:v>
                </c:pt>
                <c:pt idx="5">
                  <c:v>71%</c:v>
                </c:pt>
                <c:pt idx="6">
                  <c:v>82%</c:v>
                </c:pt>
                <c:pt idx="7">
                  <c:v>65%</c:v>
                </c:pt>
              </c:strCache>
            </c:strRef>
          </c:cat>
          <c:val>
            <c:numRef>
              <c:f>Histogramas_ocup!$E$22:$E$29</c:f>
              <c:numCache>
                <c:formatCode>General</c:formatCode>
                <c:ptCount val="8"/>
                <c:pt idx="0">
                  <c:v>38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gapWidth val="75"/>
        <c:overlap val="-25"/>
        <c:axId val="75178916"/>
        <c:axId val="65015690"/>
      </c:barChart>
      <c:lineChart>
        <c:grouping val="standard"/>
        <c:varyColors val="0"/>
        <c:ser>
          <c:idx val="1"/>
          <c:order val="1"/>
          <c:tx>
            <c:strRef>
              <c:f>Histogramas_ocup!$F$21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Histogramas_ocup!$D$22:$D$29</c:f>
              <c:strCache>
                <c:ptCount val="8"/>
                <c:pt idx="0">
                  <c:v>Mais</c:v>
                </c:pt>
                <c:pt idx="1">
                  <c:v>94%</c:v>
                </c:pt>
                <c:pt idx="2">
                  <c:v>88%</c:v>
                </c:pt>
                <c:pt idx="3">
                  <c:v>76%</c:v>
                </c:pt>
                <c:pt idx="4">
                  <c:v>59%</c:v>
                </c:pt>
                <c:pt idx="5">
                  <c:v>71%</c:v>
                </c:pt>
                <c:pt idx="6">
                  <c:v>82%</c:v>
                </c:pt>
                <c:pt idx="7">
                  <c:v>65%</c:v>
                </c:pt>
              </c:strCache>
            </c:strRef>
          </c:cat>
          <c:val>
            <c:numRef>
              <c:f>Histogramas_ocup!$F$22:$F$29</c:f>
              <c:numCache>
                <c:formatCode>General</c:formatCode>
                <c:ptCount val="8"/>
                <c:pt idx="0">
                  <c:v>0.603174603174603</c:v>
                </c:pt>
                <c:pt idx="1">
                  <c:v>0.761904761904762</c:v>
                </c:pt>
                <c:pt idx="2">
                  <c:v>0.873015873015873</c:v>
                </c:pt>
                <c:pt idx="3">
                  <c:v>0.952380952380952</c:v>
                </c:pt>
                <c:pt idx="4">
                  <c:v>0.968253968253968</c:v>
                </c:pt>
                <c:pt idx="5">
                  <c:v>0.984126984126984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09025"/>
        <c:axId val="29755135"/>
      </c:lineChart>
      <c:catAx>
        <c:axId val="75178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Nível de ocupação resultante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15690"/>
        <c:crosses val="autoZero"/>
        <c:auto val="1"/>
        <c:lblAlgn val="ctr"/>
        <c:lblOffset val="100"/>
        <c:noMultiLvlLbl val="0"/>
      </c:catAx>
      <c:valAx>
        <c:axId val="65015690"/>
        <c:scaling>
          <c:orientation val="minMax"/>
          <c:max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Municipios com Eq. RMN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78916"/>
        <c:crosses val="autoZero"/>
        <c:crossBetween val="between"/>
      </c:valAx>
      <c:catAx>
        <c:axId val="998090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55135"/>
        <c:auto val="1"/>
        <c:lblAlgn val="ctr"/>
        <c:lblOffset val="100"/>
        <c:noMultiLvlLbl val="0"/>
      </c:catAx>
      <c:valAx>
        <c:axId val="29755135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09025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Local Novo - RMN Novo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Histogramas_ocup!$E$40</c:f>
              <c:strCache>
                <c:ptCount val="1"/>
                <c:pt idx="0">
                  <c:v>Freqüência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Histogramas_ocup!$D$41:$D$48</c:f>
              <c:strCache>
                <c:ptCount val="8"/>
                <c:pt idx="0">
                  <c:v>Mais</c:v>
                </c:pt>
                <c:pt idx="1">
                  <c:v>94%</c:v>
                </c:pt>
                <c:pt idx="2">
                  <c:v>89%</c:v>
                </c:pt>
                <c:pt idx="3">
                  <c:v>72%</c:v>
                </c:pt>
                <c:pt idx="4">
                  <c:v>78%</c:v>
                </c:pt>
                <c:pt idx="5">
                  <c:v>83%</c:v>
                </c:pt>
                <c:pt idx="6">
                  <c:v>61%</c:v>
                </c:pt>
                <c:pt idx="7">
                  <c:v>66%</c:v>
                </c:pt>
              </c:strCache>
            </c:strRef>
          </c:cat>
          <c:val>
            <c:numRef>
              <c:f>Histogramas_ocup!$E$41:$E$48</c:f>
              <c:numCache>
                <c:formatCode>General</c:formatCode>
                <c:ptCount val="8"/>
                <c:pt idx="0">
                  <c:v>49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gapWidth val="75"/>
        <c:overlap val="-25"/>
        <c:axId val="28955440"/>
        <c:axId val="28997086"/>
      </c:barChart>
      <c:lineChart>
        <c:grouping val="standard"/>
        <c:varyColors val="0"/>
        <c:ser>
          <c:idx val="1"/>
          <c:order val="1"/>
          <c:tx>
            <c:strRef>
              <c:f>Histogramas_ocup!$F$40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Histogramas_ocup!$D$41:$D$48</c:f>
              <c:strCache>
                <c:ptCount val="8"/>
                <c:pt idx="0">
                  <c:v>Mais</c:v>
                </c:pt>
                <c:pt idx="1">
                  <c:v>94%</c:v>
                </c:pt>
                <c:pt idx="2">
                  <c:v>89%</c:v>
                </c:pt>
                <c:pt idx="3">
                  <c:v>72%</c:v>
                </c:pt>
                <c:pt idx="4">
                  <c:v>78%</c:v>
                </c:pt>
                <c:pt idx="5">
                  <c:v>83%</c:v>
                </c:pt>
                <c:pt idx="6">
                  <c:v>61%</c:v>
                </c:pt>
                <c:pt idx="7">
                  <c:v>66%</c:v>
                </c:pt>
              </c:strCache>
            </c:strRef>
          </c:cat>
          <c:val>
            <c:numRef>
              <c:f>Histogramas_ocup!$F$41:$F$48</c:f>
              <c:numCache>
                <c:formatCode>General</c:formatCode>
                <c:ptCount val="8"/>
                <c:pt idx="0">
                  <c:v>0.777777777777778</c:v>
                </c:pt>
                <c:pt idx="1">
                  <c:v>0.841269841269841</c:v>
                </c:pt>
                <c:pt idx="2">
                  <c:v>0.888888888888889</c:v>
                </c:pt>
                <c:pt idx="3">
                  <c:v>0.92063492063492</c:v>
                </c:pt>
                <c:pt idx="4">
                  <c:v>0.952380952380952</c:v>
                </c:pt>
                <c:pt idx="5">
                  <c:v>0.984126984126984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327919"/>
        <c:axId val="68488195"/>
      </c:lineChart>
      <c:catAx>
        <c:axId val="28955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Nível de ocupação resultante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97086"/>
        <c:crosses val="autoZero"/>
        <c:auto val="1"/>
        <c:lblAlgn val="ctr"/>
        <c:lblOffset val="100"/>
        <c:noMultiLvlLbl val="0"/>
      </c:catAx>
      <c:valAx>
        <c:axId val="289970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Municipios sem Eq. RMN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55440"/>
        <c:crosses val="autoZero"/>
        <c:crossBetween val="between"/>
      </c:valAx>
      <c:catAx>
        <c:axId val="873279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88195"/>
        <c:auto val="1"/>
        <c:lblAlgn val="ctr"/>
        <c:lblOffset val="100"/>
        <c:noMultiLvlLbl val="0"/>
      </c:catAx>
      <c:valAx>
        <c:axId val="68488195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27919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Resumo!$B$5</c:f>
              <c:strCache>
                <c:ptCount val="1"/>
                <c:pt idx="0">
                  <c:v>Nº médio de ex. de RMN por Mun. (NO)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Resumo!$C$2:$I$2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Resumo!$C$5:$I$5</c:f>
              <c:numCache>
                <c:formatCode>General</c:formatCode>
                <c:ptCount val="7"/>
                <c:pt idx="0">
                  <c:v>294.307304785894</c:v>
                </c:pt>
                <c:pt idx="1">
                  <c:v>446.065491183879</c:v>
                </c:pt>
                <c:pt idx="2">
                  <c:v>431.171764705882</c:v>
                </c:pt>
                <c:pt idx="3">
                  <c:v>439.51364764268</c:v>
                </c:pt>
                <c:pt idx="4">
                  <c:v>436.093394077449</c:v>
                </c:pt>
                <c:pt idx="5">
                  <c:v>444.266514806378</c:v>
                </c:pt>
                <c:pt idx="6">
                  <c:v>481.022573363431</c:v>
                </c:pt>
              </c:numCache>
            </c:numRef>
          </c:val>
        </c:ser>
        <c:ser>
          <c:idx val="1"/>
          <c:order val="1"/>
          <c:tx>
            <c:strRef>
              <c:f>Resumo!$B$6</c:f>
              <c:strCache>
                <c:ptCount val="1"/>
                <c:pt idx="0">
                  <c:v>Nº médio de ex. de RMN por Mun. (SE, NE, SU, CO)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Resumo!$C$2:$I$2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Resumo!$C$6:$I$6</c:f>
              <c:numCache>
                <c:formatCode>General</c:formatCode>
                <c:ptCount val="7"/>
                <c:pt idx="0">
                  <c:v>460.249456285341</c:v>
                </c:pt>
                <c:pt idx="1">
                  <c:v>571.000220653133</c:v>
                </c:pt>
                <c:pt idx="2">
                  <c:v>568.468332237563</c:v>
                </c:pt>
                <c:pt idx="3">
                  <c:v>565.84667393675</c:v>
                </c:pt>
                <c:pt idx="4">
                  <c:v>549.456813417191</c:v>
                </c:pt>
                <c:pt idx="5">
                  <c:v>552.888498138188</c:v>
                </c:pt>
                <c:pt idx="6">
                  <c:v>564.63958974359</c:v>
                </c:pt>
              </c:numCache>
            </c:numRef>
          </c:val>
        </c:ser>
        <c:gapWidth val="150"/>
        <c:overlap val="0"/>
        <c:axId val="726041"/>
        <c:axId val="78390854"/>
      </c:barChart>
      <c:catAx>
        <c:axId val="7260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90854"/>
        <c:crosses val="autoZero"/>
        <c:auto val="1"/>
        <c:lblAlgn val="ctr"/>
        <c:lblOffset val="100"/>
        <c:noMultiLvlLbl val="0"/>
      </c:catAx>
      <c:valAx>
        <c:axId val="78390854"/>
        <c:scaling>
          <c:orientation val="minMax"/>
        </c:scaling>
        <c:delete val="1"/>
        <c:axPos val="l"/>
        <c:numFmt formatCode="_-* #,##0.00_-;\-* #,##0.00_-;_-* \-??_-;_-@_-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6041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Deslocamento médio na Reg. Norte (km)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3"/>
                <c:pt idx="0">
                  <c:v>107 Eq. RMN</c:v>
                </c:pt>
                <c:pt idx="1">
                  <c:v>150 Eq. RMN</c:v>
                </c:pt>
                <c:pt idx="2">
                  <c:v>300 Eq. RMN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129.662468513854</c:v>
                </c:pt>
                <c:pt idx="1">
                  <c:v>117.225512528474</c:v>
                </c:pt>
                <c:pt idx="2">
                  <c:v>102.442437923251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Deslocamento médio SE, NE, SU, CO (km)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3"/>
                <c:pt idx="0">
                  <c:v>107 Eq. RMN</c:v>
                </c:pt>
                <c:pt idx="1">
                  <c:v>150 Eq. RMN</c:v>
                </c:pt>
                <c:pt idx="2">
                  <c:v>300 Eq. RMN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49.8040600176523</c:v>
                </c:pt>
                <c:pt idx="1">
                  <c:v>50.4293501048218</c:v>
                </c:pt>
                <c:pt idx="2">
                  <c:v>37.1686153846154</c:v>
                </c:pt>
              </c:numCache>
            </c:numRef>
          </c:val>
        </c:ser>
        <c:gapWidth val="150"/>
        <c:overlap val="-25"/>
        <c:axId val="1355537"/>
        <c:axId val="4957827"/>
      </c:barChart>
      <c:catAx>
        <c:axId val="13555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7827"/>
        <c:crosses val="autoZero"/>
        <c:auto val="1"/>
        <c:lblAlgn val="ctr"/>
        <c:lblOffset val="100"/>
        <c:noMultiLvlLbl val="0"/>
      </c:catAx>
      <c:valAx>
        <c:axId val="49578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5537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Nº médio de ex. de RMN por Mun. (NO)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3"/>
                <c:pt idx="0">
                  <c:v>107 Eq. RMN</c:v>
                </c:pt>
                <c:pt idx="1">
                  <c:v>150 Eq. RMN</c:v>
                </c:pt>
                <c:pt idx="2">
                  <c:v>300 Eq. RMN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446.065491183879</c:v>
                </c:pt>
                <c:pt idx="1">
                  <c:v>436.093394077449</c:v>
                </c:pt>
                <c:pt idx="2">
                  <c:v>481.022573363431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Nº médio de ex. de RMN por Mun. (SE, NE, SU, CO)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3"/>
                <c:pt idx="0">
                  <c:v>107 Eq. RMN</c:v>
                </c:pt>
                <c:pt idx="1">
                  <c:v>150 Eq. RMN</c:v>
                </c:pt>
                <c:pt idx="2">
                  <c:v>300 Eq. RMN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571.000220653133</c:v>
                </c:pt>
                <c:pt idx="1">
                  <c:v>549.456813417191</c:v>
                </c:pt>
                <c:pt idx="2">
                  <c:v>564.63958974359</c:v>
                </c:pt>
              </c:numCache>
            </c:numRef>
          </c:val>
        </c:ser>
        <c:gapWidth val="150"/>
        <c:overlap val="-25"/>
        <c:axId val="56803666"/>
        <c:axId val="68936563"/>
      </c:barChart>
      <c:catAx>
        <c:axId val="568036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36563"/>
        <c:crosses val="autoZero"/>
        <c:auto val="1"/>
        <c:lblAlgn val="ctr"/>
        <c:lblOffset val="100"/>
        <c:noMultiLvlLbl val="0"/>
      </c:catAx>
      <c:valAx>
        <c:axId val="689365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03666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Resumo!$B$39</c:f>
              <c:strCache>
                <c:ptCount val="1"/>
                <c:pt idx="0">
                  <c:v>Nº total de ex. de RMN (milhões)</c:v>
                </c:pt>
              </c:strCache>
            </c:strRef>
          </c:tx>
          <c:spPr>
            <a:solidFill>
              <a:srgbClr val="d99694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Resumo!$C$38:$I$38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Resumo!$C$39:$I$39</c:f>
              <c:numCache>
                <c:formatCode>General</c:formatCode>
                <c:ptCount val="7"/>
                <c:pt idx="0">
                  <c:v>2.233067</c:v>
                </c:pt>
                <c:pt idx="1">
                  <c:v>2.764861</c:v>
                </c:pt>
                <c:pt idx="2">
                  <c:v>2.777169</c:v>
                </c:pt>
                <c:pt idx="3">
                  <c:v>2.771531</c:v>
                </c:pt>
                <c:pt idx="4">
                  <c:v>2.812354</c:v>
                </c:pt>
                <c:pt idx="5">
                  <c:v>2.867696</c:v>
                </c:pt>
                <c:pt idx="6">
                  <c:v>2.965711</c:v>
                </c:pt>
              </c:numCache>
            </c:numRef>
          </c:val>
        </c:ser>
        <c:gapWidth val="150"/>
        <c:overlap val="-25"/>
        <c:axId val="12847487"/>
        <c:axId val="12388175"/>
      </c:barChart>
      <c:lineChart>
        <c:grouping val="standard"/>
        <c:varyColors val="0"/>
        <c:ser>
          <c:idx val="1"/>
          <c:order val="1"/>
          <c:tx>
            <c:strRef>
              <c:f>Resumo!$B$40</c:f>
              <c:strCache>
                <c:ptCount val="1"/>
                <c:pt idx="0">
                  <c:v>Nº de Muncípios atendidos (%)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Resumo!$C$38:$I$38</c:f>
              <c:strCache>
                <c:ptCount val="7"/>
                <c:pt idx="0">
                  <c:v>0 Eq. RMN</c:v>
                </c:pt>
                <c:pt idx="1">
                  <c:v>107 Eq. RMN</c:v>
                </c:pt>
                <c:pt idx="2">
                  <c:v>115 Eq. RMN</c:v>
                </c:pt>
                <c:pt idx="3">
                  <c:v>120 Eq. RMN</c:v>
                </c:pt>
                <c:pt idx="4">
                  <c:v>150 Eq. RMN</c:v>
                </c:pt>
                <c:pt idx="5">
                  <c:v>200 Eq. RMN</c:v>
                </c:pt>
                <c:pt idx="6">
                  <c:v>300 Eq. RMN</c:v>
                </c:pt>
              </c:strCache>
            </c:strRef>
          </c:cat>
          <c:val>
            <c:numRef>
              <c:f>Resumo!$C$40:$I$40</c:f>
              <c:numCache>
                <c:formatCode>General</c:formatCode>
                <c:ptCount val="7"/>
                <c:pt idx="0">
                  <c:v>0.896929430777518</c:v>
                </c:pt>
                <c:pt idx="1">
                  <c:v>0.885078110971449</c:v>
                </c:pt>
                <c:pt idx="2">
                  <c:v>0.895672472616269</c:v>
                </c:pt>
                <c:pt idx="3">
                  <c:v>0.895672472616269</c:v>
                </c:pt>
                <c:pt idx="4">
                  <c:v>0.93535643742144</c:v>
                </c:pt>
                <c:pt idx="5">
                  <c:v>0.946848626324295</c:v>
                </c:pt>
                <c:pt idx="6">
                  <c:v>0.954929071646615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345378"/>
        <c:axId val="31238316"/>
      </c:lineChart>
      <c:catAx>
        <c:axId val="128474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388175"/>
        <c:crosses val="autoZero"/>
        <c:auto val="1"/>
        <c:lblAlgn val="ctr"/>
        <c:lblOffset val="100"/>
        <c:noMultiLvlLbl val="0"/>
      </c:catAx>
      <c:valAx>
        <c:axId val="12388175"/>
        <c:scaling>
          <c:orientation val="minMax"/>
        </c:scaling>
        <c:delete val="0"/>
        <c:axPos val="l"/>
        <c:numFmt formatCode="_-* #,##0.00_-;\-* #,##0.00_-;_-* \-??_-;_-@_-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47487"/>
        <c:crosses val="autoZero"/>
        <c:crossBetween val="between"/>
      </c:valAx>
      <c:catAx>
        <c:axId val="433453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238316"/>
        <c:auto val="1"/>
        <c:lblAlgn val="ctr"/>
        <c:lblOffset val="100"/>
        <c:noMultiLvlLbl val="0"/>
      </c:catAx>
      <c:valAx>
        <c:axId val="31238316"/>
        <c:scaling>
          <c:orientation val="minMax"/>
          <c:max val="1"/>
          <c:min val="0.85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45378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'Resumo (2)'!$B$3</c:f>
              <c:strCache>
                <c:ptCount val="1"/>
                <c:pt idx="0">
                  <c:v>Deslocamento médio na Reg. Norte (km)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(2)'!$D$2:$F$2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(2)'!$D$3:$F$3</c:f>
              <c:numCache>
                <c:formatCode>General</c:formatCode>
                <c:ptCount val="3"/>
                <c:pt idx="0">
                  <c:v>133.542929292929</c:v>
                </c:pt>
                <c:pt idx="1">
                  <c:v>118.476082004556</c:v>
                </c:pt>
                <c:pt idx="2">
                  <c:v>100.479545454545</c:v>
                </c:pt>
              </c:numCache>
            </c:numRef>
          </c:val>
        </c:ser>
        <c:ser>
          <c:idx val="1"/>
          <c:order val="1"/>
          <c:tx>
            <c:strRef>
              <c:f>'Resumo (2)'!$B$4</c:f>
              <c:strCache>
                <c:ptCount val="1"/>
                <c:pt idx="0">
                  <c:v>Deslocamento médio SE, NE, SU, CO (km)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(2)'!$D$2:$F$2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(2)'!$D$4:$F$4</c:f>
              <c:numCache>
                <c:formatCode>General</c:formatCode>
                <c:ptCount val="3"/>
                <c:pt idx="0">
                  <c:v>50.2119205298013</c:v>
                </c:pt>
                <c:pt idx="1">
                  <c:v>44.3101030927835</c:v>
                </c:pt>
                <c:pt idx="2">
                  <c:v>38.1384331419196</c:v>
                </c:pt>
              </c:numCache>
            </c:numRef>
          </c:val>
        </c:ser>
        <c:gapWidth val="150"/>
        <c:overlap val="-25"/>
        <c:axId val="66915801"/>
        <c:axId val="54571508"/>
      </c:barChart>
      <c:catAx>
        <c:axId val="66915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571508"/>
        <c:crosses val="autoZero"/>
        <c:auto val="1"/>
        <c:lblAlgn val="ctr"/>
        <c:lblOffset val="100"/>
        <c:noMultiLvlLbl val="0"/>
      </c:catAx>
      <c:valAx>
        <c:axId val="54571508"/>
        <c:scaling>
          <c:orientation val="minMax"/>
        </c:scaling>
        <c:delete val="1"/>
        <c:axPos val="l"/>
        <c:numFmt formatCode="_-* #,##0.00_-;\-* #,##0.00_-;_-* \-??_-;_-@_-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15801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'Resumo (2)'!$B$5</c:f>
              <c:strCache>
                <c:ptCount val="1"/>
                <c:pt idx="0">
                  <c:v>Nº médio de ex. de RMN por Mun. (NO)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(2)'!$D$2:$F$2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(2)'!$D$5:$F$5</c:f>
              <c:numCache>
                <c:formatCode>General</c:formatCode>
                <c:ptCount val="3"/>
                <c:pt idx="0">
                  <c:v>772.671717171717</c:v>
                </c:pt>
                <c:pt idx="1">
                  <c:v>800.96583143508</c:v>
                </c:pt>
                <c:pt idx="2">
                  <c:v>835.293181818182</c:v>
                </c:pt>
              </c:numCache>
            </c:numRef>
          </c:val>
        </c:ser>
        <c:ser>
          <c:idx val="1"/>
          <c:order val="1"/>
          <c:tx>
            <c:strRef>
              <c:f>'Resumo (2)'!$B$6</c:f>
              <c:strCache>
                <c:ptCount val="1"/>
                <c:pt idx="0">
                  <c:v>Nº médio de ex. de RMN por Mun. (SE, NE, SU, CO)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(2)'!$D$2:$F$2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(2)'!$D$6:$F$6</c:f>
              <c:numCache>
                <c:formatCode>General</c:formatCode>
                <c:ptCount val="3"/>
                <c:pt idx="0">
                  <c:v>784.718984547461</c:v>
                </c:pt>
                <c:pt idx="1">
                  <c:v>783.751134020619</c:v>
                </c:pt>
                <c:pt idx="2">
                  <c:v>804.419811320755</c:v>
                </c:pt>
              </c:numCache>
            </c:numRef>
          </c:val>
        </c:ser>
        <c:gapWidth val="150"/>
        <c:overlap val="0"/>
        <c:axId val="50060178"/>
        <c:axId val="57834347"/>
      </c:barChart>
      <c:catAx>
        <c:axId val="500601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34347"/>
        <c:crosses val="autoZero"/>
        <c:auto val="1"/>
        <c:lblAlgn val="ctr"/>
        <c:lblOffset val="100"/>
        <c:noMultiLvlLbl val="0"/>
      </c:catAx>
      <c:valAx>
        <c:axId val="57834347"/>
        <c:scaling>
          <c:orientation val="minMax"/>
        </c:scaling>
        <c:delete val="1"/>
        <c:axPos val="l"/>
        <c:numFmt formatCode="_-* #,##0.00_-;\-* #,##0.00_-;_-* \-??_-;_-@_-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60178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92144373673036"/>
          <c:y val="0.0426765015806112"/>
          <c:w val="0.841141778721397"/>
          <c:h val="0.878688092729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'Resumo (2)'!$B$26</c:f>
              <c:strCache>
                <c:ptCount val="1"/>
                <c:pt idx="0">
                  <c:v>Nº total de ex. de RMN (milhões)</c:v>
                </c:pt>
              </c:strCache>
            </c:strRef>
          </c:tx>
          <c:spPr>
            <a:solidFill>
              <a:srgbClr val="d99694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(2)'!$C$25:$E$25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(2)'!$C$26:$E$26</c:f>
              <c:numCache>
                <c:formatCode>General</c:formatCode>
                <c:ptCount val="3"/>
                <c:pt idx="0">
                  <c:v>3.860755</c:v>
                </c:pt>
                <c:pt idx="1">
                  <c:v>4.152817</c:v>
                </c:pt>
                <c:pt idx="2">
                  <c:v>4.28988</c:v>
                </c:pt>
              </c:numCache>
            </c:numRef>
          </c:val>
        </c:ser>
        <c:gapWidth val="150"/>
        <c:overlap val="-25"/>
        <c:axId val="41675326"/>
        <c:axId val="7460167"/>
      </c:barChart>
      <c:lineChart>
        <c:grouping val="standard"/>
        <c:varyColors val="0"/>
        <c:ser>
          <c:idx val="1"/>
          <c:order val="1"/>
          <c:tx>
            <c:strRef>
              <c:f>'Resumo (2)'!$B$27</c:f>
              <c:strCache>
                <c:ptCount val="1"/>
                <c:pt idx="0">
                  <c:v>Nº de Muncípios atendidos (%)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(2)'!$C$25:$E$25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(2)'!$C$27:$E$27</c:f>
              <c:numCache>
                <c:formatCode>General</c:formatCode>
                <c:ptCount val="3"/>
                <c:pt idx="0">
                  <c:v>0.884539414616628</c:v>
                </c:pt>
                <c:pt idx="1">
                  <c:v>0.949721673550009</c:v>
                </c:pt>
                <c:pt idx="2">
                  <c:v>0.954569940743401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706530"/>
        <c:axId val="76108404"/>
      </c:lineChart>
      <c:catAx>
        <c:axId val="416753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0167"/>
        <c:crosses val="autoZero"/>
        <c:auto val="1"/>
        <c:lblAlgn val="ctr"/>
        <c:lblOffset val="100"/>
        <c:noMultiLvlLbl val="0"/>
      </c:catAx>
      <c:valAx>
        <c:axId val="7460167"/>
        <c:scaling>
          <c:orientation val="minMax"/>
        </c:scaling>
        <c:delete val="0"/>
        <c:axPos val="l"/>
        <c:numFmt formatCode="_-* #,##0.00_-;\-* #,##0.00_-;_-* \-??_-;_-@_-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75326"/>
        <c:crosses val="autoZero"/>
        <c:crossBetween val="between"/>
      </c:valAx>
      <c:catAx>
        <c:axId val="767065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108404"/>
        <c:auto val="1"/>
        <c:lblAlgn val="ctr"/>
        <c:lblOffset val="100"/>
        <c:noMultiLvlLbl val="0"/>
      </c:catAx>
      <c:valAx>
        <c:axId val="76108404"/>
        <c:scaling>
          <c:orientation val="minMax"/>
          <c:max val="1"/>
          <c:min val="0.85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06530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238688369898561"/>
          <c:y val="0.0484251968503937"/>
          <c:w val="0.522623260202878"/>
          <c:h val="0.071391076115485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'Resumo (2)'!$B$5</c:f>
              <c:strCache>
                <c:ptCount val="1"/>
                <c:pt idx="0">
                  <c:v>Nº médio de ex. de RMN por Mun. (NO)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(2)'!$N$2:$P$2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(2)'!$N$6:$P$6</c:f>
              <c:numCache>
                <c:formatCode>General</c:formatCode>
                <c:ptCount val="3"/>
                <c:pt idx="0">
                  <c:v>11332.5185185185</c:v>
                </c:pt>
                <c:pt idx="1">
                  <c:v>10046.4</c:v>
                </c:pt>
                <c:pt idx="2">
                  <c:v>9933.21621621622</c:v>
                </c:pt>
              </c:numCache>
            </c:numRef>
          </c:val>
        </c:ser>
        <c:ser>
          <c:idx val="1"/>
          <c:order val="1"/>
          <c:tx>
            <c:strRef>
              <c:f>'Resumo (2)'!$B$6</c:f>
              <c:strCache>
                <c:ptCount val="1"/>
                <c:pt idx="0">
                  <c:v>Nº médio de ex. de RMN por Mun. (SE, NE, SU, CO)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_-* #,##0.00_-;\-* #,##0.00_-;_-* \-??_-;_-@_-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(2)'!$N$2:$P$2</c:f>
              <c:strCache>
                <c:ptCount val="3"/>
                <c:pt idx="0">
                  <c:v>109 Eq. RMN</c:v>
                </c:pt>
                <c:pt idx="1">
                  <c:v>210 Eq. RMN</c:v>
                </c:pt>
                <c:pt idx="2">
                  <c:v>312 Eq. RMN</c:v>
                </c:pt>
              </c:strCache>
            </c:strRef>
          </c:cat>
          <c:val>
            <c:numRef>
              <c:f>'Resumo (2)'!$N$7:$P$7</c:f>
              <c:numCache>
                <c:formatCode>General</c:formatCode>
                <c:ptCount val="3"/>
                <c:pt idx="0">
                  <c:v>8153.15825688074</c:v>
                </c:pt>
                <c:pt idx="1">
                  <c:v>7757.53673469388</c:v>
                </c:pt>
                <c:pt idx="2">
                  <c:v>7514.08237547893</c:v>
                </c:pt>
              </c:numCache>
            </c:numRef>
          </c:val>
        </c:ser>
        <c:gapWidth val="150"/>
        <c:overlap val="0"/>
        <c:axId val="45802059"/>
        <c:axId val="98954280"/>
      </c:barChart>
      <c:catAx>
        <c:axId val="45802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54280"/>
        <c:crosses val="autoZero"/>
        <c:auto val="1"/>
        <c:lblAlgn val="ctr"/>
        <c:lblOffset val="100"/>
        <c:noMultiLvlLbl val="0"/>
      </c:catAx>
      <c:valAx>
        <c:axId val="98954280"/>
        <c:scaling>
          <c:orientation val="minMax"/>
        </c:scaling>
        <c:delete val="1"/>
        <c:axPos val="l"/>
        <c:numFmt formatCode="_-* #,##0.00_-;\-* #,##0.00_-;_-* \-??_-;_-@_-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02059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7</xdr:row>
      <xdr:rowOff>0</xdr:rowOff>
    </xdr:from>
    <xdr:to>
      <xdr:col>4</xdr:col>
      <xdr:colOff>651600</xdr:colOff>
      <xdr:row>20</xdr:row>
      <xdr:rowOff>42480</xdr:rowOff>
    </xdr:to>
    <xdr:graphicFrame>
      <xdr:nvGraphicFramePr>
        <xdr:cNvPr id="0" name="Gráfico 2"/>
        <xdr:cNvGraphicFramePr/>
      </xdr:nvGraphicFramePr>
      <xdr:xfrm>
        <a:off x="209520" y="1333440"/>
        <a:ext cx="6418800" cy="25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723960</xdr:colOff>
      <xdr:row>7</xdr:row>
      <xdr:rowOff>0</xdr:rowOff>
    </xdr:from>
    <xdr:to>
      <xdr:col>11</xdr:col>
      <xdr:colOff>594360</xdr:colOff>
      <xdr:row>20</xdr:row>
      <xdr:rowOff>42480</xdr:rowOff>
    </xdr:to>
    <xdr:graphicFrame>
      <xdr:nvGraphicFramePr>
        <xdr:cNvPr id="1" name="Gráfico 3"/>
        <xdr:cNvGraphicFramePr/>
      </xdr:nvGraphicFramePr>
      <xdr:xfrm>
        <a:off x="6700680" y="1333440"/>
        <a:ext cx="6421680" cy="25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219240</xdr:colOff>
      <xdr:row>21</xdr:row>
      <xdr:rowOff>9360</xdr:rowOff>
    </xdr:from>
    <xdr:to>
      <xdr:col>4</xdr:col>
      <xdr:colOff>646920</xdr:colOff>
      <xdr:row>35</xdr:row>
      <xdr:rowOff>84600</xdr:rowOff>
    </xdr:to>
    <xdr:graphicFrame>
      <xdr:nvGraphicFramePr>
        <xdr:cNvPr id="2" name="Gráfico 4"/>
        <xdr:cNvGraphicFramePr/>
      </xdr:nvGraphicFramePr>
      <xdr:xfrm>
        <a:off x="219240" y="4010040"/>
        <a:ext cx="64044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723960</xdr:colOff>
      <xdr:row>21</xdr:row>
      <xdr:rowOff>9360</xdr:rowOff>
    </xdr:from>
    <xdr:to>
      <xdr:col>11</xdr:col>
      <xdr:colOff>589680</xdr:colOff>
      <xdr:row>35</xdr:row>
      <xdr:rowOff>84600</xdr:rowOff>
    </xdr:to>
    <xdr:graphicFrame>
      <xdr:nvGraphicFramePr>
        <xdr:cNvPr id="3" name="Gráfico 5"/>
        <xdr:cNvGraphicFramePr/>
      </xdr:nvGraphicFramePr>
      <xdr:xfrm>
        <a:off x="6700680" y="4010040"/>
        <a:ext cx="6417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2971800</xdr:colOff>
      <xdr:row>40</xdr:row>
      <xdr:rowOff>162000</xdr:rowOff>
    </xdr:from>
    <xdr:to>
      <xdr:col>8</xdr:col>
      <xdr:colOff>875160</xdr:colOff>
      <xdr:row>55</xdr:row>
      <xdr:rowOff>46800</xdr:rowOff>
    </xdr:to>
    <xdr:graphicFrame>
      <xdr:nvGraphicFramePr>
        <xdr:cNvPr id="4" name="Gráfico 6"/>
        <xdr:cNvGraphicFramePr/>
      </xdr:nvGraphicFramePr>
      <xdr:xfrm>
        <a:off x="3586320" y="7782120"/>
        <a:ext cx="7629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7</xdr:row>
      <xdr:rowOff>0</xdr:rowOff>
    </xdr:from>
    <xdr:to>
      <xdr:col>4</xdr:col>
      <xdr:colOff>651600</xdr:colOff>
      <xdr:row>20</xdr:row>
      <xdr:rowOff>88200</xdr:rowOff>
    </xdr:to>
    <xdr:graphicFrame>
      <xdr:nvGraphicFramePr>
        <xdr:cNvPr id="5" name="Gráfico 1"/>
        <xdr:cNvGraphicFramePr/>
      </xdr:nvGraphicFramePr>
      <xdr:xfrm>
        <a:off x="209520" y="1333440"/>
        <a:ext cx="6418800" cy="25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724320</xdr:colOff>
      <xdr:row>7</xdr:row>
      <xdr:rowOff>0</xdr:rowOff>
    </xdr:from>
    <xdr:to>
      <xdr:col>11</xdr:col>
      <xdr:colOff>594360</xdr:colOff>
      <xdr:row>20</xdr:row>
      <xdr:rowOff>42480</xdr:rowOff>
    </xdr:to>
    <xdr:graphicFrame>
      <xdr:nvGraphicFramePr>
        <xdr:cNvPr id="6" name="Gráfico 2"/>
        <xdr:cNvGraphicFramePr/>
      </xdr:nvGraphicFramePr>
      <xdr:xfrm>
        <a:off x="6701040" y="1333440"/>
        <a:ext cx="6421320" cy="25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2962440</xdr:colOff>
      <xdr:row>30</xdr:row>
      <xdr:rowOff>0</xdr:rowOff>
    </xdr:from>
    <xdr:to>
      <xdr:col>8</xdr:col>
      <xdr:colOff>865800</xdr:colOff>
      <xdr:row>44</xdr:row>
      <xdr:rowOff>65880</xdr:rowOff>
    </xdr:to>
    <xdr:graphicFrame>
      <xdr:nvGraphicFramePr>
        <xdr:cNvPr id="7" name="Gráfico 5"/>
        <xdr:cNvGraphicFramePr/>
      </xdr:nvGraphicFramePr>
      <xdr:xfrm>
        <a:off x="3576960" y="5715000"/>
        <a:ext cx="762984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4320</xdr:colOff>
      <xdr:row>10</xdr:row>
      <xdr:rowOff>149400</xdr:rowOff>
    </xdr:from>
    <xdr:to>
      <xdr:col>19</xdr:col>
      <xdr:colOff>592560</xdr:colOff>
      <xdr:row>25</xdr:row>
      <xdr:rowOff>21960</xdr:rowOff>
    </xdr:to>
    <xdr:graphicFrame>
      <xdr:nvGraphicFramePr>
        <xdr:cNvPr id="8" name="Gráfico 2"/>
        <xdr:cNvGraphicFramePr/>
      </xdr:nvGraphicFramePr>
      <xdr:xfrm>
        <a:off x="13146840" y="2054520"/>
        <a:ext cx="635400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162000</xdr:rowOff>
    </xdr:from>
    <xdr:to>
      <xdr:col>14</xdr:col>
      <xdr:colOff>313200</xdr:colOff>
      <xdr:row>18</xdr:row>
      <xdr:rowOff>94320</xdr:rowOff>
    </xdr:to>
    <xdr:graphicFrame>
      <xdr:nvGraphicFramePr>
        <xdr:cNvPr id="9" name="Gráfico 1"/>
        <xdr:cNvGraphicFramePr/>
      </xdr:nvGraphicFramePr>
      <xdr:xfrm>
        <a:off x="5568480" y="162000"/>
        <a:ext cx="4615920" cy="33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313200</xdr:colOff>
      <xdr:row>37</xdr:row>
      <xdr:rowOff>122760</xdr:rowOff>
    </xdr:to>
    <xdr:graphicFrame>
      <xdr:nvGraphicFramePr>
        <xdr:cNvPr id="10" name="Gráfico 2"/>
        <xdr:cNvGraphicFramePr/>
      </xdr:nvGraphicFramePr>
      <xdr:xfrm>
        <a:off x="5568480" y="3809880"/>
        <a:ext cx="4615920" cy="33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39</xdr:row>
      <xdr:rowOff>0</xdr:rowOff>
    </xdr:from>
    <xdr:to>
      <xdr:col>14</xdr:col>
      <xdr:colOff>313200</xdr:colOff>
      <xdr:row>56</xdr:row>
      <xdr:rowOff>122760</xdr:rowOff>
    </xdr:to>
    <xdr:graphicFrame>
      <xdr:nvGraphicFramePr>
        <xdr:cNvPr id="11" name="Gráfico 3"/>
        <xdr:cNvGraphicFramePr/>
      </xdr:nvGraphicFramePr>
      <xdr:xfrm>
        <a:off x="5568480" y="7429680"/>
        <a:ext cx="4615920" cy="33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15"/>
    <col collapsed="false" customWidth="true" hidden="false" outlineLevel="0" max="4" min="4" style="0" width="24.15"/>
    <col collapsed="false" customWidth="true" hidden="false" outlineLevel="0" max="5" min="5" style="0" width="14.86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0</v>
      </c>
      <c r="B1" s="1"/>
      <c r="D1" s="1" t="s">
        <v>1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125.637279596977</v>
      </c>
      <c r="D3" s="2" t="s">
        <v>2</v>
      </c>
      <c r="E3" s="2" t="n">
        <v>50.4299695519791</v>
      </c>
    </row>
    <row r="4" customFormat="false" ht="15" hidden="false" customHeight="false" outlineLevel="0" collapsed="false">
      <c r="A4" s="2" t="s">
        <v>3</v>
      </c>
      <c r="B4" s="2" t="n">
        <v>4.51858669044819</v>
      </c>
      <c r="D4" s="2" t="s">
        <v>3</v>
      </c>
      <c r="E4" s="2" t="n">
        <v>0.523013154295044</v>
      </c>
    </row>
    <row r="5" customFormat="false" ht="15" hidden="false" customHeight="false" outlineLevel="0" collapsed="false">
      <c r="A5" s="2" t="s">
        <v>4</v>
      </c>
      <c r="B5" s="2" t="n">
        <v>103</v>
      </c>
      <c r="D5" s="2" t="s">
        <v>4</v>
      </c>
      <c r="E5" s="2" t="n">
        <v>42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90.0322019868498</v>
      </c>
      <c r="D7" s="2" t="s">
        <v>6</v>
      </c>
      <c r="E7" s="2" t="n">
        <v>35.4647657328068</v>
      </c>
    </row>
    <row r="8" customFormat="false" ht="15" hidden="false" customHeight="false" outlineLevel="0" collapsed="false">
      <c r="A8" s="2" t="s">
        <v>7</v>
      </c>
      <c r="B8" s="2" t="n">
        <v>8105.79739460092</v>
      </c>
      <c r="D8" s="2" t="s">
        <v>7</v>
      </c>
      <c r="E8" s="2" t="n">
        <v>1257.74960848287</v>
      </c>
    </row>
    <row r="9" customFormat="false" ht="15" hidden="false" customHeight="false" outlineLevel="0" collapsed="false">
      <c r="A9" s="2" t="s">
        <v>8</v>
      </c>
      <c r="B9" s="2" t="n">
        <v>0.843120681370282</v>
      </c>
      <c r="D9" s="2" t="s">
        <v>8</v>
      </c>
      <c r="E9" s="2" t="n">
        <v>-0.336544916424355</v>
      </c>
    </row>
    <row r="10" customFormat="false" ht="15" hidden="false" customHeight="false" outlineLevel="0" collapsed="false">
      <c r="A10" s="2" t="s">
        <v>9</v>
      </c>
      <c r="B10" s="2" t="n">
        <v>1.11718258034955</v>
      </c>
      <c r="D10" s="2" t="s">
        <v>9</v>
      </c>
      <c r="E10" s="2" t="n">
        <v>0.692415440761453</v>
      </c>
    </row>
    <row r="11" customFormat="false" ht="15" hidden="false" customHeight="false" outlineLevel="0" collapsed="false">
      <c r="A11" s="2" t="s">
        <v>10</v>
      </c>
      <c r="B11" s="2" t="n">
        <v>396</v>
      </c>
      <c r="D11" s="2" t="s">
        <v>10</v>
      </c>
      <c r="E11" s="2" t="n">
        <v>149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397</v>
      </c>
      <c r="D13" s="2" t="s">
        <v>12</v>
      </c>
      <c r="E13" s="2" t="n">
        <v>150</v>
      </c>
    </row>
    <row r="14" customFormat="false" ht="15" hidden="false" customHeight="false" outlineLevel="0" collapsed="false">
      <c r="A14" s="2" t="s">
        <v>13</v>
      </c>
      <c r="B14" s="2" t="n">
        <v>49878</v>
      </c>
      <c r="D14" s="2" t="s">
        <v>13</v>
      </c>
      <c r="E14" s="2" t="n">
        <v>231877</v>
      </c>
    </row>
    <row r="15" customFormat="false" ht="15" hidden="false" customHeight="false" outlineLevel="0" collapsed="false">
      <c r="A15" s="2" t="s">
        <v>14</v>
      </c>
      <c r="B15" s="2" t="n">
        <v>397</v>
      </c>
      <c r="D15" s="2" t="s">
        <v>14</v>
      </c>
      <c r="E15" s="2" t="n">
        <v>4598</v>
      </c>
    </row>
    <row r="16" customFormat="false" ht="15" hidden="false" customHeight="false" outlineLevel="0" collapsed="false">
      <c r="A16" s="3" t="s">
        <v>15</v>
      </c>
      <c r="B16" s="3" t="n">
        <v>8.88341766241619</v>
      </c>
      <c r="D16" s="3" t="s">
        <v>15</v>
      </c>
      <c r="E16" s="3" t="n">
        <v>1.02535691545768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294.307304785894</v>
      </c>
      <c r="D21" s="2" t="s">
        <v>2</v>
      </c>
      <c r="E21" s="2" t="n">
        <v>460.249456285341</v>
      </c>
    </row>
    <row r="22" customFormat="false" ht="15" hidden="false" customHeight="false" outlineLevel="0" collapsed="false">
      <c r="A22" s="2" t="s">
        <v>3</v>
      </c>
      <c r="B22" s="2" t="n">
        <v>131.553026927952</v>
      </c>
      <c r="D22" s="2" t="s">
        <v>3</v>
      </c>
      <c r="E22" s="2" t="n">
        <v>73.7083934183652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3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2621.17549219446</v>
      </c>
      <c r="D25" s="2" t="s">
        <v>6</v>
      </c>
      <c r="E25" s="2" t="n">
        <v>4998.05957776969</v>
      </c>
    </row>
    <row r="26" customFormat="false" ht="15" hidden="false" customHeight="false" outlineLevel="0" collapsed="false">
      <c r="A26" s="2" t="s">
        <v>7</v>
      </c>
      <c r="B26" s="2" t="n">
        <v>6870560.96088085</v>
      </c>
      <c r="D26" s="2" t="s">
        <v>7</v>
      </c>
      <c r="E26" s="2" t="n">
        <v>24980599.5429353</v>
      </c>
    </row>
    <row r="27" customFormat="false" ht="15" hidden="false" customHeight="false" outlineLevel="0" collapsed="false">
      <c r="A27" s="2" t="s">
        <v>8</v>
      </c>
      <c r="B27" s="2" t="n">
        <v>203.492077103746</v>
      </c>
      <c r="D27" s="2" t="s">
        <v>8</v>
      </c>
      <c r="E27" s="2" t="n">
        <v>1314.39788754684</v>
      </c>
    </row>
    <row r="28" customFormat="false" ht="15" hidden="false" customHeight="false" outlineLevel="0" collapsed="false">
      <c r="A28" s="2" t="s">
        <v>9</v>
      </c>
      <c r="B28" s="2" t="n">
        <v>13.6255285886934</v>
      </c>
      <c r="D28" s="2" t="s">
        <v>9</v>
      </c>
      <c r="E28" s="2" t="n">
        <v>32.7844628161955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116840</v>
      </c>
      <c r="D32" s="2" t="s">
        <v>13</v>
      </c>
      <c r="E32" s="2" t="n">
        <v>2116227</v>
      </c>
      <c r="F32" s="4" t="n">
        <f aca="false">E32+B32</f>
        <v>2233067</v>
      </c>
    </row>
    <row r="33" customFormat="false" ht="15" hidden="false" customHeight="false" outlineLevel="0" collapsed="false">
      <c r="A33" s="2" t="s">
        <v>14</v>
      </c>
      <c r="B33" s="2" t="n">
        <v>397</v>
      </c>
      <c r="D33" s="2" t="s">
        <v>14</v>
      </c>
      <c r="E33" s="2" t="n">
        <v>4598</v>
      </c>
      <c r="F33" s="5" t="n">
        <f aca="false">E33+B33</f>
        <v>4995</v>
      </c>
    </row>
    <row r="34" customFormat="false" ht="15" hidden="false" customHeight="false" outlineLevel="0" collapsed="false">
      <c r="A34" s="3" t="s">
        <v>15</v>
      </c>
      <c r="B34" s="3" t="n">
        <v>258.629647501609</v>
      </c>
      <c r="D34" s="3" t="s">
        <v>15</v>
      </c>
      <c r="E34" s="3" t="n">
        <v>144.503843351063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2233067</v>
      </c>
      <c r="F38" s="7" t="n">
        <f aca="false">E38/E36</f>
        <v>0.358452830384878</v>
      </c>
    </row>
    <row r="39" customFormat="false" ht="15" hidden="false" customHeight="false" outlineLevel="0" collapsed="false">
      <c r="D39" s="1" t="s">
        <v>18</v>
      </c>
      <c r="E39" s="8" t="n">
        <f aca="false">F33</f>
        <v>4995</v>
      </c>
      <c r="F39" s="7" t="n">
        <f aca="false">F33/F36</f>
        <v>0.896929430777518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0.57"/>
    <col collapsed="false" customWidth="true" hidden="false" outlineLevel="0" max="4" min="4" style="0" width="34.71"/>
    <col collapsed="false" customWidth="true" hidden="false" outlineLevel="0" max="5" min="5" style="0" width="16.29"/>
    <col collapsed="false" customWidth="true" hidden="false" outlineLevel="0" max="6" min="6" style="0" width="17"/>
  </cols>
  <sheetData>
    <row r="1" customFormat="false" ht="15" hidden="false" customHeight="false" outlineLevel="0" collapsed="false">
      <c r="A1" s="1" t="s">
        <v>64</v>
      </c>
      <c r="B1" s="1"/>
      <c r="D1" s="12" t="s">
        <v>65</v>
      </c>
      <c r="E1" s="12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14" t="n">
        <v>118.476082004556</v>
      </c>
      <c r="D3" s="2" t="s">
        <v>2</v>
      </c>
      <c r="E3" s="4" t="n">
        <v>44.3101030927835</v>
      </c>
    </row>
    <row r="4" customFormat="false" ht="15" hidden="false" customHeight="false" outlineLevel="0" collapsed="false">
      <c r="A4" s="2" t="s">
        <v>3</v>
      </c>
      <c r="B4" s="14" t="n">
        <v>4.22907465525916</v>
      </c>
      <c r="D4" s="2" t="s">
        <v>3</v>
      </c>
      <c r="E4" s="4" t="n">
        <v>0.451660908756626</v>
      </c>
    </row>
    <row r="5" customFormat="false" ht="15" hidden="false" customHeight="false" outlineLevel="0" collapsed="false">
      <c r="A5" s="2" t="s">
        <v>4</v>
      </c>
      <c r="B5" s="14" t="n">
        <v>100</v>
      </c>
      <c r="D5" s="2" t="s">
        <v>4</v>
      </c>
      <c r="E5" s="4" t="n">
        <v>38</v>
      </c>
    </row>
    <row r="6" customFormat="false" ht="15" hidden="false" customHeight="false" outlineLevel="0" collapsed="false">
      <c r="A6" s="2" t="s">
        <v>5</v>
      </c>
      <c r="B6" s="14" t="n">
        <v>1</v>
      </c>
      <c r="D6" s="2" t="s">
        <v>5</v>
      </c>
      <c r="E6" s="4" t="n">
        <v>1</v>
      </c>
    </row>
    <row r="7" customFormat="false" ht="15" hidden="false" customHeight="false" outlineLevel="0" collapsed="false">
      <c r="A7" s="2" t="s">
        <v>6</v>
      </c>
      <c r="B7" s="14" t="n">
        <v>88.6089544067225</v>
      </c>
      <c r="D7" s="2" t="s">
        <v>6</v>
      </c>
      <c r="E7" s="4" t="n">
        <v>31.4545425339406</v>
      </c>
    </row>
    <row r="8" customFormat="false" ht="15" hidden="false" customHeight="false" outlineLevel="0" collapsed="false">
      <c r="A8" s="2" t="s">
        <v>7</v>
      </c>
      <c r="B8" s="14" t="n">
        <v>7851.54680105262</v>
      </c>
      <c r="D8" s="2" t="s">
        <v>7</v>
      </c>
      <c r="E8" s="4" t="n">
        <v>989.388246019479</v>
      </c>
    </row>
    <row r="9" customFormat="false" ht="15" hidden="false" customHeight="false" outlineLevel="0" collapsed="false">
      <c r="A9" s="2" t="s">
        <v>8</v>
      </c>
      <c r="B9" s="14" t="n">
        <v>1.33668981918963</v>
      </c>
      <c r="D9" s="2" t="s">
        <v>8</v>
      </c>
      <c r="E9" s="4" t="n">
        <v>0.0243789709716786</v>
      </c>
    </row>
    <row r="10" customFormat="false" ht="15" hidden="false" customHeight="false" outlineLevel="0" collapsed="false">
      <c r="A10" s="2" t="s">
        <v>9</v>
      </c>
      <c r="B10" s="14" t="n">
        <v>1.14776366155145</v>
      </c>
      <c r="D10" s="2" t="s">
        <v>9</v>
      </c>
      <c r="E10" s="4" t="n">
        <v>0.74575321416965</v>
      </c>
    </row>
    <row r="11" customFormat="false" ht="15" hidden="false" customHeight="false" outlineLevel="0" collapsed="false">
      <c r="A11" s="2" t="s">
        <v>10</v>
      </c>
      <c r="B11" s="14" t="n">
        <v>444</v>
      </c>
      <c r="D11" s="2" t="s">
        <v>10</v>
      </c>
      <c r="E11" s="4" t="n">
        <v>145</v>
      </c>
    </row>
    <row r="12" customFormat="false" ht="15" hidden="false" customHeight="false" outlineLevel="0" collapsed="false">
      <c r="A12" s="2" t="s">
        <v>11</v>
      </c>
      <c r="B12" s="14" t="n">
        <v>1</v>
      </c>
      <c r="D12" s="2" t="s">
        <v>11</v>
      </c>
      <c r="E12" s="4" t="n">
        <v>1</v>
      </c>
    </row>
    <row r="13" customFormat="false" ht="15" hidden="false" customHeight="false" outlineLevel="0" collapsed="false">
      <c r="A13" s="2" t="s">
        <v>12</v>
      </c>
      <c r="B13" s="14" t="n">
        <v>445</v>
      </c>
      <c r="D13" s="2" t="s">
        <v>12</v>
      </c>
      <c r="E13" s="4" t="n">
        <v>146</v>
      </c>
    </row>
    <row r="14" customFormat="false" ht="15" hidden="false" customHeight="false" outlineLevel="0" collapsed="false">
      <c r="A14" s="2" t="s">
        <v>13</v>
      </c>
      <c r="B14" s="14" t="n">
        <v>52011</v>
      </c>
      <c r="D14" s="2" t="s">
        <v>13</v>
      </c>
      <c r="E14" s="4" t="n">
        <v>214904</v>
      </c>
      <c r="F14" s="13" t="n">
        <f aca="false">SUM(E14,B14)</f>
        <v>266915</v>
      </c>
    </row>
    <row r="15" customFormat="false" ht="15" hidden="false" customHeight="false" outlineLevel="0" collapsed="false">
      <c r="A15" s="2" t="s">
        <v>14</v>
      </c>
      <c r="B15" s="14" t="n">
        <v>439</v>
      </c>
      <c r="D15" s="2" t="s">
        <v>14</v>
      </c>
      <c r="E15" s="4" t="n">
        <v>4850</v>
      </c>
    </row>
    <row r="16" customFormat="false" ht="15" hidden="false" customHeight="false" outlineLevel="0" collapsed="false">
      <c r="A16" s="3" t="s">
        <v>28</v>
      </c>
      <c r="B16" s="15" t="n">
        <v>8.3118013054686</v>
      </c>
      <c r="D16" s="3" t="s">
        <v>28</v>
      </c>
      <c r="E16" s="16" t="n">
        <v>0.885460109928711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4" t="n">
        <v>800.96583143508</v>
      </c>
      <c r="D21" s="2" t="s">
        <v>2</v>
      </c>
      <c r="E21" s="4" t="n">
        <v>783.751134020619</v>
      </c>
    </row>
    <row r="22" customFormat="false" ht="15" hidden="false" customHeight="false" outlineLevel="0" collapsed="false">
      <c r="A22" s="2" t="s">
        <v>3</v>
      </c>
      <c r="B22" s="4" t="n">
        <v>128.664183805829</v>
      </c>
      <c r="D22" s="2" t="s">
        <v>3</v>
      </c>
      <c r="E22" s="4" t="n">
        <v>71.0131281708851</v>
      </c>
    </row>
    <row r="23" customFormat="false" ht="15" hidden="false" customHeight="false" outlineLevel="0" collapsed="false">
      <c r="A23" s="2" t="s">
        <v>4</v>
      </c>
      <c r="B23" s="4" t="n">
        <v>284</v>
      </c>
      <c r="D23" s="2" t="s">
        <v>4</v>
      </c>
      <c r="E23" s="4" t="n">
        <v>180</v>
      </c>
    </row>
    <row r="24" customFormat="false" ht="15" hidden="false" customHeight="false" outlineLevel="0" collapsed="false">
      <c r="A24" s="2" t="s">
        <v>5</v>
      </c>
      <c r="B24" s="4" t="n">
        <v>213</v>
      </c>
      <c r="D24" s="2" t="s">
        <v>5</v>
      </c>
      <c r="E24" s="4" t="n">
        <v>58</v>
      </c>
    </row>
    <row r="25" customFormat="false" ht="15" hidden="false" customHeight="false" outlineLevel="0" collapsed="false">
      <c r="A25" s="2" t="s">
        <v>6</v>
      </c>
      <c r="B25" s="4" t="n">
        <v>2695.81403167028</v>
      </c>
      <c r="D25" s="2" t="s">
        <v>6</v>
      </c>
      <c r="E25" s="4" t="n">
        <v>4945.49210970765</v>
      </c>
    </row>
    <row r="26" customFormat="false" ht="15" hidden="false" customHeight="false" outlineLevel="0" collapsed="false">
      <c r="A26" s="2" t="s">
        <v>7</v>
      </c>
      <c r="B26" s="4" t="n">
        <v>7267413.29335039</v>
      </c>
      <c r="D26" s="2" t="s">
        <v>7</v>
      </c>
      <c r="E26" s="4" t="n">
        <v>24457892.2071806</v>
      </c>
    </row>
    <row r="27" customFormat="false" ht="15" hidden="false" customHeight="false" outlineLevel="0" collapsed="false">
      <c r="A27" s="2" t="s">
        <v>8</v>
      </c>
      <c r="B27" s="4" t="n">
        <v>157.531986949974</v>
      </c>
      <c r="D27" s="2" t="s">
        <v>8</v>
      </c>
      <c r="E27" s="4" t="n">
        <v>1291.77252645323</v>
      </c>
    </row>
    <row r="28" customFormat="false" ht="15" hidden="false" customHeight="false" outlineLevel="0" collapsed="false">
      <c r="A28" s="2" t="s">
        <v>9</v>
      </c>
      <c r="B28" s="4" t="n">
        <v>11.3830471387256</v>
      </c>
      <c r="D28" s="2" t="s">
        <v>9</v>
      </c>
      <c r="E28" s="4" t="n">
        <v>31.9891319975713</v>
      </c>
    </row>
    <row r="29" customFormat="false" ht="15" hidden="false" customHeight="false" outlineLevel="0" collapsed="false">
      <c r="A29" s="2" t="s">
        <v>10</v>
      </c>
      <c r="B29" s="4" t="n">
        <v>43088</v>
      </c>
      <c r="D29" s="2" t="s">
        <v>10</v>
      </c>
      <c r="E29" s="4" t="n">
        <v>228293</v>
      </c>
    </row>
    <row r="30" customFormat="false" ht="15" hidden="false" customHeight="false" outlineLevel="0" collapsed="false">
      <c r="A30" s="2" t="s">
        <v>11</v>
      </c>
      <c r="B30" s="4" t="n">
        <v>6</v>
      </c>
      <c r="D30" s="2" t="s">
        <v>11</v>
      </c>
      <c r="E30" s="4" t="n">
        <v>0</v>
      </c>
    </row>
    <row r="31" customFormat="false" ht="15" hidden="false" customHeight="false" outlineLevel="0" collapsed="false">
      <c r="A31" s="2" t="s">
        <v>12</v>
      </c>
      <c r="B31" s="4" t="n">
        <v>43094</v>
      </c>
      <c r="D31" s="2" t="s">
        <v>12</v>
      </c>
      <c r="E31" s="4" t="n">
        <v>228293</v>
      </c>
    </row>
    <row r="32" customFormat="false" ht="15" hidden="false" customHeight="false" outlineLevel="0" collapsed="false">
      <c r="A32" s="2" t="s">
        <v>13</v>
      </c>
      <c r="B32" s="4" t="n">
        <v>351624</v>
      </c>
      <c r="D32" s="2" t="s">
        <v>13</v>
      </c>
      <c r="E32" s="4" t="n">
        <v>3801193</v>
      </c>
      <c r="F32" s="4" t="n">
        <f aca="false">E32+B32</f>
        <v>4152817</v>
      </c>
    </row>
    <row r="33" customFormat="false" ht="15" hidden="false" customHeight="false" outlineLevel="0" collapsed="false">
      <c r="A33" s="2" t="s">
        <v>14</v>
      </c>
      <c r="B33" s="4" t="n">
        <v>439</v>
      </c>
      <c r="D33" s="2" t="s">
        <v>14</v>
      </c>
      <c r="E33" s="4" t="n">
        <v>4850</v>
      </c>
      <c r="F33" s="5" t="n">
        <f aca="false">E33+B33</f>
        <v>5289</v>
      </c>
    </row>
    <row r="34" customFormat="false" ht="15" hidden="false" customHeight="false" outlineLevel="0" collapsed="false">
      <c r="A34" s="3" t="s">
        <v>28</v>
      </c>
      <c r="B34" s="16" t="n">
        <v>252.875916861487</v>
      </c>
      <c r="D34" s="3" t="s">
        <v>28</v>
      </c>
      <c r="E34" s="16" t="n">
        <v>139.217920031365</v>
      </c>
      <c r="F34" s="5"/>
    </row>
    <row r="37" customFormat="false" ht="15" hidden="false" customHeight="false" outlineLevel="0" collapsed="false">
      <c r="D37" s="1" t="s">
        <v>17</v>
      </c>
      <c r="E37" s="6" t="n">
        <v>6229737.39</v>
      </c>
      <c r="F37" s="0" t="n">
        <v>5569</v>
      </c>
    </row>
    <row r="39" customFormat="false" ht="15" hidden="false" customHeight="false" outlineLevel="0" collapsed="false">
      <c r="D39" s="1" t="s">
        <v>16</v>
      </c>
      <c r="E39" s="6" t="n">
        <f aca="false">F32</f>
        <v>4152817</v>
      </c>
      <c r="F39" s="7" t="n">
        <f aca="false">E39/E37</f>
        <v>0.666611887471552</v>
      </c>
    </row>
    <row r="40" customFormat="false" ht="15" hidden="false" customHeight="false" outlineLevel="0" collapsed="false">
      <c r="D40" s="1" t="s">
        <v>18</v>
      </c>
      <c r="E40" s="8" t="n">
        <f aca="false">F33</f>
        <v>5289</v>
      </c>
      <c r="F40" s="7" t="n">
        <f aca="false">F33/F37</f>
        <v>0.949721673550009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F33" activeCellId="0" sqref="F3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0.57"/>
    <col collapsed="false" customWidth="true" hidden="false" outlineLevel="0" max="4" min="4" style="0" width="34.71"/>
    <col collapsed="false" customWidth="true" hidden="false" outlineLevel="0" max="5" min="5" style="0" width="16.29"/>
    <col collapsed="false" customWidth="true" hidden="false" outlineLevel="0" max="6" min="6" style="0" width="14.15"/>
  </cols>
  <sheetData>
    <row r="1" customFormat="false" ht="15" hidden="false" customHeight="false" outlineLevel="0" collapsed="false">
      <c r="A1" s="1" t="s">
        <v>66</v>
      </c>
      <c r="B1" s="1"/>
      <c r="D1" s="12" t="s">
        <v>67</v>
      </c>
      <c r="E1" s="12"/>
    </row>
    <row r="2" customFormat="false" ht="15" hidden="false" customHeight="false" outlineLevel="0" collapsed="false">
      <c r="A2" s="0" t="s">
        <v>49</v>
      </c>
      <c r="B2" s="13" t="n">
        <v>100.479545454545</v>
      </c>
      <c r="D2" s="0" t="s">
        <v>49</v>
      </c>
      <c r="E2" s="13" t="n">
        <v>38.1384331419196</v>
      </c>
    </row>
    <row r="3" customFormat="false" ht="15" hidden="false" customHeight="false" outlineLevel="0" collapsed="false">
      <c r="A3" s="0" t="s">
        <v>50</v>
      </c>
      <c r="B3" s="13" t="n">
        <v>3.5228051932277</v>
      </c>
      <c r="D3" s="0" t="s">
        <v>50</v>
      </c>
      <c r="E3" s="13" t="n">
        <v>0.389121630933546</v>
      </c>
    </row>
    <row r="4" customFormat="false" ht="15" hidden="false" customHeight="false" outlineLevel="0" collapsed="false">
      <c r="A4" s="0" t="s">
        <v>51</v>
      </c>
      <c r="B4" s="13" t="n">
        <v>1</v>
      </c>
      <c r="D4" s="0" t="s">
        <v>51</v>
      </c>
      <c r="E4" s="13" t="n">
        <v>1</v>
      </c>
    </row>
    <row r="5" customFormat="false" ht="15" hidden="false" customHeight="false" outlineLevel="0" collapsed="false">
      <c r="A5" s="0" t="s">
        <v>52</v>
      </c>
      <c r="B5" s="13" t="n">
        <v>87</v>
      </c>
      <c r="D5" s="0" t="s">
        <v>52</v>
      </c>
      <c r="E5" s="13" t="n">
        <v>34</v>
      </c>
    </row>
    <row r="6" customFormat="false" ht="15" hidden="false" customHeight="false" outlineLevel="0" collapsed="false">
      <c r="A6" s="0" t="s">
        <v>53</v>
      </c>
      <c r="B6" s="13" t="n">
        <v>50</v>
      </c>
      <c r="D6" s="0" t="s">
        <v>53</v>
      </c>
      <c r="E6" s="13" t="n">
        <v>20</v>
      </c>
    </row>
    <row r="7" customFormat="false" ht="15" hidden="false" customHeight="false" outlineLevel="0" collapsed="false">
      <c r="A7" s="0" t="s">
        <v>54</v>
      </c>
      <c r="B7" s="13" t="n">
        <v>134.25</v>
      </c>
      <c r="D7" s="0" t="s">
        <v>54</v>
      </c>
      <c r="E7" s="13" t="n">
        <v>52</v>
      </c>
    </row>
    <row r="8" customFormat="false" ht="15" hidden="false" customHeight="false" outlineLevel="0" collapsed="false">
      <c r="A8" s="0" t="s">
        <v>55</v>
      </c>
      <c r="B8" s="13" t="n">
        <v>5460.4688289501</v>
      </c>
      <c r="D8" s="0" t="s">
        <v>55</v>
      </c>
      <c r="E8" s="13" t="n">
        <v>738.302678488028</v>
      </c>
    </row>
    <row r="9" customFormat="false" ht="15" hidden="false" customHeight="false" outlineLevel="0" collapsed="false">
      <c r="A9" s="0" t="s">
        <v>56</v>
      </c>
      <c r="B9" s="13" t="n">
        <v>73.8949851407394</v>
      </c>
      <c r="D9" s="0" t="s">
        <v>56</v>
      </c>
      <c r="E9" s="13" t="n">
        <v>27.171725717886</v>
      </c>
    </row>
    <row r="10" customFormat="false" ht="15" hidden="false" customHeight="false" outlineLevel="0" collapsed="false">
      <c r="A10" s="0" t="s">
        <v>57</v>
      </c>
      <c r="B10" s="13" t="n">
        <v>2.26070819761379</v>
      </c>
      <c r="D10" s="0" t="s">
        <v>57</v>
      </c>
      <c r="E10" s="13" t="n">
        <v>1.26245266488459</v>
      </c>
    </row>
    <row r="11" customFormat="false" ht="15" hidden="false" customHeight="false" outlineLevel="0" collapsed="false">
      <c r="A11" s="0" t="s">
        <v>58</v>
      </c>
      <c r="B11" s="13" t="n">
        <v>1.23482136019536</v>
      </c>
      <c r="D11" s="0" t="s">
        <v>58</v>
      </c>
      <c r="E11" s="13" t="n">
        <v>1.01929532121512</v>
      </c>
    </row>
    <row r="12" customFormat="false" ht="15" hidden="false" customHeight="false" outlineLevel="0" collapsed="false">
      <c r="A12" s="0" t="s">
        <v>59</v>
      </c>
      <c r="B12" s="13" t="n">
        <v>444</v>
      </c>
      <c r="D12" s="0" t="s">
        <v>59</v>
      </c>
      <c r="E12" s="13" t="n">
        <v>144</v>
      </c>
    </row>
    <row r="13" customFormat="false" ht="15" hidden="false" customHeight="false" outlineLevel="0" collapsed="false">
      <c r="A13" s="0" t="s">
        <v>60</v>
      </c>
      <c r="B13" s="13" t="n">
        <v>1</v>
      </c>
      <c r="D13" s="0" t="s">
        <v>60</v>
      </c>
      <c r="E13" s="13" t="n">
        <v>1</v>
      </c>
    </row>
    <row r="14" customFormat="false" ht="15" hidden="false" customHeight="false" outlineLevel="0" collapsed="false">
      <c r="A14" s="0" t="s">
        <v>61</v>
      </c>
      <c r="B14" s="13" t="n">
        <v>445</v>
      </c>
      <c r="D14" s="0" t="s">
        <v>61</v>
      </c>
      <c r="E14" s="13" t="n">
        <v>145</v>
      </c>
    </row>
    <row r="15" customFormat="false" ht="15" hidden="false" customHeight="false" outlineLevel="0" collapsed="false">
      <c r="A15" s="0" t="s">
        <v>62</v>
      </c>
      <c r="B15" s="13" t="n">
        <v>44211</v>
      </c>
      <c r="D15" s="0" t="s">
        <v>62</v>
      </c>
      <c r="E15" s="13" t="n">
        <v>185963</v>
      </c>
    </row>
    <row r="16" customFormat="false" ht="15" hidden="false" customHeight="false" outlineLevel="0" collapsed="false">
      <c r="A16" s="0" t="s">
        <v>63</v>
      </c>
      <c r="B16" s="13" t="n">
        <v>440</v>
      </c>
      <c r="D16" s="0" t="s">
        <v>63</v>
      </c>
      <c r="E16" s="13" t="n">
        <v>4876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0" t="s">
        <v>49</v>
      </c>
      <c r="B20" s="13" t="n">
        <v>835.293181818182</v>
      </c>
      <c r="D20" s="0" t="s">
        <v>49</v>
      </c>
      <c r="E20" s="13" t="n">
        <v>804.419811320755</v>
      </c>
    </row>
    <row r="21" customFormat="false" ht="15" hidden="false" customHeight="false" outlineLevel="0" collapsed="false">
      <c r="A21" s="0" t="s">
        <v>50</v>
      </c>
      <c r="B21" s="13" t="n">
        <v>128.63318957017</v>
      </c>
      <c r="D21" s="0" t="s">
        <v>50</v>
      </c>
      <c r="E21" s="13" t="n">
        <v>70.6256600622069</v>
      </c>
    </row>
    <row r="22" customFormat="false" ht="15" hidden="false" customHeight="false" outlineLevel="0" collapsed="false">
      <c r="A22" s="0" t="s">
        <v>51</v>
      </c>
      <c r="B22" s="13" t="n">
        <v>57</v>
      </c>
      <c r="D22" s="0" t="s">
        <v>51</v>
      </c>
      <c r="E22" s="13" t="n">
        <v>54</v>
      </c>
    </row>
    <row r="23" customFormat="false" ht="15" hidden="false" customHeight="false" outlineLevel="0" collapsed="false">
      <c r="A23" s="0" t="s">
        <v>52</v>
      </c>
      <c r="B23" s="13" t="n">
        <v>286.5</v>
      </c>
      <c r="D23" s="0" t="s">
        <v>52</v>
      </c>
      <c r="E23" s="13" t="n">
        <v>199.5</v>
      </c>
    </row>
    <row r="24" customFormat="false" ht="15" hidden="false" customHeight="false" outlineLevel="0" collapsed="false">
      <c r="A24" s="0" t="s">
        <v>53</v>
      </c>
      <c r="B24" s="13" t="n">
        <v>121.75</v>
      </c>
      <c r="D24" s="0" t="s">
        <v>53</v>
      </c>
      <c r="E24" s="13" t="n">
        <v>87</v>
      </c>
    </row>
    <row r="25" customFormat="false" ht="15" hidden="false" customHeight="false" outlineLevel="0" collapsed="false">
      <c r="A25" s="0" t="s">
        <v>54</v>
      </c>
      <c r="B25" s="13" t="n">
        <v>712.25</v>
      </c>
      <c r="D25" s="0" t="s">
        <v>54</v>
      </c>
      <c r="E25" s="13" t="n">
        <v>466</v>
      </c>
    </row>
    <row r="26" customFormat="false" ht="15" hidden="false" customHeight="false" outlineLevel="0" collapsed="false">
      <c r="A26" s="0" t="s">
        <v>55</v>
      </c>
      <c r="B26" s="13" t="n">
        <v>7280458.88195796</v>
      </c>
      <c r="D26" s="0" t="s">
        <v>55</v>
      </c>
      <c r="E26" s="13" t="n">
        <v>24321409.2975685</v>
      </c>
    </row>
    <row r="27" customFormat="false" ht="15" hidden="false" customHeight="false" outlineLevel="0" collapsed="false">
      <c r="A27" s="0" t="s">
        <v>56</v>
      </c>
      <c r="B27" s="13" t="n">
        <v>2698.23254779086</v>
      </c>
      <c r="D27" s="0" t="s">
        <v>56</v>
      </c>
      <c r="E27" s="13" t="n">
        <v>4931.67408671421</v>
      </c>
    </row>
    <row r="28" customFormat="false" ht="15" hidden="false" customHeight="false" outlineLevel="0" collapsed="false">
      <c r="A28" s="0" t="s">
        <v>57</v>
      </c>
      <c r="B28" s="13" t="n">
        <v>156.012187435384</v>
      </c>
      <c r="D28" s="0" t="s">
        <v>57</v>
      </c>
      <c r="E28" s="13" t="n">
        <v>1298.81488290603</v>
      </c>
    </row>
    <row r="29" customFormat="false" ht="15" hidden="false" customHeight="false" outlineLevel="0" collapsed="false">
      <c r="A29" s="0" t="s">
        <v>58</v>
      </c>
      <c r="B29" s="13" t="n">
        <v>11.2941673936419</v>
      </c>
      <c r="D29" s="0" t="s">
        <v>58</v>
      </c>
      <c r="E29" s="13" t="n">
        <v>32.0742391424622</v>
      </c>
    </row>
    <row r="30" customFormat="false" ht="15" hidden="false" customHeight="false" outlineLevel="0" collapsed="false">
      <c r="A30" s="0" t="s">
        <v>59</v>
      </c>
      <c r="B30" s="13" t="n">
        <v>43087</v>
      </c>
      <c r="D30" s="0" t="s">
        <v>59</v>
      </c>
      <c r="E30" s="13" t="n">
        <v>228293</v>
      </c>
    </row>
    <row r="31" customFormat="false" ht="15" hidden="false" customHeight="false" outlineLevel="0" collapsed="false">
      <c r="A31" s="0" t="s">
        <v>60</v>
      </c>
      <c r="B31" s="13" t="n">
        <v>7</v>
      </c>
      <c r="D31" s="0" t="s">
        <v>60</v>
      </c>
      <c r="E31" s="13" t="n">
        <v>0</v>
      </c>
    </row>
    <row r="32" customFormat="false" ht="15" hidden="false" customHeight="false" outlineLevel="0" collapsed="false">
      <c r="A32" s="0" t="s">
        <v>61</v>
      </c>
      <c r="B32" s="13" t="n">
        <v>43094</v>
      </c>
      <c r="D32" s="0" t="s">
        <v>61</v>
      </c>
      <c r="E32" s="13" t="n">
        <v>228293</v>
      </c>
    </row>
    <row r="33" customFormat="false" ht="15" hidden="false" customHeight="false" outlineLevel="0" collapsed="false">
      <c r="A33" s="0" t="s">
        <v>62</v>
      </c>
      <c r="B33" s="13" t="n">
        <v>367529</v>
      </c>
      <c r="D33" s="0" t="s">
        <v>62</v>
      </c>
      <c r="E33" s="13" t="n">
        <v>3922351</v>
      </c>
      <c r="F33" s="4" t="n">
        <f aca="false">E33+B33</f>
        <v>4289880</v>
      </c>
    </row>
    <row r="34" customFormat="false" ht="15" hidden="false" customHeight="false" outlineLevel="0" collapsed="false">
      <c r="A34" s="0" t="s">
        <v>63</v>
      </c>
      <c r="B34" s="13" t="n">
        <v>440</v>
      </c>
      <c r="D34" s="0" t="s">
        <v>63</v>
      </c>
      <c r="E34" s="13" t="n">
        <v>4876</v>
      </c>
      <c r="F34" s="5" t="n">
        <f aca="false">E34+B34</f>
        <v>5316</v>
      </c>
    </row>
    <row r="37" customFormat="false" ht="15" hidden="false" customHeight="false" outlineLevel="0" collapsed="false">
      <c r="D37" s="1" t="s">
        <v>17</v>
      </c>
      <c r="E37" s="6" t="n">
        <v>6229737.39</v>
      </c>
      <c r="F37" s="0" t="n">
        <v>5569</v>
      </c>
    </row>
    <row r="39" customFormat="false" ht="15" hidden="false" customHeight="false" outlineLevel="0" collapsed="false">
      <c r="D39" s="1" t="s">
        <v>16</v>
      </c>
      <c r="E39" s="6" t="n">
        <f aca="false">F33</f>
        <v>4289880</v>
      </c>
      <c r="F39" s="7" t="n">
        <f aca="false">E39/E37</f>
        <v>0.688613296426609</v>
      </c>
    </row>
    <row r="40" customFormat="false" ht="15" hidden="false" customHeight="false" outlineLevel="0" collapsed="false">
      <c r="D40" s="1" t="s">
        <v>18</v>
      </c>
      <c r="E40" s="8" t="n">
        <f aca="false">F34</f>
        <v>5316</v>
      </c>
      <c r="F40" s="7" t="n">
        <f aca="false">F34/F37</f>
        <v>0.954569940743401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44.85"/>
    <col collapsed="false" customWidth="true" hidden="false" outlineLevel="0" max="5" min="3" style="0" width="15.57"/>
    <col collapsed="false" customWidth="true" hidden="false" outlineLevel="0" max="6" min="6" style="0" width="16.71"/>
    <col collapsed="false" customWidth="true" hidden="false" outlineLevel="0" max="7" min="7" style="0" width="15.57"/>
    <col collapsed="false" customWidth="true" hidden="false" outlineLevel="0" max="8" min="8" style="0" width="14.01"/>
    <col collapsed="false" customWidth="true" hidden="false" outlineLevel="0" max="9" min="9" style="0" width="13.57"/>
    <col collapsed="false" customWidth="true" hidden="false" outlineLevel="0" max="13" min="13" style="0" width="16.57"/>
    <col collapsed="false" customWidth="true" hidden="false" outlineLevel="0" max="16" min="14" style="0" width="13.01"/>
  </cols>
  <sheetData>
    <row r="2" customFormat="false" ht="15" hidden="false" customHeight="false" outlineLevel="0" collapsed="false">
      <c r="B2" s="10" t="s">
        <v>33</v>
      </c>
      <c r="C2" s="10" t="s">
        <v>34</v>
      </c>
      <c r="D2" s="10" t="s">
        <v>68</v>
      </c>
      <c r="E2" s="10" t="s">
        <v>69</v>
      </c>
      <c r="F2" s="10" t="s">
        <v>70</v>
      </c>
      <c r="G2" s="10" t="s">
        <v>38</v>
      </c>
      <c r="H2" s="10" t="s">
        <v>39</v>
      </c>
      <c r="I2" s="10" t="s">
        <v>40</v>
      </c>
      <c r="N2" s="10" t="s">
        <v>68</v>
      </c>
      <c r="O2" s="10" t="s">
        <v>69</v>
      </c>
      <c r="P2" s="10" t="s">
        <v>70</v>
      </c>
    </row>
    <row r="3" customFormat="false" ht="15" hidden="false" customHeight="false" outlineLevel="0" collapsed="false">
      <c r="B3" s="10" t="s">
        <v>41</v>
      </c>
      <c r="C3" s="4" t="n">
        <f aca="false">'0'!B3</f>
        <v>125.637279596977</v>
      </c>
      <c r="D3" s="4" t="n">
        <f aca="false">'109'!B2</f>
        <v>133.542929292929</v>
      </c>
      <c r="E3" s="4" t="n">
        <f aca="false">'210'!B3</f>
        <v>118.476082004556</v>
      </c>
      <c r="F3" s="4" t="n">
        <f aca="false">'312'!B2</f>
        <v>100.479545454545</v>
      </c>
      <c r="G3" s="4" t="n">
        <f aca="false">'150'!B3</f>
        <v>117.225512528474</v>
      </c>
      <c r="H3" s="4" t="n">
        <f aca="false">'200'!B3</f>
        <v>118.981776765376</v>
      </c>
      <c r="I3" s="4" t="n">
        <f aca="false">'300'!B3</f>
        <v>102.442437923251</v>
      </c>
      <c r="N3" s="4" t="n">
        <f aca="false">C26</f>
        <v>3.860755</v>
      </c>
      <c r="O3" s="4" t="n">
        <f aca="false">D26</f>
        <v>4.152817</v>
      </c>
      <c r="P3" s="4" t="n">
        <f aca="false">E26</f>
        <v>4.28988</v>
      </c>
    </row>
    <row r="4" customFormat="false" ht="15" hidden="false" customHeight="false" outlineLevel="0" collapsed="false">
      <c r="B4" s="10" t="s">
        <v>42</v>
      </c>
      <c r="C4" s="4" t="n">
        <f aca="false">'0'!E3</f>
        <v>50.4299695519791</v>
      </c>
      <c r="D4" s="4" t="n">
        <f aca="false">'109'!E2</f>
        <v>50.2119205298013</v>
      </c>
      <c r="E4" s="4" t="n">
        <f aca="false">'210'!E3</f>
        <v>44.3101030927835</v>
      </c>
      <c r="F4" s="4" t="n">
        <f aca="false">'312'!E2</f>
        <v>38.1384331419196</v>
      </c>
      <c r="G4" s="4" t="n">
        <f aca="false">'150'!E3</f>
        <v>50.4293501048218</v>
      </c>
      <c r="H4" s="4" t="n">
        <f aca="false">'200'!E3</f>
        <v>45.1187422424493</v>
      </c>
      <c r="I4" s="4" t="n">
        <f aca="false">'300'!E3</f>
        <v>37.1686153846154</v>
      </c>
      <c r="N4" s="17" t="n">
        <v>27</v>
      </c>
      <c r="O4" s="17" t="n">
        <f aca="false">27+8</f>
        <v>35</v>
      </c>
      <c r="P4" s="17" t="n">
        <f aca="false">27+10</f>
        <v>37</v>
      </c>
    </row>
    <row r="5" customFormat="false" ht="15" hidden="false" customHeight="false" outlineLevel="0" collapsed="false">
      <c r="B5" s="10" t="s">
        <v>43</v>
      </c>
      <c r="C5" s="4" t="n">
        <f aca="false">'0'!B21</f>
        <v>294.307304785894</v>
      </c>
      <c r="D5" s="4" t="n">
        <f aca="false">'109'!B20</f>
        <v>772.671717171717</v>
      </c>
      <c r="E5" s="4" t="n">
        <f aca="false">'210'!B21</f>
        <v>800.96583143508</v>
      </c>
      <c r="F5" s="4" t="n">
        <f aca="false">'312'!B20</f>
        <v>835.293181818182</v>
      </c>
      <c r="G5" s="4" t="n">
        <f aca="false">'150'!B21</f>
        <v>436.093394077449</v>
      </c>
      <c r="H5" s="4" t="n">
        <f aca="false">'200'!B21</f>
        <v>444.266514806378</v>
      </c>
      <c r="I5" s="4" t="n">
        <f aca="false">'300'!B21</f>
        <v>481.022573363431</v>
      </c>
      <c r="N5" s="18" t="n">
        <v>436</v>
      </c>
      <c r="O5" s="18" t="n">
        <f aca="false">435+55</f>
        <v>490</v>
      </c>
      <c r="P5" s="18" t="n">
        <f aca="false">435+87</f>
        <v>522</v>
      </c>
    </row>
    <row r="6" customFormat="false" ht="15" hidden="false" customHeight="false" outlineLevel="0" collapsed="false">
      <c r="B6" s="10" t="s">
        <v>44</v>
      </c>
      <c r="C6" s="4" t="n">
        <f aca="false">'0'!E21</f>
        <v>460.249456285341</v>
      </c>
      <c r="D6" s="4" t="n">
        <f aca="false">'109'!E20</f>
        <v>784.718984547461</v>
      </c>
      <c r="E6" s="4" t="n">
        <f aca="false">'210'!E21</f>
        <v>783.751134020619</v>
      </c>
      <c r="F6" s="4" t="n">
        <f aca="false">'312'!E20</f>
        <v>804.419811320755</v>
      </c>
      <c r="G6" s="4" t="n">
        <f aca="false">'150'!E21</f>
        <v>549.456813417191</v>
      </c>
      <c r="H6" s="4" t="n">
        <f aca="false">'200'!E21</f>
        <v>552.888498138188</v>
      </c>
      <c r="I6" s="4" t="n">
        <f aca="false">'300'!E21</f>
        <v>564.63958974359</v>
      </c>
      <c r="N6" s="4" t="n">
        <f aca="false">'109'!B33/N4</f>
        <v>11332.5185185185</v>
      </c>
      <c r="O6" s="4" t="n">
        <f aca="false">'210'!B32/O4</f>
        <v>10046.4</v>
      </c>
      <c r="P6" s="4" t="n">
        <f aca="false">'312'!B33/P4</f>
        <v>9933.21621621622</v>
      </c>
    </row>
    <row r="7" customFormat="false" ht="15" hidden="false" customHeight="false" outlineLevel="0" collapsed="false">
      <c r="N7" s="4" t="n">
        <f aca="false">'109'!E33/N5</f>
        <v>8153.15825688074</v>
      </c>
      <c r="O7" s="4" t="n">
        <f aca="false">'210'!E32/O5</f>
        <v>7757.53673469388</v>
      </c>
      <c r="P7" s="4" t="n">
        <f aca="false">'312'!E33/P5</f>
        <v>7514.08237547893</v>
      </c>
    </row>
    <row r="8" customFormat="false" ht="15" hidden="false" customHeight="false" outlineLevel="0" collapsed="false">
      <c r="M8" s="0" t="s">
        <v>71</v>
      </c>
      <c r="N8" s="17" t="n">
        <v>463</v>
      </c>
      <c r="O8" s="17" t="n">
        <v>525</v>
      </c>
      <c r="P8" s="17" t="n">
        <v>559</v>
      </c>
    </row>
    <row r="9" customFormat="false" ht="15" hidden="false" customHeight="false" outlineLevel="0" collapsed="false">
      <c r="N9" s="10" t="n">
        <f aca="false">SUM(N4:N5)</f>
        <v>463</v>
      </c>
      <c r="O9" s="10" t="n">
        <f aca="false">SUM(O4:O5)</f>
        <v>525</v>
      </c>
      <c r="P9" s="10" t="n">
        <f aca="false">SUM(P4:P5)</f>
        <v>559</v>
      </c>
    </row>
    <row r="10" customFormat="false" ht="15" hidden="false" customHeight="false" outlineLevel="0" collapsed="false">
      <c r="N10" s="0" t="n">
        <f aca="false">(N6*N4+N7*N5)/1000000</f>
        <v>3.860755</v>
      </c>
      <c r="O10" s="0" t="n">
        <f aca="false">(O6*O4+O7*O5)/1000000</f>
        <v>4.152817</v>
      </c>
      <c r="P10" s="19" t="n">
        <f aca="false">(P6*P4+P7*P5)/1000000</f>
        <v>4.28988</v>
      </c>
    </row>
    <row r="25" customFormat="false" ht="15" hidden="false" customHeight="false" outlineLevel="0" collapsed="false">
      <c r="C25" s="10" t="s">
        <v>68</v>
      </c>
      <c r="D25" s="10" t="s">
        <v>69</v>
      </c>
      <c r="E25" s="10" t="s">
        <v>70</v>
      </c>
      <c r="F25" s="10"/>
      <c r="G25" s="10"/>
      <c r="H25" s="10"/>
      <c r="I25" s="10"/>
    </row>
    <row r="26" customFormat="false" ht="15" hidden="false" customHeight="false" outlineLevel="0" collapsed="false">
      <c r="B26" s="10" t="s">
        <v>45</v>
      </c>
      <c r="C26" s="6" t="n">
        <f aca="false">'109'!E39/1000000</f>
        <v>3.860755</v>
      </c>
      <c r="D26" s="6" t="n">
        <f aca="false">'210'!E39/1000000</f>
        <v>4.152817</v>
      </c>
      <c r="E26" s="6" t="n">
        <f aca="false">'312'!E39/1000000</f>
        <v>4.28988</v>
      </c>
      <c r="F26" s="6"/>
      <c r="G26" s="6"/>
      <c r="H26" s="6"/>
      <c r="I26" s="6"/>
    </row>
    <row r="27" customFormat="false" ht="15" hidden="false" customHeight="false" outlineLevel="0" collapsed="false">
      <c r="B27" s="10" t="s">
        <v>46</v>
      </c>
      <c r="C27" s="11" t="n">
        <f aca="false">'109'!F40</f>
        <v>0.884539414616628</v>
      </c>
      <c r="D27" s="11" t="n">
        <f aca="false">'210'!F40</f>
        <v>0.949721673550009</v>
      </c>
      <c r="E27" s="11" t="n">
        <f aca="false">'312'!F40</f>
        <v>0.954569940743401</v>
      </c>
      <c r="F27" s="11"/>
      <c r="G27" s="11"/>
      <c r="H27" s="11"/>
      <c r="I27" s="1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2" activeCellId="0" sqref="E12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0.51"/>
    <col collapsed="false" customWidth="true" hidden="false" outlineLevel="0" max="3" min="3" style="0" width="12.2"/>
    <col collapsed="false" customWidth="true" hidden="false" outlineLevel="0" max="5" min="5" style="0" width="15.08"/>
    <col collapsed="false" customWidth="true" hidden="false" outlineLevel="0" max="6" min="6" style="0" width="14.98"/>
  </cols>
  <sheetData>
    <row r="1" customFormat="false" ht="15" hidden="false" customHeight="false" outlineLevel="0" collapsed="false">
      <c r="A1" s="1" t="s">
        <v>72</v>
      </c>
      <c r="B1" s="1" t="s">
        <v>73</v>
      </c>
      <c r="C1" s="1" t="s">
        <v>74</v>
      </c>
      <c r="D1" s="1" t="s">
        <v>72</v>
      </c>
      <c r="E1" s="1" t="s">
        <v>73</v>
      </c>
      <c r="F1" s="1" t="s">
        <v>74</v>
      </c>
    </row>
    <row r="2" customFormat="false" ht="15" hidden="false" customHeight="false" outlineLevel="0" collapsed="false">
      <c r="A2" s="2" t="n">
        <v>0.0939931906614786</v>
      </c>
      <c r="B2" s="2" t="n">
        <v>1</v>
      </c>
      <c r="C2" s="20" t="n">
        <v>0.0158730158730159</v>
      </c>
      <c r="D2" s="21" t="s">
        <v>75</v>
      </c>
      <c r="E2" s="2" t="n">
        <v>41</v>
      </c>
      <c r="F2" s="20" t="n">
        <v>0.650793650793651</v>
      </c>
    </row>
    <row r="3" customFormat="false" ht="15" hidden="false" customHeight="false" outlineLevel="0" collapsed="false">
      <c r="A3" s="2" t="n">
        <v>0.223422734852696</v>
      </c>
      <c r="B3" s="2" t="n">
        <v>1</v>
      </c>
      <c r="C3" s="20" t="n">
        <v>0.0317460317460317</v>
      </c>
      <c r="D3" s="7" t="n">
        <v>0.741140911617565</v>
      </c>
      <c r="E3" s="2" t="n">
        <v>8</v>
      </c>
      <c r="F3" s="20" t="n">
        <v>0.777777777777778</v>
      </c>
    </row>
    <row r="4" customFormat="false" ht="15" hidden="false" customHeight="false" outlineLevel="0" collapsed="false">
      <c r="A4" s="2" t="n">
        <v>0.352852279043913</v>
      </c>
      <c r="B4" s="2" t="n">
        <v>3</v>
      </c>
      <c r="C4" s="20" t="n">
        <v>0.0793650793650794</v>
      </c>
      <c r="D4" s="7" t="n">
        <v>0.870570455808783</v>
      </c>
      <c r="E4" s="2" t="n">
        <v>5</v>
      </c>
      <c r="F4" s="20" t="n">
        <v>0.857142857142857</v>
      </c>
    </row>
    <row r="5" customFormat="false" ht="15" hidden="false" customHeight="false" outlineLevel="0" collapsed="false">
      <c r="A5" s="2" t="n">
        <v>0.482281823235131</v>
      </c>
      <c r="B5" s="2" t="n">
        <v>1</v>
      </c>
      <c r="C5" s="20" t="n">
        <v>0.0952380952380952</v>
      </c>
      <c r="D5" s="7" t="n">
        <v>0.352852279043913</v>
      </c>
      <c r="E5" s="2" t="n">
        <v>3</v>
      </c>
      <c r="F5" s="20" t="n">
        <v>0.904761904761905</v>
      </c>
    </row>
    <row r="6" customFormat="false" ht="15" hidden="false" customHeight="false" outlineLevel="0" collapsed="false">
      <c r="A6" s="2" t="n">
        <v>0.611711367426348</v>
      </c>
      <c r="B6" s="2" t="n">
        <v>3</v>
      </c>
      <c r="C6" s="20" t="n">
        <v>0.142857142857143</v>
      </c>
      <c r="D6" s="7" t="n">
        <v>0.611711367426348</v>
      </c>
      <c r="E6" s="2" t="n">
        <v>3</v>
      </c>
      <c r="F6" s="20" t="n">
        <v>0.952380952380952</v>
      </c>
    </row>
    <row r="7" customFormat="false" ht="15" hidden="false" customHeight="false" outlineLevel="0" collapsed="false">
      <c r="A7" s="2" t="n">
        <v>0.741140911617565</v>
      </c>
      <c r="B7" s="2" t="n">
        <v>8</v>
      </c>
      <c r="C7" s="20" t="n">
        <v>0.26984126984127</v>
      </c>
      <c r="D7" s="7" t="n">
        <v>0.0939931906614786</v>
      </c>
      <c r="E7" s="2" t="n">
        <v>1</v>
      </c>
      <c r="F7" s="20" t="n">
        <v>0.968253968253968</v>
      </c>
    </row>
    <row r="8" customFormat="false" ht="15" hidden="false" customHeight="false" outlineLevel="0" collapsed="false">
      <c r="A8" s="2" t="n">
        <v>0.870570455808783</v>
      </c>
      <c r="B8" s="2" t="n">
        <v>5</v>
      </c>
      <c r="C8" s="20" t="n">
        <v>0.349206349206349</v>
      </c>
      <c r="D8" s="7" t="n">
        <v>0.223422734852696</v>
      </c>
      <c r="E8" s="2" t="n">
        <v>1</v>
      </c>
      <c r="F8" s="20" t="n">
        <v>0.984126984126984</v>
      </c>
    </row>
    <row r="9" customFormat="false" ht="15" hidden="false" customHeight="false" outlineLevel="0" collapsed="false">
      <c r="A9" s="3" t="s">
        <v>75</v>
      </c>
      <c r="B9" s="3" t="n">
        <v>41</v>
      </c>
      <c r="C9" s="22" t="n">
        <v>1</v>
      </c>
      <c r="D9" s="23" t="n">
        <v>0.482281823235131</v>
      </c>
      <c r="E9" s="3" t="n">
        <v>1</v>
      </c>
      <c r="F9" s="22" t="n">
        <v>1</v>
      </c>
    </row>
    <row r="21" customFormat="false" ht="15" hidden="false" customHeight="false" outlineLevel="0" collapsed="false">
      <c r="A21" s="1" t="s">
        <v>72</v>
      </c>
      <c r="B21" s="1" t="s">
        <v>73</v>
      </c>
      <c r="C21" s="1" t="s">
        <v>74</v>
      </c>
      <c r="D21" s="1" t="s">
        <v>72</v>
      </c>
      <c r="E21" s="1" t="s">
        <v>73</v>
      </c>
      <c r="F21" s="1" t="s">
        <v>74</v>
      </c>
    </row>
    <row r="22" customFormat="false" ht="15" hidden="false" customHeight="false" outlineLevel="0" collapsed="false">
      <c r="A22" s="2" t="n">
        <v>0.587786259541985</v>
      </c>
      <c r="B22" s="2" t="n">
        <v>1</v>
      </c>
      <c r="C22" s="20" t="n">
        <v>0.0158730158730159</v>
      </c>
      <c r="D22" s="21" t="s">
        <v>75</v>
      </c>
      <c r="E22" s="2" t="n">
        <v>38</v>
      </c>
      <c r="F22" s="24" t="n">
        <v>0.603174603174603</v>
      </c>
    </row>
    <row r="23" customFormat="false" ht="15" hidden="false" customHeight="false" outlineLevel="0" collapsed="false">
      <c r="A23" s="2" t="n">
        <v>0.646673936750273</v>
      </c>
      <c r="B23" s="2" t="n">
        <v>0</v>
      </c>
      <c r="C23" s="20" t="n">
        <v>0.0158730158730159</v>
      </c>
      <c r="D23" s="7" t="n">
        <v>0.941112322791712</v>
      </c>
      <c r="E23" s="2" t="n">
        <v>10</v>
      </c>
      <c r="F23" s="24" t="n">
        <v>0.761904761904762</v>
      </c>
    </row>
    <row r="24" customFormat="false" ht="15" hidden="false" customHeight="false" outlineLevel="0" collapsed="false">
      <c r="A24" s="2" t="n">
        <v>0.705561613958561</v>
      </c>
      <c r="B24" s="2" t="n">
        <v>1</v>
      </c>
      <c r="C24" s="20" t="n">
        <v>0.0317460317460317</v>
      </c>
      <c r="D24" s="7" t="n">
        <v>0.882224645583424</v>
      </c>
      <c r="E24" s="2" t="n">
        <v>7</v>
      </c>
      <c r="F24" s="24" t="n">
        <v>0.873015873015873</v>
      </c>
    </row>
    <row r="25" customFormat="false" ht="15" hidden="false" customHeight="false" outlineLevel="0" collapsed="false">
      <c r="A25" s="2" t="n">
        <v>0.764449291166848</v>
      </c>
      <c r="B25" s="2" t="n">
        <v>5</v>
      </c>
      <c r="C25" s="20" t="n">
        <v>0.111111111111111</v>
      </c>
      <c r="D25" s="7" t="n">
        <v>0.764449291166848</v>
      </c>
      <c r="E25" s="2" t="n">
        <v>5</v>
      </c>
      <c r="F25" s="24" t="n">
        <v>0.952380952380952</v>
      </c>
    </row>
    <row r="26" customFormat="false" ht="15" hidden="false" customHeight="false" outlineLevel="0" collapsed="false">
      <c r="A26" s="2" t="n">
        <v>0.823336968375136</v>
      </c>
      <c r="B26" s="2" t="n">
        <v>1</v>
      </c>
      <c r="C26" s="20" t="n">
        <v>0.126984126984127</v>
      </c>
      <c r="D26" s="7" t="n">
        <v>0.587786259541985</v>
      </c>
      <c r="E26" s="2" t="n">
        <v>1</v>
      </c>
      <c r="F26" s="24" t="n">
        <v>0.968253968253968</v>
      </c>
    </row>
    <row r="27" customFormat="false" ht="15" hidden="false" customHeight="false" outlineLevel="0" collapsed="false">
      <c r="A27" s="2" t="n">
        <v>0.882224645583424</v>
      </c>
      <c r="B27" s="2" t="n">
        <v>7</v>
      </c>
      <c r="C27" s="20" t="n">
        <v>0.238095238095238</v>
      </c>
      <c r="D27" s="7" t="n">
        <v>0.705561613958561</v>
      </c>
      <c r="E27" s="2" t="n">
        <v>1</v>
      </c>
      <c r="F27" s="24" t="n">
        <v>0.984126984126984</v>
      </c>
    </row>
    <row r="28" customFormat="false" ht="15" hidden="false" customHeight="false" outlineLevel="0" collapsed="false">
      <c r="A28" s="2" t="n">
        <v>0.941112322791712</v>
      </c>
      <c r="B28" s="2" t="n">
        <v>10</v>
      </c>
      <c r="C28" s="20" t="n">
        <v>0.396825396825397</v>
      </c>
      <c r="D28" s="7" t="n">
        <v>0.823336968375136</v>
      </c>
      <c r="E28" s="2" t="n">
        <v>1</v>
      </c>
      <c r="F28" s="24" t="n">
        <v>1</v>
      </c>
    </row>
    <row r="29" customFormat="false" ht="15" hidden="false" customHeight="false" outlineLevel="0" collapsed="false">
      <c r="A29" s="3" t="s">
        <v>75</v>
      </c>
      <c r="B29" s="3" t="n">
        <v>38</v>
      </c>
      <c r="C29" s="22" t="n">
        <v>1</v>
      </c>
      <c r="D29" s="23" t="n">
        <v>0.646673936750273</v>
      </c>
      <c r="E29" s="3" t="n">
        <v>0</v>
      </c>
      <c r="F29" s="25" t="n">
        <v>1</v>
      </c>
    </row>
    <row r="40" customFormat="false" ht="15" hidden="false" customHeight="false" outlineLevel="0" collapsed="false">
      <c r="A40" s="1" t="s">
        <v>72</v>
      </c>
      <c r="B40" s="1" t="s">
        <v>73</v>
      </c>
      <c r="C40" s="1" t="s">
        <v>74</v>
      </c>
      <c r="D40" s="1" t="s">
        <v>72</v>
      </c>
      <c r="E40" s="1" t="s">
        <v>73</v>
      </c>
      <c r="F40" s="1" t="s">
        <v>74</v>
      </c>
    </row>
    <row r="41" customFormat="false" ht="15" hidden="false" customHeight="false" outlineLevel="0" collapsed="false">
      <c r="A41" s="2" t="n">
        <v>0.606333333333333</v>
      </c>
      <c r="B41" s="2" t="n">
        <v>1</v>
      </c>
      <c r="C41" s="20" t="n">
        <v>0.0158730158730159</v>
      </c>
      <c r="D41" s="21" t="s">
        <v>75</v>
      </c>
      <c r="E41" s="2" t="n">
        <v>49</v>
      </c>
      <c r="F41" s="24" t="n">
        <v>0.777777777777778</v>
      </c>
    </row>
    <row r="42" customFormat="false" ht="15" hidden="false" customHeight="false" outlineLevel="0" collapsed="false">
      <c r="A42" s="2" t="n">
        <v>0.662571428571428</v>
      </c>
      <c r="B42" s="2" t="n">
        <v>0</v>
      </c>
      <c r="C42" s="20" t="n">
        <v>0.0158730158730159</v>
      </c>
      <c r="D42" s="7" t="n">
        <v>0.943761904761905</v>
      </c>
      <c r="E42" s="2" t="n">
        <v>4</v>
      </c>
      <c r="F42" s="24" t="n">
        <v>0.841269841269841</v>
      </c>
    </row>
    <row r="43" customFormat="false" ht="15" hidden="false" customHeight="false" outlineLevel="0" collapsed="false">
      <c r="A43" s="2" t="n">
        <v>0.718809523809524</v>
      </c>
      <c r="B43" s="2" t="n">
        <v>2</v>
      </c>
      <c r="C43" s="20" t="n">
        <v>0.0476190476190476</v>
      </c>
      <c r="D43" s="7" t="n">
        <v>0.88752380952381</v>
      </c>
      <c r="E43" s="2" t="n">
        <v>3</v>
      </c>
      <c r="F43" s="24" t="n">
        <v>0.888888888888889</v>
      </c>
    </row>
    <row r="44" customFormat="false" ht="15" hidden="false" customHeight="false" outlineLevel="0" collapsed="false">
      <c r="A44" s="2" t="n">
        <v>0.775047619047619</v>
      </c>
      <c r="B44" s="2" t="n">
        <v>2</v>
      </c>
      <c r="C44" s="20" t="n">
        <v>0.0793650793650794</v>
      </c>
      <c r="D44" s="7" t="n">
        <v>0.718809523809524</v>
      </c>
      <c r="E44" s="2" t="n">
        <v>2</v>
      </c>
      <c r="F44" s="24" t="n">
        <v>0.92063492063492</v>
      </c>
    </row>
    <row r="45" customFormat="false" ht="15" hidden="false" customHeight="false" outlineLevel="0" collapsed="false">
      <c r="A45" s="2" t="n">
        <v>0.831285714285714</v>
      </c>
      <c r="B45" s="2" t="n">
        <v>2</v>
      </c>
      <c r="C45" s="20" t="n">
        <v>0.111111111111111</v>
      </c>
      <c r="D45" s="7" t="n">
        <v>0.775047619047619</v>
      </c>
      <c r="E45" s="2" t="n">
        <v>2</v>
      </c>
      <c r="F45" s="24" t="n">
        <v>0.952380952380952</v>
      </c>
    </row>
    <row r="46" customFormat="false" ht="15" hidden="false" customHeight="false" outlineLevel="0" collapsed="false">
      <c r="A46" s="2" t="n">
        <v>0.88752380952381</v>
      </c>
      <c r="B46" s="2" t="n">
        <v>3</v>
      </c>
      <c r="C46" s="20" t="n">
        <v>0.158730158730159</v>
      </c>
      <c r="D46" s="7" t="n">
        <v>0.831285714285714</v>
      </c>
      <c r="E46" s="2" t="n">
        <v>2</v>
      </c>
      <c r="F46" s="24" t="n">
        <v>0.984126984126984</v>
      </c>
    </row>
    <row r="47" customFormat="false" ht="15" hidden="false" customHeight="false" outlineLevel="0" collapsed="false">
      <c r="A47" s="2" t="n">
        <v>0.943761904761905</v>
      </c>
      <c r="B47" s="2" t="n">
        <v>4</v>
      </c>
      <c r="C47" s="20" t="n">
        <v>0.222222222222222</v>
      </c>
      <c r="D47" s="7" t="n">
        <v>0.606333333333333</v>
      </c>
      <c r="E47" s="2" t="n">
        <v>1</v>
      </c>
      <c r="F47" s="24" t="n">
        <v>1</v>
      </c>
    </row>
    <row r="48" customFormat="false" ht="15" hidden="false" customHeight="false" outlineLevel="0" collapsed="false">
      <c r="A48" s="3" t="s">
        <v>75</v>
      </c>
      <c r="B48" s="3" t="n">
        <v>49</v>
      </c>
      <c r="C48" s="22" t="n">
        <v>1</v>
      </c>
      <c r="D48" s="23" t="n">
        <v>0.662571428571428</v>
      </c>
      <c r="E48" s="3" t="n">
        <v>0</v>
      </c>
      <c r="F48" s="25" t="n">
        <v>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3.7"/>
    <col collapsed="false" customWidth="true" hidden="false" outlineLevel="0" max="4" min="4" style="0" width="24.15"/>
    <col collapsed="false" customWidth="true" hidden="false" outlineLevel="0" max="5" min="5" style="0" width="15.57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19</v>
      </c>
      <c r="B1" s="1"/>
      <c r="D1" s="1" t="s">
        <v>20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129.662468513854</v>
      </c>
      <c r="D3" s="2" t="s">
        <v>2</v>
      </c>
      <c r="E3" s="2" t="n">
        <v>49.8040600176523</v>
      </c>
    </row>
    <row r="4" customFormat="false" ht="15" hidden="false" customHeight="false" outlineLevel="0" collapsed="false">
      <c r="A4" s="2" t="s">
        <v>3</v>
      </c>
      <c r="B4" s="2" t="n">
        <v>5.0285073717442</v>
      </c>
      <c r="D4" s="2" t="s">
        <v>3</v>
      </c>
      <c r="E4" s="2" t="n">
        <v>0.53569621083512</v>
      </c>
    </row>
    <row r="5" customFormat="false" ht="15" hidden="false" customHeight="false" outlineLevel="0" collapsed="false">
      <c r="A5" s="2" t="s">
        <v>4</v>
      </c>
      <c r="B5" s="2" t="n">
        <v>103</v>
      </c>
      <c r="D5" s="2" t="s">
        <v>4</v>
      </c>
      <c r="E5" s="2" t="n">
        <v>42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100.192299583906</v>
      </c>
      <c r="D7" s="2" t="s">
        <v>6</v>
      </c>
      <c r="E7" s="2" t="n">
        <v>36.0631389390008</v>
      </c>
    </row>
    <row r="8" customFormat="false" ht="15" hidden="false" customHeight="false" outlineLevel="0" collapsed="false">
      <c r="A8" s="2" t="s">
        <v>7</v>
      </c>
      <c r="B8" s="2" t="n">
        <v>10038.4968959113</v>
      </c>
      <c r="D8" s="2" t="s">
        <v>7</v>
      </c>
      <c r="E8" s="2" t="n">
        <v>1300.54999013367</v>
      </c>
    </row>
    <row r="9" customFormat="false" ht="15" hidden="false" customHeight="false" outlineLevel="0" collapsed="false">
      <c r="A9" s="2" t="s">
        <v>8</v>
      </c>
      <c r="B9" s="2" t="n">
        <v>1.01702885505995</v>
      </c>
      <c r="D9" s="2" t="s">
        <v>8</v>
      </c>
      <c r="E9" s="2" t="n">
        <v>-0.298437754945442</v>
      </c>
    </row>
    <row r="10" customFormat="false" ht="15" hidden="false" customHeight="false" outlineLevel="0" collapsed="false">
      <c r="A10" s="2" t="s">
        <v>9</v>
      </c>
      <c r="B10" s="2" t="n">
        <v>1.22463561211491</v>
      </c>
      <c r="D10" s="2" t="s">
        <v>9</v>
      </c>
      <c r="E10" s="2" t="n">
        <v>0.702432125625105</v>
      </c>
    </row>
    <row r="11" customFormat="false" ht="15" hidden="false" customHeight="false" outlineLevel="0" collapsed="false">
      <c r="A11" s="2" t="s">
        <v>10</v>
      </c>
      <c r="B11" s="2" t="n">
        <v>438</v>
      </c>
      <c r="D11" s="2" t="s">
        <v>10</v>
      </c>
      <c r="E11" s="2" t="n">
        <v>149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439</v>
      </c>
      <c r="D13" s="2" t="s">
        <v>12</v>
      </c>
      <c r="E13" s="2" t="n">
        <v>150</v>
      </c>
    </row>
    <row r="14" customFormat="false" ht="15" hidden="false" customHeight="false" outlineLevel="0" collapsed="false">
      <c r="A14" s="2" t="s">
        <v>13</v>
      </c>
      <c r="B14" s="2" t="n">
        <v>51476</v>
      </c>
      <c r="D14" s="2" t="s">
        <v>13</v>
      </c>
      <c r="E14" s="2" t="n">
        <v>225712</v>
      </c>
    </row>
    <row r="15" customFormat="false" ht="15" hidden="false" customHeight="false" outlineLevel="0" collapsed="false">
      <c r="A15" s="2" t="s">
        <v>14</v>
      </c>
      <c r="B15" s="2" t="n">
        <v>397</v>
      </c>
      <c r="D15" s="2" t="s">
        <v>14</v>
      </c>
      <c r="E15" s="2" t="n">
        <v>4532</v>
      </c>
    </row>
    <row r="16" customFormat="false" ht="15" hidden="false" customHeight="false" outlineLevel="0" collapsed="false">
      <c r="A16" s="3" t="s">
        <v>15</v>
      </c>
      <c r="B16" s="3" t="n">
        <v>9.88590775433627</v>
      </c>
      <c r="D16" s="3" t="s">
        <v>15</v>
      </c>
      <c r="E16" s="3" t="n">
        <v>1.05022582513028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446.065491183879</v>
      </c>
      <c r="D21" s="2" t="s">
        <v>2</v>
      </c>
      <c r="E21" s="2" t="n">
        <v>571.000220653133</v>
      </c>
    </row>
    <row r="22" customFormat="false" ht="15" hidden="false" customHeight="false" outlineLevel="0" collapsed="false">
      <c r="A22" s="2" t="s">
        <v>3</v>
      </c>
      <c r="B22" s="2" t="n">
        <v>142.590962889897</v>
      </c>
      <c r="D22" s="2" t="s">
        <v>3</v>
      </c>
      <c r="E22" s="2" t="n">
        <v>76.094433039348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3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2841.10480817826</v>
      </c>
      <c r="D25" s="2" t="s">
        <v>6</v>
      </c>
      <c r="E25" s="2" t="n">
        <v>5122.68717918396</v>
      </c>
    </row>
    <row r="26" customFormat="false" ht="15" hidden="false" customHeight="false" outlineLevel="0" collapsed="false">
      <c r="A26" s="2" t="s">
        <v>7</v>
      </c>
      <c r="B26" s="2" t="n">
        <v>8071876.53105361</v>
      </c>
      <c r="D26" s="2" t="s">
        <v>7</v>
      </c>
      <c r="E26" s="2" t="n">
        <v>26241923.9357757</v>
      </c>
    </row>
    <row r="27" customFormat="false" ht="15" hidden="false" customHeight="false" outlineLevel="0" collapsed="false">
      <c r="A27" s="2" t="s">
        <v>8</v>
      </c>
      <c r="B27" s="2" t="n">
        <v>146.6445465133</v>
      </c>
      <c r="D27" s="2" t="s">
        <v>8</v>
      </c>
      <c r="E27" s="2" t="n">
        <v>1205.87861939557</v>
      </c>
    </row>
    <row r="28" customFormat="false" ht="15" hidden="false" customHeight="false" outlineLevel="0" collapsed="false">
      <c r="A28" s="2" t="s">
        <v>9</v>
      </c>
      <c r="B28" s="2" t="n">
        <v>11.1158318866574</v>
      </c>
      <c r="D28" s="2" t="s">
        <v>9</v>
      </c>
      <c r="E28" s="2" t="n">
        <v>30.9249215718976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177088</v>
      </c>
      <c r="D32" s="2" t="s">
        <v>13</v>
      </c>
      <c r="E32" s="2" t="n">
        <v>2587773</v>
      </c>
      <c r="F32" s="4" t="n">
        <f aca="false">E32+B32</f>
        <v>2764861</v>
      </c>
    </row>
    <row r="33" customFormat="false" ht="15" hidden="false" customHeight="false" outlineLevel="0" collapsed="false">
      <c r="A33" s="2" t="s">
        <v>14</v>
      </c>
      <c r="B33" s="2" t="n">
        <v>397</v>
      </c>
      <c r="D33" s="2" t="s">
        <v>14</v>
      </c>
      <c r="E33" s="2" t="n">
        <v>4532</v>
      </c>
      <c r="F33" s="5" t="n">
        <f aca="false">E33+B33</f>
        <v>4929</v>
      </c>
    </row>
    <row r="34" customFormat="false" ht="15" hidden="false" customHeight="false" outlineLevel="0" collapsed="false">
      <c r="A34" s="3" t="s">
        <v>15</v>
      </c>
      <c r="B34" s="3" t="n">
        <v>280.329927256835</v>
      </c>
      <c r="D34" s="3" t="s">
        <v>15</v>
      </c>
      <c r="E34" s="3" t="n">
        <v>149.182198996676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2764861</v>
      </c>
      <c r="F38" s="7" t="n">
        <f aca="false">E38/E36</f>
        <v>0.443816621297419</v>
      </c>
    </row>
    <row r="39" customFormat="false" ht="15" hidden="false" customHeight="false" outlineLevel="0" collapsed="false">
      <c r="D39" s="1" t="s">
        <v>18</v>
      </c>
      <c r="E39" s="8" t="n">
        <f aca="false">F33</f>
        <v>4929</v>
      </c>
      <c r="F39" s="7" t="n">
        <f aca="false">F33/F36</f>
        <v>0.885078110971449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11.99"/>
    <col collapsed="false" customWidth="true" hidden="false" outlineLevel="0" max="4" min="4" style="0" width="24.15"/>
    <col collapsed="false" customWidth="true" hidden="false" outlineLevel="0" max="5" min="5" style="0" width="13.7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21</v>
      </c>
      <c r="B1" s="1"/>
      <c r="D1" s="1" t="s">
        <v>22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130.691764705882</v>
      </c>
      <c r="D3" s="2" t="s">
        <v>2</v>
      </c>
      <c r="E3" s="2" t="n">
        <v>50.4657023887793</v>
      </c>
    </row>
    <row r="4" customFormat="false" ht="15" hidden="false" customHeight="false" outlineLevel="0" collapsed="false">
      <c r="A4" s="2" t="s">
        <v>3</v>
      </c>
      <c r="B4" s="2" t="n">
        <v>4.84337747175901</v>
      </c>
      <c r="D4" s="2" t="s">
        <v>3</v>
      </c>
      <c r="E4" s="2" t="n">
        <v>0.540457484427879</v>
      </c>
    </row>
    <row r="5" customFormat="false" ht="15" hidden="false" customHeight="false" outlineLevel="0" collapsed="false">
      <c r="A5" s="2" t="s">
        <v>4</v>
      </c>
      <c r="B5" s="2" t="n">
        <v>105</v>
      </c>
      <c r="D5" s="2" t="s">
        <v>4</v>
      </c>
      <c r="E5" s="2" t="n">
        <v>42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99.848784503997</v>
      </c>
      <c r="D7" s="2" t="s">
        <v>6</v>
      </c>
      <c r="E7" s="2" t="n">
        <v>36.5078930720381</v>
      </c>
    </row>
    <row r="8" customFormat="false" ht="15" hidden="false" customHeight="false" outlineLevel="0" collapsed="false">
      <c r="A8" s="2" t="s">
        <v>7</v>
      </c>
      <c r="B8" s="2" t="n">
        <v>9969.77976692564</v>
      </c>
      <c r="D8" s="2" t="s">
        <v>7</v>
      </c>
      <c r="E8" s="2" t="n">
        <v>1332.82625655937</v>
      </c>
    </row>
    <row r="9" customFormat="false" ht="15" hidden="false" customHeight="false" outlineLevel="0" collapsed="false">
      <c r="A9" s="2" t="s">
        <v>8</v>
      </c>
      <c r="B9" s="2" t="n">
        <v>0.603217494183669</v>
      </c>
      <c r="D9" s="2" t="s">
        <v>8</v>
      </c>
      <c r="E9" s="2" t="n">
        <v>-0.4255285961928</v>
      </c>
    </row>
    <row r="10" customFormat="false" ht="15" hidden="false" customHeight="false" outlineLevel="0" collapsed="false">
      <c r="A10" s="2" t="s">
        <v>9</v>
      </c>
      <c r="B10" s="2" t="n">
        <v>1.046792441485</v>
      </c>
      <c r="D10" s="2" t="s">
        <v>9</v>
      </c>
      <c r="E10" s="2" t="n">
        <v>0.66034911136482</v>
      </c>
    </row>
    <row r="11" customFormat="false" ht="15" hidden="false" customHeight="false" outlineLevel="0" collapsed="false">
      <c r="A11" s="2" t="s">
        <v>10</v>
      </c>
      <c r="B11" s="2" t="n">
        <v>444</v>
      </c>
      <c r="D11" s="2" t="s">
        <v>10</v>
      </c>
      <c r="E11" s="2" t="n">
        <v>149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445</v>
      </c>
      <c r="D13" s="2" t="s">
        <v>12</v>
      </c>
      <c r="E13" s="2" t="n">
        <v>150</v>
      </c>
    </row>
    <row r="14" customFormat="false" ht="15" hidden="false" customHeight="false" outlineLevel="0" collapsed="false">
      <c r="A14" s="2" t="s">
        <v>13</v>
      </c>
      <c r="B14" s="2" t="n">
        <v>55544</v>
      </c>
      <c r="D14" s="2" t="s">
        <v>13</v>
      </c>
      <c r="E14" s="2" t="n">
        <v>230275</v>
      </c>
    </row>
    <row r="15" customFormat="false" ht="15" hidden="false" customHeight="false" outlineLevel="0" collapsed="false">
      <c r="A15" s="2" t="s">
        <v>14</v>
      </c>
      <c r="B15" s="2" t="n">
        <v>425</v>
      </c>
      <c r="D15" s="2" t="s">
        <v>14</v>
      </c>
      <c r="E15" s="2" t="n">
        <v>4563</v>
      </c>
    </row>
    <row r="16" customFormat="false" ht="15" hidden="false" customHeight="false" outlineLevel="0" collapsed="false">
      <c r="A16" s="3" t="s">
        <v>15</v>
      </c>
      <c r="B16" s="3" t="n">
        <v>9.52002020903805</v>
      </c>
      <c r="D16" s="3" t="s">
        <v>15</v>
      </c>
      <c r="E16" s="3" t="n">
        <v>1.05955831955682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431.171764705882</v>
      </c>
      <c r="D21" s="2" t="s">
        <v>2</v>
      </c>
      <c r="E21" s="2" t="n">
        <v>568.468332237563</v>
      </c>
    </row>
    <row r="22" customFormat="false" ht="15" hidden="false" customHeight="false" outlineLevel="0" collapsed="false">
      <c r="A22" s="2" t="s">
        <v>3</v>
      </c>
      <c r="B22" s="2" t="n">
        <v>133.434732212441</v>
      </c>
      <c r="D22" s="2" t="s">
        <v>3</v>
      </c>
      <c r="E22" s="2" t="n">
        <v>75.5825179823443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3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2750.82747518951</v>
      </c>
      <c r="D25" s="2" t="s">
        <v>6</v>
      </c>
      <c r="E25" s="2" t="n">
        <v>5105.59769106694</v>
      </c>
    </row>
    <row r="26" customFormat="false" ht="15" hidden="false" customHeight="false" outlineLevel="0" collapsed="false">
      <c r="A26" s="2" t="s">
        <v>7</v>
      </c>
      <c r="B26" s="2" t="n">
        <v>7567051.79825749</v>
      </c>
      <c r="D26" s="2" t="s">
        <v>7</v>
      </c>
      <c r="E26" s="2" t="n">
        <v>26067127.7830281</v>
      </c>
    </row>
    <row r="27" customFormat="false" ht="15" hidden="false" customHeight="false" outlineLevel="0" collapsed="false">
      <c r="A27" s="2" t="s">
        <v>8</v>
      </c>
      <c r="B27" s="2" t="n">
        <v>156.127371353803</v>
      </c>
      <c r="D27" s="2" t="s">
        <v>8</v>
      </c>
      <c r="E27" s="2" t="n">
        <v>1213.87102727517</v>
      </c>
    </row>
    <row r="28" customFormat="false" ht="15" hidden="false" customHeight="false" outlineLevel="0" collapsed="false">
      <c r="A28" s="2" t="s">
        <v>9</v>
      </c>
      <c r="B28" s="2" t="n">
        <v>11.4514054160996</v>
      </c>
      <c r="D28" s="2" t="s">
        <v>9</v>
      </c>
      <c r="E28" s="2" t="n">
        <v>31.0256538535508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183248</v>
      </c>
      <c r="D32" s="2" t="s">
        <v>13</v>
      </c>
      <c r="E32" s="2" t="n">
        <v>2593921</v>
      </c>
      <c r="F32" s="4" t="n">
        <f aca="false">E32+B32</f>
        <v>2777169</v>
      </c>
    </row>
    <row r="33" customFormat="false" ht="15" hidden="false" customHeight="false" outlineLevel="0" collapsed="false">
      <c r="A33" s="2" t="s">
        <v>14</v>
      </c>
      <c r="B33" s="2" t="n">
        <v>425</v>
      </c>
      <c r="D33" s="2" t="s">
        <v>14</v>
      </c>
      <c r="E33" s="2" t="n">
        <v>4563</v>
      </c>
      <c r="F33" s="5" t="n">
        <f aca="false">E33+B33</f>
        <v>4988</v>
      </c>
    </row>
    <row r="34" customFormat="false" ht="15" hidden="false" customHeight="false" outlineLevel="0" collapsed="false">
      <c r="A34" s="3" t="s">
        <v>15</v>
      </c>
      <c r="B34" s="3" t="n">
        <v>262.275933407411</v>
      </c>
      <c r="D34" s="3" t="s">
        <v>15</v>
      </c>
      <c r="E34" s="3" t="n">
        <v>148.178326785541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2777169</v>
      </c>
      <c r="F38" s="7" t="n">
        <f aca="false">E38/E36</f>
        <v>0.445792306503629</v>
      </c>
    </row>
    <row r="39" customFormat="false" ht="15" hidden="false" customHeight="false" outlineLevel="0" collapsed="false">
      <c r="D39" s="1" t="s">
        <v>18</v>
      </c>
      <c r="E39" s="8" t="n">
        <f aca="false">F33</f>
        <v>4988</v>
      </c>
      <c r="F39" s="7" t="n">
        <f aca="false">F33/F36</f>
        <v>0.895672472616269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6.14"/>
    <col collapsed="false" customWidth="true" hidden="false" outlineLevel="0" max="4" min="4" style="0" width="24.15"/>
    <col collapsed="false" customWidth="true" hidden="false" outlineLevel="0" max="5" min="5" style="0" width="15.42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23</v>
      </c>
      <c r="B1" s="1"/>
      <c r="D1" s="1" t="s">
        <v>24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130.861042183623</v>
      </c>
      <c r="D3" s="2" t="s">
        <v>2</v>
      </c>
      <c r="E3" s="2" t="n">
        <v>50.874372955289</v>
      </c>
    </row>
    <row r="4" customFormat="false" ht="15" hidden="false" customHeight="false" outlineLevel="0" collapsed="false">
      <c r="A4" s="2" t="s">
        <v>3</v>
      </c>
      <c r="B4" s="2" t="n">
        <v>4.88676907027929</v>
      </c>
      <c r="D4" s="2" t="s">
        <v>3</v>
      </c>
      <c r="E4" s="2" t="n">
        <v>0.543724746942462</v>
      </c>
    </row>
    <row r="5" customFormat="false" ht="15" hidden="false" customHeight="false" outlineLevel="0" collapsed="false">
      <c r="A5" s="2" t="s">
        <v>4</v>
      </c>
      <c r="B5" s="2" t="n">
        <v>106</v>
      </c>
      <c r="D5" s="2" t="s">
        <v>4</v>
      </c>
      <c r="E5" s="2" t="n">
        <v>42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98.1012044489467</v>
      </c>
      <c r="D7" s="2" t="s">
        <v>6</v>
      </c>
      <c r="E7" s="2" t="n">
        <v>36.817031561583</v>
      </c>
    </row>
    <row r="8" customFormat="false" ht="15" hidden="false" customHeight="false" outlineLevel="0" collapsed="false">
      <c r="A8" s="2" t="s">
        <v>7</v>
      </c>
      <c r="B8" s="2" t="n">
        <v>9623.84631433404</v>
      </c>
      <c r="D8" s="2" t="s">
        <v>7</v>
      </c>
      <c r="E8" s="2" t="n">
        <v>1355.4938130066</v>
      </c>
    </row>
    <row r="9" customFormat="false" ht="15" hidden="false" customHeight="false" outlineLevel="0" collapsed="false">
      <c r="A9" s="2" t="s">
        <v>8</v>
      </c>
      <c r="B9" s="2" t="n">
        <v>0.671866583216851</v>
      </c>
      <c r="D9" s="2" t="s">
        <v>8</v>
      </c>
      <c r="E9" s="2" t="n">
        <v>-0.461046415868797</v>
      </c>
    </row>
    <row r="10" customFormat="false" ht="15" hidden="false" customHeight="false" outlineLevel="0" collapsed="false">
      <c r="A10" s="2" t="s">
        <v>9</v>
      </c>
      <c r="B10" s="2" t="n">
        <v>1.0725850942198</v>
      </c>
      <c r="D10" s="2" t="s">
        <v>9</v>
      </c>
      <c r="E10" s="2" t="n">
        <v>0.649952131099046</v>
      </c>
    </row>
    <row r="11" customFormat="false" ht="15" hidden="false" customHeight="false" outlineLevel="0" collapsed="false">
      <c r="A11" s="2" t="s">
        <v>10</v>
      </c>
      <c r="B11" s="2" t="n">
        <v>432</v>
      </c>
      <c r="D11" s="2" t="s">
        <v>10</v>
      </c>
      <c r="E11" s="2" t="n">
        <v>149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433</v>
      </c>
      <c r="D13" s="2" t="s">
        <v>12</v>
      </c>
      <c r="E13" s="2" t="n">
        <v>150</v>
      </c>
    </row>
    <row r="14" customFormat="false" ht="15" hidden="false" customHeight="false" outlineLevel="0" collapsed="false">
      <c r="A14" s="2" t="s">
        <v>13</v>
      </c>
      <c r="B14" s="2" t="n">
        <v>52737</v>
      </c>
      <c r="D14" s="2" t="s">
        <v>13</v>
      </c>
      <c r="E14" s="2" t="n">
        <v>233259</v>
      </c>
    </row>
    <row r="15" customFormat="false" ht="15" hidden="false" customHeight="false" outlineLevel="0" collapsed="false">
      <c r="A15" s="2" t="s">
        <v>14</v>
      </c>
      <c r="B15" s="2" t="n">
        <v>403</v>
      </c>
      <c r="D15" s="2" t="s">
        <v>14</v>
      </c>
      <c r="E15" s="2" t="n">
        <v>4585</v>
      </c>
    </row>
    <row r="16" customFormat="false" ht="15" hidden="false" customHeight="false" outlineLevel="0" collapsed="false">
      <c r="A16" s="3" t="s">
        <v>15</v>
      </c>
      <c r="B16" s="3" t="n">
        <v>9.60681458690682</v>
      </c>
      <c r="D16" s="3" t="s">
        <v>15</v>
      </c>
      <c r="E16" s="3" t="n">
        <v>1.06596237819171</v>
      </c>
    </row>
    <row r="17" customFormat="false" ht="15" hidden="false" customHeight="false" outlineLevel="0" collapsed="false">
      <c r="A17" s="9" t="s">
        <v>25</v>
      </c>
      <c r="D17" s="9" t="s">
        <v>25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439.51364764268</v>
      </c>
      <c r="D21" s="2" t="s">
        <v>2</v>
      </c>
      <c r="E21" s="2" t="n">
        <v>565.84667393675</v>
      </c>
    </row>
    <row r="22" customFormat="false" ht="15" hidden="false" customHeight="false" outlineLevel="0" collapsed="false">
      <c r="A22" s="2" t="s">
        <v>3</v>
      </c>
      <c r="B22" s="2" t="n">
        <v>140.490400782724</v>
      </c>
      <c r="D22" s="2" t="s">
        <v>3</v>
      </c>
      <c r="E22" s="2" t="n">
        <v>75.2231922524971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3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2820.32511299185</v>
      </c>
      <c r="D25" s="2" t="s">
        <v>6</v>
      </c>
      <c r="E25" s="2" t="n">
        <v>5093.56003915026</v>
      </c>
    </row>
    <row r="26" customFormat="false" ht="15" hidden="false" customHeight="false" outlineLevel="0" collapsed="false">
      <c r="A26" s="2" t="s">
        <v>7</v>
      </c>
      <c r="B26" s="2" t="n">
        <v>7954233.74297248</v>
      </c>
      <c r="D26" s="2" t="s">
        <v>7</v>
      </c>
      <c r="E26" s="2" t="n">
        <v>25944353.8724284</v>
      </c>
    </row>
    <row r="27" customFormat="false" ht="15" hidden="false" customHeight="false" outlineLevel="0" collapsed="false">
      <c r="A27" s="2" t="s">
        <v>8</v>
      </c>
      <c r="B27" s="2" t="n">
        <v>148.875128580625</v>
      </c>
      <c r="D27" s="2" t="s">
        <v>8</v>
      </c>
      <c r="E27" s="2" t="n">
        <v>1219.57608786682</v>
      </c>
    </row>
    <row r="28" customFormat="false" ht="15" hidden="false" customHeight="false" outlineLevel="0" collapsed="false">
      <c r="A28" s="2" t="s">
        <v>9</v>
      </c>
      <c r="B28" s="2" t="n">
        <v>11.1998473669676</v>
      </c>
      <c r="D28" s="2" t="s">
        <v>9</v>
      </c>
      <c r="E28" s="2" t="n">
        <v>31.0976723466554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177124</v>
      </c>
      <c r="D32" s="2" t="s">
        <v>13</v>
      </c>
      <c r="E32" s="2" t="n">
        <v>2594407</v>
      </c>
      <c r="F32" s="4" t="n">
        <f aca="false">E32+B32</f>
        <v>2771531</v>
      </c>
    </row>
    <row r="33" customFormat="false" ht="15" hidden="false" customHeight="false" outlineLevel="0" collapsed="false">
      <c r="A33" s="2" t="s">
        <v>14</v>
      </c>
      <c r="B33" s="2" t="n">
        <v>403</v>
      </c>
      <c r="D33" s="2" t="s">
        <v>14</v>
      </c>
      <c r="E33" s="2" t="n">
        <v>4585</v>
      </c>
      <c r="F33" s="5" t="n">
        <f aca="false">E33+B33</f>
        <v>4988</v>
      </c>
    </row>
    <row r="34" customFormat="false" ht="15" hidden="false" customHeight="false" outlineLevel="0" collapsed="false">
      <c r="A34" s="3" t="s">
        <v>15</v>
      </c>
      <c r="B34" s="3" t="n">
        <v>276.187643031539</v>
      </c>
      <c r="D34" s="3" t="s">
        <v>15</v>
      </c>
      <c r="E34" s="3" t="n">
        <v>147.473686565768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2771531</v>
      </c>
      <c r="F38" s="7" t="n">
        <f aca="false">E38/E36</f>
        <v>0.444887292432081</v>
      </c>
    </row>
    <row r="39" customFormat="false" ht="15" hidden="false" customHeight="false" outlineLevel="0" collapsed="false">
      <c r="D39" s="1" t="s">
        <v>18</v>
      </c>
      <c r="E39" s="8" t="n">
        <f aca="false">F33</f>
        <v>4988</v>
      </c>
      <c r="F39" s="7" t="n">
        <f aca="false">F33/F36</f>
        <v>0.895672472616269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5.71"/>
    <col collapsed="false" customWidth="true" hidden="false" outlineLevel="0" max="4" min="4" style="0" width="24.15"/>
    <col collapsed="false" customWidth="true" hidden="false" outlineLevel="0" max="5" min="5" style="0" width="16.42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26</v>
      </c>
      <c r="B1" s="1"/>
      <c r="D1" s="1" t="s">
        <v>27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117.225512528474</v>
      </c>
      <c r="D3" s="2" t="s">
        <v>2</v>
      </c>
      <c r="E3" s="2" t="n">
        <v>50.4293501048218</v>
      </c>
    </row>
    <row r="4" customFormat="false" ht="15" hidden="false" customHeight="false" outlineLevel="0" collapsed="false">
      <c r="A4" s="2" t="s">
        <v>3</v>
      </c>
      <c r="B4" s="2" t="n">
        <v>4.16033959092268</v>
      </c>
      <c r="D4" s="2" t="s">
        <v>3</v>
      </c>
      <c r="E4" s="2" t="n">
        <v>0.521420085625804</v>
      </c>
    </row>
    <row r="5" customFormat="false" ht="15" hidden="false" customHeight="false" outlineLevel="0" collapsed="false">
      <c r="A5" s="2" t="s">
        <v>4</v>
      </c>
      <c r="B5" s="2" t="n">
        <v>98</v>
      </c>
      <c r="D5" s="2" t="s">
        <v>4</v>
      </c>
      <c r="E5" s="2" t="n">
        <v>43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87.1687948733928</v>
      </c>
      <c r="D7" s="2" t="s">
        <v>6</v>
      </c>
      <c r="E7" s="2" t="n">
        <v>36.0119755103838</v>
      </c>
    </row>
    <row r="8" customFormat="false" ht="15" hidden="false" customHeight="false" outlineLevel="0" collapsed="false">
      <c r="A8" s="2" t="s">
        <v>7</v>
      </c>
      <c r="B8" s="2" t="n">
        <v>7598.39879967964</v>
      </c>
      <c r="D8" s="2" t="s">
        <v>7</v>
      </c>
      <c r="E8" s="2" t="n">
        <v>1296.86238016048</v>
      </c>
    </row>
    <row r="9" customFormat="false" ht="15" hidden="false" customHeight="false" outlineLevel="0" collapsed="false">
      <c r="A9" s="2" t="s">
        <v>8</v>
      </c>
      <c r="B9" s="2" t="n">
        <v>1.87608654613059</v>
      </c>
      <c r="D9" s="2" t="s">
        <v>8</v>
      </c>
      <c r="E9" s="2" t="n">
        <v>-0.460755890217823</v>
      </c>
    </row>
    <row r="10" customFormat="false" ht="15" hidden="false" customHeight="false" outlineLevel="0" collapsed="false">
      <c r="A10" s="2" t="s">
        <v>9</v>
      </c>
      <c r="B10" s="2" t="n">
        <v>1.24772572453814</v>
      </c>
      <c r="D10" s="2" t="s">
        <v>9</v>
      </c>
      <c r="E10" s="2" t="n">
        <v>0.627884249826258</v>
      </c>
    </row>
    <row r="11" customFormat="false" ht="15" hidden="false" customHeight="false" outlineLevel="0" collapsed="false">
      <c r="A11" s="2" t="s">
        <v>10</v>
      </c>
      <c r="B11" s="2" t="n">
        <v>444</v>
      </c>
      <c r="D11" s="2" t="s">
        <v>10</v>
      </c>
      <c r="E11" s="2" t="n">
        <v>149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445</v>
      </c>
      <c r="D13" s="2" t="s">
        <v>12</v>
      </c>
      <c r="E13" s="2" t="n">
        <v>150</v>
      </c>
    </row>
    <row r="14" customFormat="false" ht="15" hidden="false" customHeight="false" outlineLevel="0" collapsed="false">
      <c r="A14" s="2" t="s">
        <v>13</v>
      </c>
      <c r="B14" s="2" t="n">
        <v>51462</v>
      </c>
      <c r="D14" s="2" t="s">
        <v>13</v>
      </c>
      <c r="E14" s="2" t="n">
        <v>240548</v>
      </c>
    </row>
    <row r="15" customFormat="false" ht="15" hidden="false" customHeight="false" outlineLevel="0" collapsed="false">
      <c r="A15" s="2" t="s">
        <v>14</v>
      </c>
      <c r="B15" s="2" t="n">
        <v>439</v>
      </c>
      <c r="D15" s="2" t="s">
        <v>14</v>
      </c>
      <c r="E15" s="2" t="n">
        <v>4770</v>
      </c>
    </row>
    <row r="16" customFormat="false" ht="15" hidden="false" customHeight="false" outlineLevel="0" collapsed="false">
      <c r="A16" s="3" t="s">
        <v>28</v>
      </c>
      <c r="B16" s="3" t="n">
        <v>8.17670976794444</v>
      </c>
      <c r="D16" s="3" t="s">
        <v>28</v>
      </c>
      <c r="E16" s="3" t="n">
        <v>1.02222399835879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436.093394077449</v>
      </c>
      <c r="D21" s="2" t="s">
        <v>2</v>
      </c>
      <c r="E21" s="2" t="n">
        <v>549.456813417191</v>
      </c>
    </row>
    <row r="22" customFormat="false" ht="15" hidden="false" customHeight="false" outlineLevel="0" collapsed="false">
      <c r="A22" s="2" t="s">
        <v>3</v>
      </c>
      <c r="B22" s="2" t="n">
        <v>129.534418055565</v>
      </c>
      <c r="D22" s="2" t="s">
        <v>3</v>
      </c>
      <c r="E22" s="2" t="n">
        <v>72.3247519584229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3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2714.04746409792</v>
      </c>
      <c r="D25" s="2" t="s">
        <v>6</v>
      </c>
      <c r="E25" s="2" t="n">
        <v>4995.12248975859</v>
      </c>
    </row>
    <row r="26" customFormat="false" ht="15" hidden="false" customHeight="false" outlineLevel="0" collapsed="false">
      <c r="A26" s="2" t="s">
        <v>7</v>
      </c>
      <c r="B26" s="2" t="n">
        <v>7366053.63737635</v>
      </c>
      <c r="D26" s="2" t="s">
        <v>7</v>
      </c>
      <c r="E26" s="2" t="n">
        <v>24951248.6876921</v>
      </c>
    </row>
    <row r="27" customFormat="false" ht="15" hidden="false" customHeight="false" outlineLevel="0" collapsed="false">
      <c r="A27" s="2" t="s">
        <v>8</v>
      </c>
      <c r="B27" s="2" t="n">
        <v>159.410127235432</v>
      </c>
      <c r="D27" s="2" t="s">
        <v>8</v>
      </c>
      <c r="E27" s="2" t="n">
        <v>1267.90955053605</v>
      </c>
    </row>
    <row r="28" customFormat="false" ht="15" hidden="false" customHeight="false" outlineLevel="0" collapsed="false">
      <c r="A28" s="2" t="s">
        <v>9</v>
      </c>
      <c r="B28" s="2" t="n">
        <v>11.5395263049176</v>
      </c>
      <c r="D28" s="2" t="s">
        <v>9</v>
      </c>
      <c r="E28" s="2" t="n">
        <v>31.7028434512695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191445</v>
      </c>
      <c r="D32" s="2" t="s">
        <v>13</v>
      </c>
      <c r="E32" s="2" t="n">
        <v>2620909</v>
      </c>
      <c r="F32" s="4" t="n">
        <f aca="false">E32+B32</f>
        <v>2812354</v>
      </c>
    </row>
    <row r="33" customFormat="false" ht="15" hidden="false" customHeight="false" outlineLevel="0" collapsed="false">
      <c r="A33" s="2" t="s">
        <v>14</v>
      </c>
      <c r="B33" s="2" t="n">
        <v>439</v>
      </c>
      <c r="D33" s="2" t="s">
        <v>14</v>
      </c>
      <c r="E33" s="2" t="n">
        <v>4770</v>
      </c>
      <c r="F33" s="5" t="n">
        <f aca="false">E33+B33</f>
        <v>5209</v>
      </c>
    </row>
    <row r="34" customFormat="false" ht="15" hidden="false" customHeight="false" outlineLevel="0" collapsed="false">
      <c r="A34" s="3" t="s">
        <v>28</v>
      </c>
      <c r="B34" s="3" t="n">
        <v>254.586270724366</v>
      </c>
      <c r="D34" s="3" t="s">
        <v>28</v>
      </c>
      <c r="E34" s="3" t="n">
        <v>141.789891040569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2812354</v>
      </c>
      <c r="F38" s="7" t="n">
        <f aca="false">E38/E36</f>
        <v>0.451440217129281</v>
      </c>
    </row>
    <row r="39" customFormat="false" ht="15" hidden="false" customHeight="false" outlineLevel="0" collapsed="false">
      <c r="D39" s="1" t="s">
        <v>18</v>
      </c>
      <c r="E39" s="8" t="n">
        <f aca="false">F33</f>
        <v>5209</v>
      </c>
      <c r="F39" s="7" t="n">
        <f aca="false">F33/F36</f>
        <v>0.93535643742144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9"/>
    <col collapsed="false" customWidth="true" hidden="false" outlineLevel="0" max="4" min="4" style="0" width="26.14"/>
    <col collapsed="false" customWidth="true" hidden="false" outlineLevel="0" max="5" min="5" style="0" width="16.57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29</v>
      </c>
      <c r="B1" s="1"/>
      <c r="D1" s="1" t="s">
        <v>30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118.981776765376</v>
      </c>
      <c r="D3" s="2" t="s">
        <v>2</v>
      </c>
      <c r="E3" s="2" t="n">
        <v>45.1187422424493</v>
      </c>
    </row>
    <row r="4" customFormat="false" ht="15" hidden="false" customHeight="false" outlineLevel="0" collapsed="false">
      <c r="A4" s="2" t="s">
        <v>3</v>
      </c>
      <c r="B4" s="2" t="n">
        <v>4.22750296414996</v>
      </c>
      <c r="D4" s="2" t="s">
        <v>3</v>
      </c>
      <c r="E4" s="2" t="n">
        <v>0.459553693176592</v>
      </c>
    </row>
    <row r="5" customFormat="false" ht="15" hidden="false" customHeight="false" outlineLevel="0" collapsed="false">
      <c r="A5" s="2" t="s">
        <v>4</v>
      </c>
      <c r="B5" s="2" t="n">
        <v>100</v>
      </c>
      <c r="D5" s="2" t="s">
        <v>4</v>
      </c>
      <c r="E5" s="2" t="n">
        <v>38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88.5760238209114</v>
      </c>
      <c r="D7" s="2" t="s">
        <v>6</v>
      </c>
      <c r="E7" s="2" t="n">
        <v>31.9513773016719</v>
      </c>
    </row>
    <row r="8" customFormat="false" ht="15" hidden="false" customHeight="false" outlineLevel="0" collapsed="false">
      <c r="A8" s="2" t="s">
        <v>7</v>
      </c>
      <c r="B8" s="2" t="n">
        <v>7845.71199592266</v>
      </c>
      <c r="D8" s="2" t="s">
        <v>7</v>
      </c>
      <c r="E8" s="2" t="n">
        <v>1020.89051147379</v>
      </c>
    </row>
    <row r="9" customFormat="false" ht="15" hidden="false" customHeight="false" outlineLevel="0" collapsed="false">
      <c r="A9" s="2" t="s">
        <v>8</v>
      </c>
      <c r="B9" s="2" t="n">
        <v>1.31351025655698</v>
      </c>
      <c r="D9" s="2" t="s">
        <v>8</v>
      </c>
      <c r="E9" s="2" t="n">
        <v>-0.0345454474243141</v>
      </c>
    </row>
    <row r="10" customFormat="false" ht="15" hidden="false" customHeight="false" outlineLevel="0" collapsed="false">
      <c r="A10" s="2" t="s">
        <v>9</v>
      </c>
      <c r="B10" s="2" t="n">
        <v>1.13686681892298</v>
      </c>
      <c r="D10" s="2" t="s">
        <v>9</v>
      </c>
      <c r="E10" s="2" t="n">
        <v>0.731599788207537</v>
      </c>
    </row>
    <row r="11" customFormat="false" ht="15" hidden="false" customHeight="false" outlineLevel="0" collapsed="false">
      <c r="A11" s="2" t="s">
        <v>10</v>
      </c>
      <c r="B11" s="2" t="n">
        <v>444</v>
      </c>
      <c r="D11" s="2" t="s">
        <v>10</v>
      </c>
      <c r="E11" s="2" t="n">
        <v>147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445</v>
      </c>
      <c r="D13" s="2" t="s">
        <v>12</v>
      </c>
      <c r="E13" s="2" t="n">
        <v>148</v>
      </c>
    </row>
    <row r="14" customFormat="false" ht="15" hidden="false" customHeight="false" outlineLevel="0" collapsed="false">
      <c r="A14" s="2" t="s">
        <v>13</v>
      </c>
      <c r="B14" s="2" t="n">
        <v>52233</v>
      </c>
      <c r="D14" s="2" t="s">
        <v>13</v>
      </c>
      <c r="E14" s="2" t="n">
        <v>218104</v>
      </c>
    </row>
    <row r="15" customFormat="false" ht="15" hidden="false" customHeight="false" outlineLevel="0" collapsed="false">
      <c r="A15" s="2" t="s">
        <v>14</v>
      </c>
      <c r="B15" s="2" t="n">
        <v>439</v>
      </c>
      <c r="D15" s="2" t="s">
        <v>14</v>
      </c>
      <c r="E15" s="2" t="n">
        <v>4834</v>
      </c>
    </row>
    <row r="16" customFormat="false" ht="15" hidden="false" customHeight="false" outlineLevel="0" collapsed="false">
      <c r="A16" s="3" t="s">
        <v>28</v>
      </c>
      <c r="B16" s="3" t="n">
        <v>8.30871231194681</v>
      </c>
      <c r="D16" s="3" t="s">
        <v>28</v>
      </c>
      <c r="E16" s="3" t="n">
        <v>0.900934289709249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444.266514806378</v>
      </c>
      <c r="D21" s="2" t="s">
        <v>2</v>
      </c>
      <c r="E21" s="2" t="n">
        <v>552.888498138188</v>
      </c>
    </row>
    <row r="22" customFormat="false" ht="15" hidden="false" customHeight="false" outlineLevel="0" collapsed="false">
      <c r="A22" s="2" t="s">
        <v>3</v>
      </c>
      <c r="B22" s="2" t="n">
        <v>129.615453342555</v>
      </c>
      <c r="D22" s="2" t="s">
        <v>3</v>
      </c>
      <c r="E22" s="2" t="n">
        <v>71.388710346747</v>
      </c>
    </row>
    <row r="23" customFormat="false" ht="15" hidden="false" customHeight="false" outlineLevel="0" collapsed="false">
      <c r="A23" s="2" t="s">
        <v>4</v>
      </c>
      <c r="B23" s="2" t="n">
        <v>2</v>
      </c>
      <c r="D23" s="2" t="s">
        <v>4</v>
      </c>
      <c r="E23" s="2" t="n">
        <v>4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0</v>
      </c>
    </row>
    <row r="25" customFormat="false" ht="15" hidden="false" customHeight="false" outlineLevel="0" collapsed="false">
      <c r="A25" s="2" t="s">
        <v>6</v>
      </c>
      <c r="B25" s="2" t="n">
        <v>2715.74534191647</v>
      </c>
      <c r="D25" s="2" t="s">
        <v>6</v>
      </c>
      <c r="E25" s="2" t="n">
        <v>4963.44094985257</v>
      </c>
    </row>
    <row r="26" customFormat="false" ht="15" hidden="false" customHeight="false" outlineLevel="0" collapsed="false">
      <c r="A26" s="2" t="s">
        <v>7</v>
      </c>
      <c r="B26" s="2" t="n">
        <v>7375272.76214102</v>
      </c>
      <c r="D26" s="2" t="s">
        <v>7</v>
      </c>
      <c r="E26" s="2" t="n">
        <v>24635746.0626734</v>
      </c>
    </row>
    <row r="27" customFormat="false" ht="15" hidden="false" customHeight="false" outlineLevel="0" collapsed="false">
      <c r="A27" s="2" t="s">
        <v>8</v>
      </c>
      <c r="B27" s="2" t="n">
        <v>158.865088839813</v>
      </c>
      <c r="D27" s="2" t="s">
        <v>8</v>
      </c>
      <c r="E27" s="2" t="n">
        <v>1283.29727675401</v>
      </c>
    </row>
    <row r="28" customFormat="false" ht="15" hidden="false" customHeight="false" outlineLevel="0" collapsed="false">
      <c r="A28" s="2" t="s">
        <v>9</v>
      </c>
      <c r="B28" s="2" t="n">
        <v>11.5097587589495</v>
      </c>
      <c r="D28" s="2" t="s">
        <v>9</v>
      </c>
      <c r="E28" s="2" t="n">
        <v>31.8839287575467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195033</v>
      </c>
      <c r="D32" s="2" t="s">
        <v>13</v>
      </c>
      <c r="E32" s="2" t="n">
        <v>2672663</v>
      </c>
      <c r="F32" s="4" t="n">
        <f aca="false">E32+B32</f>
        <v>2867696</v>
      </c>
    </row>
    <row r="33" customFormat="false" ht="15" hidden="false" customHeight="false" outlineLevel="0" collapsed="false">
      <c r="A33" s="2" t="s">
        <v>14</v>
      </c>
      <c r="B33" s="2" t="n">
        <v>439</v>
      </c>
      <c r="D33" s="2" t="s">
        <v>14</v>
      </c>
      <c r="E33" s="2" t="n">
        <v>4834</v>
      </c>
      <c r="F33" s="5" t="n">
        <f aca="false">E33+B33</f>
        <v>5273</v>
      </c>
    </row>
    <row r="34" customFormat="false" ht="15" hidden="false" customHeight="false" outlineLevel="0" collapsed="false">
      <c r="A34" s="3" t="s">
        <v>28</v>
      </c>
      <c r="B34" s="3" t="n">
        <v>254.745537055441</v>
      </c>
      <c r="D34" s="3" t="s">
        <v>28</v>
      </c>
      <c r="E34" s="3" t="n">
        <v>139.954347020754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2867696</v>
      </c>
      <c r="F38" s="7" t="n">
        <f aca="false">E38/E36</f>
        <v>0.460323737659189</v>
      </c>
    </row>
    <row r="39" customFormat="false" ht="15" hidden="false" customHeight="false" outlineLevel="0" collapsed="false">
      <c r="D39" s="1" t="s">
        <v>18</v>
      </c>
      <c r="E39" s="8" t="n">
        <f aca="false">F33</f>
        <v>5273</v>
      </c>
      <c r="F39" s="7" t="n">
        <f aca="false">F33/F36</f>
        <v>0.946848626324295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D36" activeCellId="0" sqref="D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8.14"/>
    <col collapsed="false" customWidth="true" hidden="false" outlineLevel="0" max="4" min="4" style="0" width="24.15"/>
    <col collapsed="false" customWidth="true" hidden="false" outlineLevel="0" max="5" min="5" style="0" width="17.42"/>
    <col collapsed="false" customWidth="true" hidden="false" outlineLevel="0" max="6" min="6" style="0" width="13.29"/>
  </cols>
  <sheetData>
    <row r="1" customFormat="false" ht="15" hidden="false" customHeight="false" outlineLevel="0" collapsed="false">
      <c r="A1" s="1" t="s">
        <v>31</v>
      </c>
      <c r="B1" s="1"/>
      <c r="D1" s="1" t="s">
        <v>32</v>
      </c>
      <c r="E1" s="1"/>
    </row>
    <row r="2" customFormat="false" ht="15" hidden="false" customHeight="false" outlineLevel="0" collapsed="false">
      <c r="A2" s="2"/>
      <c r="B2" s="2"/>
      <c r="D2" s="2"/>
      <c r="E2" s="2"/>
    </row>
    <row r="3" customFormat="false" ht="15" hidden="false" customHeight="false" outlineLevel="0" collapsed="false">
      <c r="A3" s="2" t="s">
        <v>2</v>
      </c>
      <c r="B3" s="2" t="n">
        <v>102.442437923251</v>
      </c>
      <c r="D3" s="2" t="s">
        <v>2</v>
      </c>
      <c r="E3" s="2" t="n">
        <v>37.1686153846154</v>
      </c>
    </row>
    <row r="4" customFormat="false" ht="15" hidden="false" customHeight="false" outlineLevel="0" collapsed="false">
      <c r="A4" s="2" t="s">
        <v>3</v>
      </c>
      <c r="B4" s="2" t="n">
        <v>3.67812607066691</v>
      </c>
      <c r="D4" s="2" t="s">
        <v>3</v>
      </c>
      <c r="E4" s="2" t="n">
        <v>0.368943077564357</v>
      </c>
    </row>
    <row r="5" customFormat="false" ht="15" hidden="false" customHeight="false" outlineLevel="0" collapsed="false">
      <c r="A5" s="2" t="s">
        <v>4</v>
      </c>
      <c r="B5" s="2" t="n">
        <v>90</v>
      </c>
      <c r="D5" s="2" t="s">
        <v>4</v>
      </c>
      <c r="E5" s="2" t="n">
        <v>33</v>
      </c>
    </row>
    <row r="6" customFormat="false" ht="15" hidden="false" customHeight="false" outlineLevel="0" collapsed="false">
      <c r="A6" s="2" t="s">
        <v>5</v>
      </c>
      <c r="B6" s="2" t="n">
        <v>1</v>
      </c>
      <c r="D6" s="2" t="s">
        <v>5</v>
      </c>
      <c r="E6" s="2" t="n">
        <v>1</v>
      </c>
    </row>
    <row r="7" customFormat="false" ht="15" hidden="false" customHeight="false" outlineLevel="0" collapsed="false">
      <c r="A7" s="2" t="s">
        <v>6</v>
      </c>
      <c r="B7" s="2" t="n">
        <v>77.4155982120643</v>
      </c>
      <c r="D7" s="2" t="s">
        <v>6</v>
      </c>
      <c r="E7" s="2" t="n">
        <v>25.7600484879777</v>
      </c>
    </row>
    <row r="8" customFormat="false" ht="15" hidden="false" customHeight="false" outlineLevel="0" collapsed="false">
      <c r="A8" s="2" t="s">
        <v>7</v>
      </c>
      <c r="B8" s="2" t="n">
        <v>5993.17484653177</v>
      </c>
      <c r="D8" s="2" t="s">
        <v>7</v>
      </c>
      <c r="E8" s="2" t="n">
        <v>663.580098102964</v>
      </c>
    </row>
    <row r="9" customFormat="false" ht="15" hidden="false" customHeight="false" outlineLevel="0" collapsed="false">
      <c r="A9" s="2" t="s">
        <v>8</v>
      </c>
      <c r="B9" s="2" t="n">
        <v>2.67057058838503</v>
      </c>
      <c r="D9" s="2" t="s">
        <v>8</v>
      </c>
      <c r="E9" s="2" t="n">
        <v>1.04955525729225</v>
      </c>
    </row>
    <row r="10" customFormat="false" ht="15" hidden="false" customHeight="false" outlineLevel="0" collapsed="false">
      <c r="A10" s="2" t="s">
        <v>9</v>
      </c>
      <c r="B10" s="2" t="n">
        <v>1.33180621697119</v>
      </c>
      <c r="D10" s="2" t="s">
        <v>9</v>
      </c>
      <c r="E10" s="2" t="n">
        <v>0.894875580813629</v>
      </c>
    </row>
    <row r="11" customFormat="false" ht="15" hidden="false" customHeight="false" outlineLevel="0" collapsed="false">
      <c r="A11" s="2" t="s">
        <v>10</v>
      </c>
      <c r="B11" s="2" t="n">
        <v>444</v>
      </c>
      <c r="D11" s="2" t="s">
        <v>10</v>
      </c>
      <c r="E11" s="2" t="n">
        <v>146</v>
      </c>
    </row>
    <row r="12" customFormat="false" ht="15" hidden="false" customHeight="false" outlineLevel="0" collapsed="false">
      <c r="A12" s="2" t="s">
        <v>11</v>
      </c>
      <c r="B12" s="2" t="n">
        <v>1</v>
      </c>
      <c r="D12" s="2" t="s">
        <v>11</v>
      </c>
      <c r="E12" s="2" t="n">
        <v>1</v>
      </c>
    </row>
    <row r="13" customFormat="false" ht="15" hidden="false" customHeight="false" outlineLevel="0" collapsed="false">
      <c r="A13" s="2" t="s">
        <v>12</v>
      </c>
      <c r="B13" s="2" t="n">
        <v>445</v>
      </c>
      <c r="D13" s="2" t="s">
        <v>12</v>
      </c>
      <c r="E13" s="2" t="n">
        <v>147</v>
      </c>
    </row>
    <row r="14" customFormat="false" ht="15" hidden="false" customHeight="false" outlineLevel="0" collapsed="false">
      <c r="A14" s="2" t="s">
        <v>13</v>
      </c>
      <c r="B14" s="2" t="n">
        <v>45382</v>
      </c>
      <c r="D14" s="2" t="s">
        <v>13</v>
      </c>
      <c r="E14" s="2" t="n">
        <v>181197</v>
      </c>
    </row>
    <row r="15" customFormat="false" ht="15" hidden="false" customHeight="false" outlineLevel="0" collapsed="false">
      <c r="A15" s="2" t="s">
        <v>14</v>
      </c>
      <c r="B15" s="2" t="n">
        <v>443</v>
      </c>
      <c r="D15" s="2" t="s">
        <v>14</v>
      </c>
      <c r="E15" s="2" t="n">
        <v>4875</v>
      </c>
    </row>
    <row r="16" customFormat="false" ht="15" hidden="false" customHeight="false" outlineLevel="0" collapsed="false">
      <c r="A16" s="3" t="s">
        <v>28</v>
      </c>
      <c r="B16" s="3" t="n">
        <v>7.22878856410012</v>
      </c>
      <c r="D16" s="3" t="s">
        <v>28</v>
      </c>
      <c r="E16" s="3" t="n">
        <v>0.723294740193764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2"/>
      <c r="B20" s="2"/>
      <c r="D20" s="2"/>
      <c r="E20" s="2"/>
    </row>
    <row r="21" customFormat="false" ht="15" hidden="false" customHeight="false" outlineLevel="0" collapsed="false">
      <c r="A21" s="2" t="s">
        <v>2</v>
      </c>
      <c r="B21" s="2" t="n">
        <v>481.022573363431</v>
      </c>
      <c r="D21" s="2" t="s">
        <v>2</v>
      </c>
      <c r="E21" s="2" t="n">
        <v>564.63958974359</v>
      </c>
    </row>
    <row r="22" customFormat="false" ht="15" hidden="false" customHeight="false" outlineLevel="0" collapsed="false">
      <c r="A22" s="2" t="s">
        <v>3</v>
      </c>
      <c r="B22" s="2" t="n">
        <v>129.125057879856</v>
      </c>
      <c r="D22" s="2" t="s">
        <v>3</v>
      </c>
      <c r="E22" s="2" t="n">
        <v>70.797996626206</v>
      </c>
    </row>
    <row r="23" customFormat="false" ht="15" hidden="false" customHeight="false" outlineLevel="0" collapsed="false">
      <c r="A23" s="2" t="s">
        <v>4</v>
      </c>
      <c r="B23" s="2" t="n">
        <v>3</v>
      </c>
      <c r="D23" s="2" t="s">
        <v>4</v>
      </c>
      <c r="E23" s="2" t="n">
        <v>5</v>
      </c>
    </row>
    <row r="24" customFormat="false" ht="15" hidden="false" customHeight="false" outlineLevel="0" collapsed="false">
      <c r="A24" s="2" t="s">
        <v>5</v>
      </c>
      <c r="B24" s="2" t="n">
        <v>0</v>
      </c>
      <c r="D24" s="2" t="s">
        <v>5</v>
      </c>
      <c r="E24" s="2" t="n">
        <v>1</v>
      </c>
    </row>
    <row r="25" customFormat="false" ht="15" hidden="false" customHeight="false" outlineLevel="0" collapsed="false">
      <c r="A25" s="2" t="s">
        <v>6</v>
      </c>
      <c r="B25" s="2" t="n">
        <v>2717.76807207807</v>
      </c>
      <c r="D25" s="2" t="s">
        <v>6</v>
      </c>
      <c r="E25" s="2" t="n">
        <v>4943.20109753142</v>
      </c>
    </row>
    <row r="26" customFormat="false" ht="15" hidden="false" customHeight="false" outlineLevel="0" collapsed="false">
      <c r="A26" s="2" t="s">
        <v>7</v>
      </c>
      <c r="B26" s="2" t="n">
        <v>7386263.29360694</v>
      </c>
      <c r="D26" s="2" t="s">
        <v>7</v>
      </c>
      <c r="E26" s="2" t="n">
        <v>24435237.0906359</v>
      </c>
    </row>
    <row r="27" customFormat="false" ht="15" hidden="false" customHeight="false" outlineLevel="0" collapsed="false">
      <c r="A27" s="2" t="s">
        <v>8</v>
      </c>
      <c r="B27" s="2" t="n">
        <v>156.294121484289</v>
      </c>
      <c r="D27" s="2" t="s">
        <v>8</v>
      </c>
      <c r="E27" s="2" t="n">
        <v>1293.17719441151</v>
      </c>
    </row>
    <row r="28" customFormat="false" ht="15" hidden="false" customHeight="false" outlineLevel="0" collapsed="false">
      <c r="A28" s="2" t="s">
        <v>9</v>
      </c>
      <c r="B28" s="2" t="n">
        <v>11.3499554050599</v>
      </c>
      <c r="D28" s="2" t="s">
        <v>9</v>
      </c>
      <c r="E28" s="2" t="n">
        <v>31.9984935562537</v>
      </c>
    </row>
    <row r="29" customFormat="false" ht="15" hidden="false" customHeight="false" outlineLevel="0" collapsed="false">
      <c r="A29" s="2" t="s">
        <v>10</v>
      </c>
      <c r="B29" s="2" t="n">
        <v>43094</v>
      </c>
      <c r="D29" s="2" t="s">
        <v>10</v>
      </c>
      <c r="E29" s="2" t="n">
        <v>228293</v>
      </c>
    </row>
    <row r="30" customFormat="false" ht="15" hidden="false" customHeight="false" outlineLevel="0" collapsed="false">
      <c r="A30" s="2" t="s">
        <v>11</v>
      </c>
      <c r="B30" s="2" t="n">
        <v>0</v>
      </c>
      <c r="D30" s="2" t="s">
        <v>11</v>
      </c>
      <c r="E30" s="2" t="n">
        <v>0</v>
      </c>
    </row>
    <row r="31" customFormat="false" ht="15" hidden="false" customHeight="false" outlineLevel="0" collapsed="false">
      <c r="A31" s="2" t="s">
        <v>12</v>
      </c>
      <c r="B31" s="2" t="n">
        <v>43094</v>
      </c>
      <c r="D31" s="2" t="s">
        <v>12</v>
      </c>
      <c r="E31" s="2" t="n">
        <v>228293</v>
      </c>
    </row>
    <row r="32" customFormat="false" ht="15" hidden="false" customHeight="false" outlineLevel="0" collapsed="false">
      <c r="A32" s="2" t="s">
        <v>13</v>
      </c>
      <c r="B32" s="2" t="n">
        <v>213093</v>
      </c>
      <c r="D32" s="2" t="s">
        <v>13</v>
      </c>
      <c r="E32" s="2" t="n">
        <v>2752618</v>
      </c>
      <c r="F32" s="4" t="n">
        <f aca="false">E32+B32</f>
        <v>2965711</v>
      </c>
    </row>
    <row r="33" customFormat="false" ht="15" hidden="false" customHeight="false" outlineLevel="0" collapsed="false">
      <c r="A33" s="2" t="s">
        <v>14</v>
      </c>
      <c r="B33" s="2" t="n">
        <v>443</v>
      </c>
      <c r="D33" s="2" t="s">
        <v>14</v>
      </c>
      <c r="E33" s="2" t="n">
        <v>4875</v>
      </c>
      <c r="F33" s="5" t="n">
        <f aca="false">E33+B33</f>
        <v>5318</v>
      </c>
    </row>
    <row r="34" customFormat="false" ht="15" hidden="false" customHeight="false" outlineLevel="0" collapsed="false">
      <c r="A34" s="3" t="s">
        <v>28</v>
      </c>
      <c r="B34" s="3" t="n">
        <v>253.775352939826</v>
      </c>
      <c r="D34" s="3" t="s">
        <v>28</v>
      </c>
      <c r="E34" s="3" t="n">
        <v>138.795986942073</v>
      </c>
    </row>
    <row r="36" customFormat="false" ht="15" hidden="false" customHeight="false" outlineLevel="0" collapsed="false">
      <c r="D36" s="1" t="s">
        <v>17</v>
      </c>
      <c r="E36" s="6" t="n">
        <v>6229737.39</v>
      </c>
      <c r="F36" s="0" t="n">
        <v>5569</v>
      </c>
    </row>
    <row r="38" customFormat="false" ht="15" hidden="false" customHeight="false" outlineLevel="0" collapsed="false">
      <c r="D38" s="1" t="s">
        <v>16</v>
      </c>
      <c r="E38" s="6" t="n">
        <f aca="false">F32</f>
        <v>2965711</v>
      </c>
      <c r="F38" s="7" t="n">
        <f aca="false">E38/E36</f>
        <v>0.476057145644786</v>
      </c>
    </row>
    <row r="39" customFormat="false" ht="15" hidden="false" customHeight="false" outlineLevel="0" collapsed="false">
      <c r="D39" s="1" t="s">
        <v>18</v>
      </c>
      <c r="E39" s="8" t="n">
        <f aca="false">F33</f>
        <v>5318</v>
      </c>
      <c r="F39" s="7" t="n">
        <f aca="false">F33/F36</f>
        <v>0.954929071646615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4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44.85"/>
    <col collapsed="false" customWidth="true" hidden="false" outlineLevel="0" max="5" min="3" style="0" width="15.57"/>
    <col collapsed="false" customWidth="true" hidden="false" outlineLevel="0" max="6" min="6" style="0" width="16.71"/>
    <col collapsed="false" customWidth="true" hidden="false" outlineLevel="0" max="7" min="7" style="0" width="15.57"/>
    <col collapsed="false" customWidth="true" hidden="false" outlineLevel="0" max="8" min="8" style="0" width="14.01"/>
    <col collapsed="false" customWidth="true" hidden="false" outlineLevel="0" max="9" min="9" style="0" width="13.57"/>
  </cols>
  <sheetData>
    <row r="2" customFormat="false" ht="15" hidden="false" customHeight="false" outlineLevel="0" collapsed="false"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</row>
    <row r="3" customFormat="false" ht="15" hidden="false" customHeight="false" outlineLevel="0" collapsed="false">
      <c r="B3" s="10" t="s">
        <v>41</v>
      </c>
      <c r="C3" s="4" t="n">
        <f aca="false">'0'!B3</f>
        <v>125.637279596977</v>
      </c>
      <c r="D3" s="4" t="n">
        <f aca="false">'107'!B3</f>
        <v>129.662468513854</v>
      </c>
      <c r="E3" s="4" t="n">
        <f aca="false">'115'!B3</f>
        <v>130.691764705882</v>
      </c>
      <c r="F3" s="4" t="n">
        <f aca="false">'120-Polo'!B3</f>
        <v>130.861042183623</v>
      </c>
      <c r="G3" s="4" t="n">
        <f aca="false">'150'!B3</f>
        <v>117.225512528474</v>
      </c>
      <c r="H3" s="4" t="n">
        <f aca="false">'200'!B3</f>
        <v>118.981776765376</v>
      </c>
      <c r="I3" s="4" t="n">
        <f aca="false">'300'!B3</f>
        <v>102.442437923251</v>
      </c>
    </row>
    <row r="4" customFormat="false" ht="15" hidden="false" customHeight="false" outlineLevel="0" collapsed="false">
      <c r="B4" s="10" t="s">
        <v>42</v>
      </c>
      <c r="C4" s="4" t="n">
        <f aca="false">'0'!E3</f>
        <v>50.4299695519791</v>
      </c>
      <c r="D4" s="4" t="n">
        <f aca="false">'107'!E3</f>
        <v>49.8040600176523</v>
      </c>
      <c r="E4" s="4" t="n">
        <f aca="false">'115'!E3</f>
        <v>50.4657023887793</v>
      </c>
      <c r="F4" s="4" t="n">
        <f aca="false">'120-Polo'!E3</f>
        <v>50.874372955289</v>
      </c>
      <c r="G4" s="4" t="n">
        <f aca="false">'150'!E3</f>
        <v>50.4293501048218</v>
      </c>
      <c r="H4" s="4" t="n">
        <f aca="false">'200'!E3</f>
        <v>45.1187422424493</v>
      </c>
      <c r="I4" s="4" t="n">
        <f aca="false">'300'!E3</f>
        <v>37.1686153846154</v>
      </c>
    </row>
    <row r="5" customFormat="false" ht="15" hidden="false" customHeight="false" outlineLevel="0" collapsed="false">
      <c r="B5" s="10" t="s">
        <v>43</v>
      </c>
      <c r="C5" s="4" t="n">
        <f aca="false">'0'!B21</f>
        <v>294.307304785894</v>
      </c>
      <c r="D5" s="4" t="n">
        <f aca="false">'107'!B21</f>
        <v>446.065491183879</v>
      </c>
      <c r="E5" s="4" t="n">
        <f aca="false">'115'!B21</f>
        <v>431.171764705882</v>
      </c>
      <c r="F5" s="4" t="n">
        <f aca="false">'120-Polo'!B21</f>
        <v>439.51364764268</v>
      </c>
      <c r="G5" s="4" t="n">
        <f aca="false">'150'!B21</f>
        <v>436.093394077449</v>
      </c>
      <c r="H5" s="4" t="n">
        <f aca="false">'200'!B21</f>
        <v>444.266514806378</v>
      </c>
      <c r="I5" s="4" t="n">
        <f aca="false">'300'!B21</f>
        <v>481.022573363431</v>
      </c>
    </row>
    <row r="6" customFormat="false" ht="15" hidden="false" customHeight="false" outlineLevel="0" collapsed="false">
      <c r="B6" s="10" t="s">
        <v>44</v>
      </c>
      <c r="C6" s="4" t="n">
        <f aca="false">'0'!E21</f>
        <v>460.249456285341</v>
      </c>
      <c r="D6" s="4" t="n">
        <f aca="false">'107'!E21</f>
        <v>571.000220653133</v>
      </c>
      <c r="E6" s="4" t="n">
        <f aca="false">'115'!E21</f>
        <v>568.468332237563</v>
      </c>
      <c r="F6" s="4" t="n">
        <f aca="false">'120-Polo'!E21</f>
        <v>565.84667393675</v>
      </c>
      <c r="G6" s="4" t="n">
        <f aca="false">'150'!E21</f>
        <v>549.456813417191</v>
      </c>
      <c r="H6" s="4" t="n">
        <f aca="false">'200'!E21</f>
        <v>552.888498138188</v>
      </c>
      <c r="I6" s="4" t="n">
        <f aca="false">'300'!E21</f>
        <v>564.63958974359</v>
      </c>
    </row>
    <row r="38" customFormat="false" ht="15" hidden="false" customHeight="false" outlineLevel="0" collapsed="false">
      <c r="C38" s="10" t="s">
        <v>34</v>
      </c>
      <c r="D38" s="10" t="s">
        <v>35</v>
      </c>
      <c r="E38" s="10" t="s">
        <v>36</v>
      </c>
      <c r="F38" s="10" t="s">
        <v>37</v>
      </c>
      <c r="G38" s="10" t="s">
        <v>38</v>
      </c>
      <c r="H38" s="10" t="s">
        <v>39</v>
      </c>
      <c r="I38" s="10" t="s">
        <v>40</v>
      </c>
    </row>
    <row r="39" customFormat="false" ht="15" hidden="false" customHeight="false" outlineLevel="0" collapsed="false">
      <c r="B39" s="10" t="s">
        <v>45</v>
      </c>
      <c r="C39" s="6" t="n">
        <f aca="false">'0'!E38/1000000</f>
        <v>2.233067</v>
      </c>
      <c r="D39" s="6" t="n">
        <f aca="false">'107'!E38/1000000</f>
        <v>2.764861</v>
      </c>
      <c r="E39" s="6" t="n">
        <f aca="false">'115'!E38/1000000</f>
        <v>2.777169</v>
      </c>
      <c r="F39" s="6" t="n">
        <f aca="false">'120-Polo'!E38/1000000</f>
        <v>2.771531</v>
      </c>
      <c r="G39" s="6" t="n">
        <f aca="false">'150'!E38/1000000</f>
        <v>2.812354</v>
      </c>
      <c r="H39" s="6" t="n">
        <f aca="false">'200'!E38/1000000</f>
        <v>2.867696</v>
      </c>
      <c r="I39" s="6" t="n">
        <f aca="false">'300'!E38/1000000</f>
        <v>2.965711</v>
      </c>
    </row>
    <row r="40" customFormat="false" ht="15" hidden="false" customHeight="false" outlineLevel="0" collapsed="false">
      <c r="B40" s="10" t="s">
        <v>46</v>
      </c>
      <c r="C40" s="11" t="n">
        <f aca="false">'0'!F39</f>
        <v>0.896929430777518</v>
      </c>
      <c r="D40" s="11" t="n">
        <f aca="false">'107'!F39</f>
        <v>0.885078110971449</v>
      </c>
      <c r="E40" s="11" t="n">
        <f aca="false">'115'!F39</f>
        <v>0.895672472616269</v>
      </c>
      <c r="F40" s="11" t="n">
        <f aca="false">'120-Polo'!F39</f>
        <v>0.895672472616269</v>
      </c>
      <c r="G40" s="11" t="n">
        <f aca="false">'150'!F39</f>
        <v>0.93535643742144</v>
      </c>
      <c r="H40" s="11" t="n">
        <f aca="false">'200'!F39</f>
        <v>0.946848626324295</v>
      </c>
      <c r="I40" s="11" t="n">
        <f aca="false">'300'!F39</f>
        <v>0.954929071646615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0.57"/>
    <col collapsed="false" customWidth="true" hidden="false" outlineLevel="0" max="4" min="4" style="0" width="34.71"/>
    <col collapsed="false" customWidth="true" hidden="false" outlineLevel="0" max="5" min="5" style="0" width="16.29"/>
    <col collapsed="false" customWidth="true" hidden="false" outlineLevel="0" max="6" min="6" style="0" width="14.15"/>
  </cols>
  <sheetData>
    <row r="1" customFormat="false" ht="15" hidden="false" customHeight="false" outlineLevel="0" collapsed="false">
      <c r="A1" s="1" t="s">
        <v>47</v>
      </c>
      <c r="B1" s="1"/>
      <c r="D1" s="12" t="s">
        <v>48</v>
      </c>
      <c r="E1" s="12"/>
    </row>
    <row r="2" customFormat="false" ht="15" hidden="false" customHeight="false" outlineLevel="0" collapsed="false">
      <c r="A2" s="0" t="s">
        <v>49</v>
      </c>
      <c r="B2" s="13" t="n">
        <v>133.542929292929</v>
      </c>
      <c r="D2" s="0" t="s">
        <v>49</v>
      </c>
      <c r="E2" s="13" t="n">
        <v>50.2119205298013</v>
      </c>
    </row>
    <row r="3" customFormat="false" ht="15" hidden="false" customHeight="false" outlineLevel="0" collapsed="false">
      <c r="A3" s="0" t="s">
        <v>50</v>
      </c>
      <c r="B3" s="13" t="n">
        <v>5.13754570280109</v>
      </c>
      <c r="D3" s="0" t="s">
        <v>50</v>
      </c>
      <c r="E3" s="13" t="n">
        <v>0.543821583957053</v>
      </c>
    </row>
    <row r="4" customFormat="false" ht="15" hidden="false" customHeight="false" outlineLevel="0" collapsed="false">
      <c r="A4" s="0" t="s">
        <v>51</v>
      </c>
      <c r="B4" s="13" t="n">
        <v>1</v>
      </c>
      <c r="D4" s="0" t="s">
        <v>51</v>
      </c>
      <c r="E4" s="13" t="n">
        <v>1</v>
      </c>
    </row>
    <row r="5" customFormat="false" ht="15" hidden="false" customHeight="false" outlineLevel="0" collapsed="false">
      <c r="A5" s="0" t="s">
        <v>52</v>
      </c>
      <c r="B5" s="13" t="n">
        <v>107.5</v>
      </c>
      <c r="D5" s="0" t="s">
        <v>52</v>
      </c>
      <c r="E5" s="13" t="n">
        <v>42</v>
      </c>
    </row>
    <row r="6" customFormat="false" ht="15" hidden="false" customHeight="false" outlineLevel="0" collapsed="false">
      <c r="A6" s="0" t="s">
        <v>53</v>
      </c>
      <c r="B6" s="13" t="n">
        <v>64.75</v>
      </c>
      <c r="D6" s="0" t="s">
        <v>53</v>
      </c>
      <c r="E6" s="13" t="n">
        <v>23</v>
      </c>
    </row>
    <row r="7" customFormat="false" ht="15" hidden="false" customHeight="false" outlineLevel="0" collapsed="false">
      <c r="A7" s="0" t="s">
        <v>54</v>
      </c>
      <c r="B7" s="13" t="n">
        <v>168.25</v>
      </c>
      <c r="D7" s="0" t="s">
        <v>54</v>
      </c>
      <c r="E7" s="13" t="n">
        <v>73</v>
      </c>
    </row>
    <row r="8" customFormat="false" ht="15" hidden="false" customHeight="false" outlineLevel="0" collapsed="false">
      <c r="A8" s="0" t="s">
        <v>55</v>
      </c>
      <c r="B8" s="13" t="n">
        <v>10452.1728359545</v>
      </c>
      <c r="D8" s="0" t="s">
        <v>55</v>
      </c>
      <c r="E8" s="13" t="n">
        <v>1339.71087575434</v>
      </c>
    </row>
    <row r="9" customFormat="false" ht="15" hidden="false" customHeight="false" outlineLevel="0" collapsed="false">
      <c r="A9" s="0" t="s">
        <v>56</v>
      </c>
      <c r="B9" s="13" t="n">
        <v>102.235868636964</v>
      </c>
      <c r="D9" s="0" t="s">
        <v>56</v>
      </c>
      <c r="E9" s="13" t="n">
        <v>36.6020610861511</v>
      </c>
    </row>
    <row r="10" customFormat="false" ht="15" hidden="false" customHeight="false" outlineLevel="0" collapsed="false">
      <c r="A10" s="0" t="s">
        <v>57</v>
      </c>
      <c r="B10" s="13" t="n">
        <v>0.833862389328147</v>
      </c>
      <c r="D10" s="0" t="s">
        <v>57</v>
      </c>
      <c r="E10" s="13" t="n">
        <v>-0.330595307030696</v>
      </c>
    </row>
    <row r="11" customFormat="false" ht="15" hidden="false" customHeight="false" outlineLevel="0" collapsed="false">
      <c r="A11" s="0" t="s">
        <v>58</v>
      </c>
      <c r="B11" s="13" t="n">
        <v>1.15677681901264</v>
      </c>
      <c r="D11" s="0" t="s">
        <v>58</v>
      </c>
      <c r="E11" s="13" t="n">
        <v>0.710312394557204</v>
      </c>
    </row>
    <row r="12" customFormat="false" ht="15" hidden="false" customHeight="false" outlineLevel="0" collapsed="false">
      <c r="A12" s="0" t="s">
        <v>59</v>
      </c>
      <c r="B12" s="13" t="n">
        <v>432</v>
      </c>
      <c r="D12" s="0" t="s">
        <v>59</v>
      </c>
      <c r="E12" s="13" t="n">
        <v>149</v>
      </c>
    </row>
    <row r="13" customFormat="false" ht="15" hidden="false" customHeight="false" outlineLevel="0" collapsed="false">
      <c r="A13" s="0" t="s">
        <v>60</v>
      </c>
      <c r="B13" s="13" t="n">
        <v>1</v>
      </c>
      <c r="D13" s="0" t="s">
        <v>60</v>
      </c>
      <c r="E13" s="13" t="n">
        <v>1</v>
      </c>
    </row>
    <row r="14" customFormat="false" ht="15" hidden="false" customHeight="false" outlineLevel="0" collapsed="false">
      <c r="A14" s="0" t="s">
        <v>61</v>
      </c>
      <c r="B14" s="13" t="n">
        <v>433</v>
      </c>
      <c r="D14" s="0" t="s">
        <v>61</v>
      </c>
      <c r="E14" s="13" t="n">
        <v>150</v>
      </c>
    </row>
    <row r="15" customFormat="false" ht="15" hidden="false" customHeight="false" outlineLevel="0" collapsed="false">
      <c r="A15" s="0" t="s">
        <v>62</v>
      </c>
      <c r="B15" s="13" t="n">
        <v>52883</v>
      </c>
      <c r="D15" s="0" t="s">
        <v>62</v>
      </c>
      <c r="E15" s="13" t="n">
        <v>227460</v>
      </c>
    </row>
    <row r="16" customFormat="false" ht="15" hidden="false" customHeight="false" outlineLevel="0" collapsed="false">
      <c r="A16" s="0" t="s">
        <v>63</v>
      </c>
      <c r="B16" s="13" t="n">
        <v>396</v>
      </c>
      <c r="D16" s="0" t="s">
        <v>63</v>
      </c>
      <c r="E16" s="13" t="n">
        <v>4530</v>
      </c>
    </row>
    <row r="19" customFormat="false" ht="15" hidden="false" customHeight="false" outlineLevel="0" collapsed="false">
      <c r="A19" s="1" t="s">
        <v>16</v>
      </c>
      <c r="B19" s="1"/>
      <c r="D19" s="1" t="s">
        <v>16</v>
      </c>
      <c r="E19" s="1"/>
    </row>
    <row r="20" customFormat="false" ht="15" hidden="false" customHeight="false" outlineLevel="0" collapsed="false">
      <c r="A20" s="0" t="s">
        <v>49</v>
      </c>
      <c r="B20" s="13" t="n">
        <v>772.671717171717</v>
      </c>
      <c r="D20" s="0" t="s">
        <v>49</v>
      </c>
      <c r="E20" s="13" t="n">
        <v>784.718984547461</v>
      </c>
    </row>
    <row r="21" customFormat="false" ht="15" hidden="false" customHeight="false" outlineLevel="0" collapsed="false">
      <c r="A21" s="0" t="s">
        <v>50</v>
      </c>
      <c r="B21" s="13" t="n">
        <v>142.249630822516</v>
      </c>
      <c r="D21" s="0" t="s">
        <v>50</v>
      </c>
      <c r="E21" s="13" t="n">
        <v>76.0063801196601</v>
      </c>
    </row>
    <row r="22" customFormat="false" ht="15" hidden="false" customHeight="false" outlineLevel="0" collapsed="false">
      <c r="A22" s="0" t="s">
        <v>51</v>
      </c>
      <c r="B22" s="13" t="n">
        <v>58</v>
      </c>
      <c r="D22" s="0" t="s">
        <v>51</v>
      </c>
      <c r="E22" s="13" t="n">
        <v>63</v>
      </c>
    </row>
    <row r="23" customFormat="false" ht="15" hidden="false" customHeight="false" outlineLevel="0" collapsed="false">
      <c r="A23" s="0" t="s">
        <v>52</v>
      </c>
      <c r="B23" s="13" t="n">
        <v>213</v>
      </c>
      <c r="D23" s="0" t="s">
        <v>52</v>
      </c>
      <c r="E23" s="13" t="n">
        <v>151</v>
      </c>
    </row>
    <row r="24" customFormat="false" ht="15" hidden="false" customHeight="false" outlineLevel="0" collapsed="false">
      <c r="A24" s="0" t="s">
        <v>53</v>
      </c>
      <c r="B24" s="13" t="n">
        <v>92</v>
      </c>
      <c r="D24" s="0" t="s">
        <v>53</v>
      </c>
      <c r="E24" s="13" t="n">
        <v>64</v>
      </c>
    </row>
    <row r="25" customFormat="false" ht="15" hidden="false" customHeight="false" outlineLevel="0" collapsed="false">
      <c r="A25" s="0" t="s">
        <v>54</v>
      </c>
      <c r="B25" s="13" t="n">
        <v>559.75</v>
      </c>
      <c r="D25" s="0" t="s">
        <v>54</v>
      </c>
      <c r="E25" s="13" t="n">
        <v>378</v>
      </c>
    </row>
    <row r="26" customFormat="false" ht="15" hidden="false" customHeight="false" outlineLevel="0" collapsed="false">
      <c r="A26" s="0" t="s">
        <v>55</v>
      </c>
      <c r="B26" s="13" t="n">
        <v>8013043.15778032</v>
      </c>
      <c r="D26" s="0" t="s">
        <v>55</v>
      </c>
      <c r="E26" s="13" t="n">
        <v>26169673.279591</v>
      </c>
    </row>
    <row r="27" customFormat="false" ht="15" hidden="false" customHeight="false" outlineLevel="0" collapsed="false">
      <c r="A27" s="0" t="s">
        <v>56</v>
      </c>
      <c r="B27" s="13" t="n">
        <v>2830.73191202917</v>
      </c>
      <c r="D27" s="0" t="s">
        <v>56</v>
      </c>
      <c r="E27" s="13" t="n">
        <v>5115.63029152723</v>
      </c>
    </row>
    <row r="28" customFormat="false" ht="15" hidden="false" customHeight="false" outlineLevel="0" collapsed="false">
      <c r="A28" s="0" t="s">
        <v>57</v>
      </c>
      <c r="B28" s="13" t="n">
        <v>144.073609858256</v>
      </c>
      <c r="D28" s="0" t="s">
        <v>57</v>
      </c>
      <c r="E28" s="13" t="n">
        <v>1207.91647875695</v>
      </c>
    </row>
    <row r="29" customFormat="false" ht="15" hidden="false" customHeight="false" outlineLevel="0" collapsed="false">
      <c r="A29" s="0" t="s">
        <v>58</v>
      </c>
      <c r="B29" s="13" t="n">
        <v>10.9331010222533</v>
      </c>
      <c r="D29" s="0" t="s">
        <v>58</v>
      </c>
      <c r="E29" s="13" t="n">
        <v>30.9444652608918</v>
      </c>
    </row>
    <row r="30" customFormat="false" ht="15" hidden="false" customHeight="false" outlineLevel="0" collapsed="false">
      <c r="A30" s="0" t="s">
        <v>59</v>
      </c>
      <c r="B30" s="13" t="n">
        <v>43076</v>
      </c>
      <c r="D30" s="0" t="s">
        <v>59</v>
      </c>
      <c r="E30" s="13" t="n">
        <v>228293</v>
      </c>
    </row>
    <row r="31" customFormat="false" ht="15" hidden="false" customHeight="false" outlineLevel="0" collapsed="false">
      <c r="A31" s="0" t="s">
        <v>60</v>
      </c>
      <c r="B31" s="13" t="n">
        <v>18</v>
      </c>
      <c r="D31" s="0" t="s">
        <v>60</v>
      </c>
      <c r="E31" s="13" t="n">
        <v>0</v>
      </c>
    </row>
    <row r="32" customFormat="false" ht="15" hidden="false" customHeight="false" outlineLevel="0" collapsed="false">
      <c r="A32" s="0" t="s">
        <v>61</v>
      </c>
      <c r="B32" s="13" t="n">
        <v>43094</v>
      </c>
      <c r="D32" s="0" t="s">
        <v>61</v>
      </c>
      <c r="E32" s="13" t="n">
        <v>228293</v>
      </c>
    </row>
    <row r="33" customFormat="false" ht="15" hidden="false" customHeight="false" outlineLevel="0" collapsed="false">
      <c r="A33" s="0" t="s">
        <v>62</v>
      </c>
      <c r="B33" s="13" t="n">
        <v>305978</v>
      </c>
      <c r="D33" s="0" t="s">
        <v>62</v>
      </c>
      <c r="E33" s="13" t="n">
        <v>3554777</v>
      </c>
      <c r="F33" s="4" t="n">
        <f aca="false">E33+B33</f>
        <v>3860755</v>
      </c>
    </row>
    <row r="34" customFormat="false" ht="15" hidden="false" customHeight="false" outlineLevel="0" collapsed="false">
      <c r="A34" s="0" t="s">
        <v>63</v>
      </c>
      <c r="B34" s="13" t="n">
        <v>396</v>
      </c>
      <c r="D34" s="0" t="s">
        <v>63</v>
      </c>
      <c r="E34" s="13" t="n">
        <v>4530</v>
      </c>
      <c r="F34" s="5" t="n">
        <f aca="false">E34+B34</f>
        <v>4926</v>
      </c>
    </row>
    <row r="37" customFormat="false" ht="15" hidden="false" customHeight="false" outlineLevel="0" collapsed="false">
      <c r="D37" s="1" t="s">
        <v>17</v>
      </c>
      <c r="E37" s="6" t="n">
        <v>6229737.39</v>
      </c>
      <c r="F37" s="0" t="n">
        <v>5569</v>
      </c>
    </row>
    <row r="39" customFormat="false" ht="15" hidden="false" customHeight="false" outlineLevel="0" collapsed="false">
      <c r="D39" s="1" t="s">
        <v>16</v>
      </c>
      <c r="E39" s="6" t="n">
        <f aca="false">F33</f>
        <v>3860755</v>
      </c>
      <c r="F39" s="7" t="n">
        <f aca="false">E39/E37</f>
        <v>0.619729975487779</v>
      </c>
    </row>
    <row r="40" customFormat="false" ht="15" hidden="false" customHeight="false" outlineLevel="0" collapsed="false">
      <c r="D40" s="1" t="s">
        <v>18</v>
      </c>
      <c r="E40" s="8" t="n">
        <f aca="false">F34</f>
        <v>4926</v>
      </c>
      <c r="F40" s="7" t="n">
        <f aca="false">F34/F37</f>
        <v>0.884539414616628</v>
      </c>
    </row>
  </sheetData>
  <mergeCells count="4">
    <mergeCell ref="A1:B1"/>
    <mergeCell ref="D1:E1"/>
    <mergeCell ref="A19:B19"/>
    <mergeCell ref="D19:E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LibreOffice/7.3.3.2$Windows_X86_64 LibreOffice_project/d1d0ea68f081ee2800a922cac8f79445e4603348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2018-08-17T19:25:58Z</dcterms:created>
  <dc:creator>Administrador</dc:creator>
  <dc:description/>
  <dc:language>en-US</dc:language>
  <cp:lastModifiedBy/>
  <dcterms:modified xsi:type="dcterms:W3CDTF">2022-07-01T13:40:27Z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