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2504" documentId="13_ncr:1_{243FE48A-7C6A-41E4-8FFF-32D7F4E6C3EF}" xr6:coauthVersionLast="47" xr6:coauthVersionMax="47" xr10:uidLastSave="{1A94DD4C-A85E-48F1-BC1C-8944F5847901}"/>
  <bookViews>
    <workbookView xWindow="-120" yWindow="-120" windowWidth="51840" windowHeight="21120" firstSheet="2" activeTab="7"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0" l="1"/>
  <c r="A39" i="10"/>
  <c r="A44" i="10"/>
  <c r="A48" i="10"/>
  <c r="A3" i="7"/>
  <c r="A4" i="7"/>
  <c r="A5" i="7"/>
  <c r="A6" i="7"/>
  <c r="A7" i="7"/>
  <c r="A2" i="7"/>
  <c r="A27" i="10"/>
  <c r="A26" i="10"/>
  <c r="A40" i="10"/>
  <c r="A45" i="10"/>
  <c r="A34" i="10"/>
  <c r="A32" i="10"/>
  <c r="A46" i="10"/>
  <c r="A38" i="10"/>
  <c r="A16" i="10"/>
  <c r="A20" i="10"/>
  <c r="A31" i="10"/>
  <c r="A41" i="10"/>
  <c r="A13" i="10"/>
  <c r="A14" i="10"/>
  <c r="A12" i="10"/>
  <c r="A24" i="10"/>
  <c r="A35" i="10"/>
  <c r="A15" i="10"/>
  <c r="A43" i="10"/>
  <c r="A28" i="10"/>
  <c r="A47" i="10"/>
  <c r="A22" i="10"/>
  <c r="A18" i="10"/>
  <c r="A23" i="10"/>
  <c r="A42" i="10"/>
  <c r="A33" i="10"/>
  <c r="A30" i="10"/>
  <c r="A6" i="10"/>
  <c r="A7" i="10"/>
  <c r="A8" i="10"/>
  <c r="A2" i="10"/>
  <c r="A11" i="10"/>
  <c r="A19" i="10"/>
  <c r="A25" i="10"/>
  <c r="A49" i="10"/>
  <c r="A5" i="10"/>
  <c r="A3" i="10"/>
  <c r="A21" i="10"/>
  <c r="A37" i="10"/>
  <c r="A29" i="10"/>
  <c r="A36" i="10"/>
  <c r="A9" i="10"/>
  <c r="A10" i="10"/>
  <c r="A17" i="10"/>
  <c r="A101" i="1"/>
  <c r="L83" i="1"/>
  <c r="K83" i="1"/>
  <c r="A96" i="1"/>
  <c r="A66" i="1"/>
  <c r="A135" i="1"/>
  <c r="A117" i="1"/>
  <c r="A114" i="1"/>
  <c r="A115" i="1"/>
  <c r="A116" i="1"/>
  <c r="A63" i="1"/>
  <c r="A83" i="1"/>
  <c r="A14" i="1"/>
  <c r="A61" i="1"/>
  <c r="A141" i="1"/>
  <c r="L20" i="1"/>
  <c r="K20" i="1"/>
  <c r="A20" i="1"/>
  <c r="A129" i="1"/>
  <c r="A43" i="1"/>
  <c r="K9" i="1"/>
  <c r="L9" i="1"/>
  <c r="A9" i="1"/>
  <c r="A11" i="1"/>
  <c r="A54" i="1"/>
  <c r="A132" i="1"/>
  <c r="A85" i="1"/>
  <c r="A6" i="3"/>
  <c r="A7" i="3"/>
  <c r="A5" i="3"/>
  <c r="A130" i="1"/>
  <c r="A131" i="1"/>
  <c r="A53" i="1"/>
  <c r="A52" i="1"/>
  <c r="A3" i="6"/>
  <c r="A6" i="6"/>
  <c r="A5" i="6"/>
  <c r="A9" i="6"/>
  <c r="A8" i="6"/>
  <c r="A4" i="6"/>
  <c r="A7" i="6"/>
  <c r="A2" i="6"/>
  <c r="A2" i="3"/>
  <c r="A3" i="3"/>
  <c r="A4" i="3"/>
  <c r="A2" i="4"/>
  <c r="A3" i="4"/>
  <c r="A4" i="4"/>
  <c r="A5" i="4"/>
  <c r="A6" i="4"/>
  <c r="A7" i="4"/>
  <c r="A8" i="4"/>
  <c r="A4" i="5"/>
  <c r="A5" i="5"/>
  <c r="A6" i="5"/>
  <c r="A2" i="5"/>
  <c r="A7" i="5"/>
  <c r="A8" i="5"/>
  <c r="A3" i="5"/>
  <c r="A2" i="2"/>
  <c r="A3" i="2"/>
  <c r="A4" i="2"/>
  <c r="A5" i="2"/>
  <c r="A6" i="2"/>
  <c r="A2" i="1"/>
  <c r="A3" i="1"/>
  <c r="A4" i="1"/>
  <c r="A5" i="1"/>
  <c r="A6" i="1"/>
  <c r="A7" i="1"/>
  <c r="A8" i="1"/>
  <c r="A10" i="1"/>
  <c r="A12" i="1"/>
  <c r="A13" i="1"/>
  <c r="A15" i="1"/>
  <c r="A16" i="1"/>
  <c r="A17" i="1"/>
  <c r="A18" i="1"/>
  <c r="A19" i="1"/>
  <c r="A21" i="1"/>
  <c r="A22" i="1"/>
  <c r="A23" i="1"/>
  <c r="A24" i="1"/>
  <c r="A25" i="1"/>
  <c r="A26" i="1"/>
  <c r="A27" i="1"/>
  <c r="A28" i="1"/>
  <c r="A29" i="1"/>
  <c r="A30" i="1"/>
  <c r="A31" i="1"/>
  <c r="A32" i="1"/>
  <c r="A33" i="1"/>
  <c r="A34" i="1"/>
  <c r="A35" i="1"/>
  <c r="A36" i="1"/>
  <c r="A37" i="1"/>
  <c r="A38" i="1"/>
  <c r="A39" i="1"/>
  <c r="A40" i="1"/>
  <c r="A41" i="1"/>
  <c r="A42" i="1"/>
  <c r="A44" i="1"/>
  <c r="A45" i="1"/>
  <c r="A46" i="1"/>
  <c r="A47" i="1"/>
  <c r="A48" i="1"/>
  <c r="A49" i="1"/>
  <c r="A50" i="1"/>
  <c r="A51" i="1"/>
  <c r="A55" i="1"/>
  <c r="A56" i="1"/>
  <c r="A57" i="1"/>
  <c r="A58" i="1"/>
  <c r="A59" i="1"/>
  <c r="A60" i="1"/>
  <c r="A62" i="1"/>
  <c r="A64" i="1"/>
  <c r="A65" i="1"/>
  <c r="A67" i="1"/>
  <c r="A68" i="1"/>
  <c r="A69" i="1"/>
  <c r="A70" i="1"/>
  <c r="A71" i="1"/>
  <c r="A72" i="1"/>
  <c r="A73" i="1"/>
  <c r="A74" i="1"/>
  <c r="A75" i="1"/>
  <c r="A76" i="1"/>
  <c r="A77" i="1"/>
  <c r="A78" i="1"/>
  <c r="A79" i="1"/>
  <c r="A80" i="1"/>
  <c r="A81" i="1"/>
  <c r="A82" i="1"/>
  <c r="A84" i="1"/>
  <c r="A86" i="1"/>
  <c r="A87" i="1"/>
  <c r="A88" i="1"/>
  <c r="A89" i="1"/>
  <c r="A90" i="1"/>
  <c r="A91" i="1"/>
  <c r="A92" i="1"/>
  <c r="A93" i="1"/>
  <c r="A94" i="1"/>
  <c r="A95" i="1"/>
  <c r="A97" i="1"/>
  <c r="A98" i="1"/>
  <c r="A99" i="1"/>
  <c r="A100" i="1"/>
  <c r="A102" i="1"/>
  <c r="A103" i="1"/>
  <c r="A105" i="1"/>
  <c r="A104" i="1"/>
  <c r="A106" i="1"/>
  <c r="A107" i="1"/>
  <c r="A108" i="1"/>
  <c r="A109" i="1"/>
  <c r="A110" i="1"/>
  <c r="A111" i="1"/>
  <c r="A112" i="1"/>
  <c r="A113" i="1"/>
  <c r="A118" i="1"/>
  <c r="A119" i="1"/>
  <c r="A120" i="1"/>
  <c r="A121" i="1"/>
  <c r="A122" i="1"/>
  <c r="A123" i="1"/>
  <c r="A124" i="1"/>
  <c r="A125" i="1"/>
  <c r="A126" i="1"/>
  <c r="A127" i="1"/>
  <c r="A128" i="1"/>
  <c r="A133" i="1"/>
  <c r="A134" i="1"/>
  <c r="A136" i="1"/>
  <c r="A137" i="1"/>
  <c r="A138" i="1"/>
  <c r="A139" i="1"/>
  <c r="A140" i="1"/>
  <c r="A142" i="1"/>
  <c r="A143" i="1"/>
  <c r="A144" i="1"/>
  <c r="A145" i="1"/>
  <c r="A146" i="1"/>
  <c r="A147" i="1"/>
  <c r="A148" i="1"/>
  <c r="A149" i="1"/>
  <c r="A150" i="1"/>
  <c r="A151" i="1"/>
  <c r="A152" i="1"/>
  <c r="A153" i="1"/>
  <c r="A154" i="1"/>
  <c r="A155" i="1"/>
  <c r="A156" i="1"/>
  <c r="A157" i="1"/>
  <c r="A158" i="1"/>
  <c r="A159"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<sst xmlns="http://schemas.openxmlformats.org/spreadsheetml/2006/main" count="1522" uniqueCount="748">
  <si>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</si>
  <si>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</si>
  <si>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</si>
  <si>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</si>
  <si>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</si>
  <si>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</si>
  <si>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</si>
  <si>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</si>
  <si>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</si>
  <si>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</si>
  <si>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</si>
  <si>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</si>
  <si>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</si>
  <si>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</si>
  <si>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</si>
  <si>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</si>
  <si>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</si>
  <si>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</si>
  <si>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</si>
  <si>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</si>
  <si>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</si>
  <si>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</si>
  <si>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</si>
  <si>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</si>
  <si>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</si>
  <si>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</si>
  <si>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</si>
  <si>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</si>
  <si>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</si>
  <si>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</si>
  <si>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</si>
  <si>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</si>
  <si>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</si>
  <si>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</si>
  <si>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</si>
  <si>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</si>
  <si>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</si>
  <si>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</si>
  <si>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</si>
  <si>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</si>
  <si>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</si>
  <si>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</si>
  <si>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</si>
  <si>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</si>
  <si>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</si>
  <si>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</si>
  <si>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</si>
  <si>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</si>
  <si>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</si>
  <si>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</si>
  <si>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</si>
  <si>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</si>
  <si>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</si>
  <si>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</si>
  <si>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</si>
  <si>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</si>
  <si>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</si>
  <si>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</si>
  <si>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</si>
  <si>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</si>
  <si>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</si>
  <si>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</si>
  <si>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</si>
  <si>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</si>
  <si>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</si>
  <si>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</si>
  <si>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</si>
  <si>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</si>
  <si>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</si>
  <si>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</si>
  <si>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</si>
  <si>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</si>
  <si>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</si>
  <si>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</si>
  <si>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</si>
  <si>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</si>
  <si>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</si>
  <si>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</si>
  <si>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</si>
  <si>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</si>
  <si>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</si>
  <si>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</si>
  <si>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</si>
  <si>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</si>
  <si>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</si>
  <si>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</si>
  <si>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</si>
  <si>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</si>
  <si>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</si>
  <si>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</si>
  <si>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</si>
  <si>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</si>
  <si>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</si>
  <si>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</si>
  <si>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</si>
  <si>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</si>
  <si>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</si>
  <si>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</si>
  <si>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</si>
  <si>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</si>
  <si>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</si>
  <si>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</si>
  <si>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</si>
  <si>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</si>
  <si>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</si>
  <si>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</si>
  <si>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</si>
  <si>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</si>
  <si>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</si>
  <si>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</si>
  <si>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</si>
  <si>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</si>
  <si>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</si>
  <si>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</si>
  <si>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</si>
  <si>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</si>
  <si>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</si>
  <si>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</si>
  <si>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</si>
  <si>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</si>
  <si>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</si>
  <si>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</si>
  <si>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</si>
  <si>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</si>
  <si>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</si>
  <si>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</si>
  <si>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</si>
  <si>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</si>
  <si>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</si>
  <si>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</si>
  <si>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</si>
  <si>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</si>
  <si>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</si>
  <si>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</si>
  <si>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</si>
  <si>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</si>
  <si>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</si>
  <si>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</si>
  <si>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</si>
  <si>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</si>
  <si>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</si>
  <si>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</si>
  <si>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</si>
  <si>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</si>
  <si>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</si>
  <si>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</si>
  <si>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</si>
  <si>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</si>
  <si>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</si>
  <si>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</si>
  <si>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</si>
  <si>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</si>
  <si>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</si>
  <si>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</si>
  <si>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</si>
  <si>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</si>
  <si>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</si>
  <si>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</si>
  <si>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</si>
  <si>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</si>
  <si>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1 - Policresuleno + Cloridrato de cinchocaína pomada _____ 1 frasco
Aplicar de 2 a 3 vezes no dia na região afetada até melhora dos sintomas</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</si>
  <si>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</si>
  <si>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</si>
  <si>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</si>
  <si>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</si>
  <si>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</si>
  <si>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</si>
  <si>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</si>
  <si>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</si>
  <si>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</si>
  <si>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</si>
  <si>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</si>
  <si>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</si>
  <si>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</si>
  <si>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</si>
  <si>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</si>
  <si>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</si>
  <si>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</si>
  <si>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</si>
  <si>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</si>
  <si>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</si>
  <si>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</si>
  <si>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</si>
  <si>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</si>
  <si>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</si>
  <si>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</si>
  <si>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</si>
  <si>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</si>
  <si>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</si>
  <si>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</si>
  <si>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</si>
  <si>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</si>
  <si>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</si>
  <si>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</si>
  <si>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</si>
  <si>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</si>
  <si>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</si>
  <si>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</si>
  <si>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</si>
  <si>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</si>
  <si>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</si>
  <si>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</si>
  <si>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</si>
  <si>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</si>
  <si>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</si>
  <si>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emoliente otológico</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</si>
  <si>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</si>
  <si>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</si>
  <si>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</si>
  <si>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</si>
  <si>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</si>
  <si>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</si>
  <si>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</si>
  <si>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</si>
  <si>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</si>
  <si>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</si>
  <si>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</si>
  <si>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</si>
  <si>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</si>
  <si>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</si>
  <si>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</si>
  <si>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</si>
  <si>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</si>
  <si>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</si>
  <si>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</si>
  <si>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dm, carpule</t>
  </si>
  <si>
    <t>Insulina humana regular</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</si>
  <si>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</si>
  <si>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</si>
  <si>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</si>
  <si>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</si>
  <si>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</si>
  <si>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</si>
  <si>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</si>
  <si>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</si>
  <si>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</si>
  <si>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</si>
  <si>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</si>
  <si>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</si>
  <si>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</si>
  <si>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</si>
  <si>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</si>
  <si>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</si>
  <si>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</si>
  <si>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</si>
  <si>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</si>
  <si>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</si>
  <si>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</si>
  <si>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</si>
  <si>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</si>
  <si>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</si>
  <si>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</si>
  <si>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</si>
  <si>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</si>
  <si>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</si>
  <si>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</si>
  <si>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</si>
  <si>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</si>
  <si>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</si>
  <si>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</si>
  <si>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</si>
  <si>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</si>
  <si>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</si>
  <si>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</si>
  <si>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</si>
  <si>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</si>
  <si>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</si>
  <si>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</si>
  <si>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</si>
  <si>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</si>
  <si>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</si>
  <si>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</si>
  <si>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</si>
  <si>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</si>
  <si>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</si>
  <si>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</si>
  <si>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</si>
  <si>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</si>
  <si>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</si>
  <si>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</si>
  <si>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</si>
  <si>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</si>
  <si>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</si>
  <si>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</si>
  <si>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</si>
  <si>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</si>
  <si>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</si>
  <si>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</si>
  <si>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</si>
  <si>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</si>
  <si>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</si>
  <si>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</si>
  <si>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</si>
  <si>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</si>
  <si>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</si>
  <si>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</si>
  <si>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</si>
  <si>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</si>
  <si>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</si>
  <si>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</si>
  <si>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</si>
  <si>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</si>
  <si>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</si>
  <si>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</si>
  <si>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</si>
  <si>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Acetilcisteína 20 mg/ml _____ 1 frasco
Tomar 10 ml de 8 em 8 horas</t>
  </si>
  <si>
    <t>1 - Ácido tranexâmico 500 mg _____ 1 caixa
Tomar 1 comprimido de 8 em 8 horas por 3 dias</t>
  </si>
  <si>
    <t>1 - Ambroxol 6 mg/ml _____ 1 frasco
Tomar 5 ml de 8 em 8 horas</t>
  </si>
  <si>
    <t>1 - Betametasona 0,1mg/ml _____ 1 frasco
Tomar 10 ml de 8 em 8 horas por 4 dias</t>
  </si>
  <si>
    <t>1 - Bromoprida 10 mg _____ 1 caixa
Tomar 1 comprimido de 8 em 8h se náusea</t>
  </si>
  <si>
    <t>1 - Budesonida 50 mcg aerossol _____ 1 frasco
Inalar 4 puffs por dia</t>
  </si>
  <si>
    <t>1 - Budesonida 200 mcg aerossol _____ 1 frasco
Inalar 1 puffs por dia</t>
  </si>
  <si>
    <t>1 - Budesonida spray nasal 32 mcg _____ 1 frasco
Aplicar 1 jato em cada narina de 12 em 12 horas por no máximo 7 dias</t>
  </si>
  <si>
    <t>1 - Budesonida spray nasal 50 mcg _____ 1 frasco
Aplicar 1 jato em cada narina de 12 em 12 horas por no máximo 7 dias</t>
  </si>
  <si>
    <t>1 - Clindamicina 300 mg _____ ___ comprimidos
Tomar 1 comprimido de 8 em 8 horas por ___ dias</t>
  </si>
  <si>
    <t>1 - Hidrocortisona creme _____ 1 tubo
Aplicar 2 vezes ao dia por ___ dias. Realizar leve fricção</t>
  </si>
  <si>
    <t>1 - Ibuprofeno 600 mg _____ 1 caixa
Tomar 1 comprimido de 8 em 8 horas por 5 dias</t>
  </si>
  <si>
    <t>1 - Simeticona 40 mg _____ 1 caixa
Tomar 1 comprimido de 8 em 8h por 3 dias</t>
  </si>
  <si>
    <t>1 - Hidróxido de alumínio + hidróxido de magnésio _____ 1 frasco
Tomar 1 colher 30 min antes das refeições principais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</si>
  <si>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</si>
  <si>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</si>
  <si>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Dexametasona creme _____ 1 tubo
Aplicar 2 vezes ao dia por ___</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</si>
  <si>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</si>
  <si>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</si>
  <si>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1 - Dipropionato de beclometasona + fumarato de formoterol 100/6 mcg aerossol _____ 1 frasco
Inalar 1 jato de 12 em 12 horas por dia</t>
  </si>
  <si>
    <t>1 - Fumarato de formoterol + budesonida 6/200 mcg capsula para inalação _____ 1 frasco
Inalar 1 jato por dia</t>
  </si>
  <si>
    <t>1 - Fumarato de formoterol + budesonida 12/400 mcg capsula para inalação _____ 1 frasco
Inalar 1 jato por dia</t>
  </si>
  <si>
    <t>estomatite aftosa</t>
  </si>
  <si>
    <t>1 - Ácido mefenâmico 500 mg _____ 1 caixa
Tomar 1 comprimido de 8 em 8 horas</t>
  </si>
  <si>
    <t>1 - Água boricada 3% _____ 1 frasco
Aplicar 2 vezes ao dia em lesão</t>
  </si>
  <si>
    <t>1 - Albendazol 400 mg _____ 3 cp
Tomar 1 comprimido por dia por 3 dias</t>
  </si>
  <si>
    <t>1 - Anlodipino 5 mg _____ 60 cp/mês
Tomar 1 (um) comprimido de 12 em 12 horas</t>
  </si>
  <si>
    <t>1 - Anlodipino 5 mg _____ 30 cp/mês
Tomar 1 (um) comprimido por dia</t>
  </si>
  <si>
    <t>1 - Beclometasona 50 mcg aerossol _____ 1 frasco
Inalar 4 jatos de 12 em 12 horas por dia</t>
  </si>
  <si>
    <t>1 - Beclometasona 250 mcg aerossol _____ 1 frasco
Inalar 1 jato de 12 em 12 horas por dia</t>
  </si>
  <si>
    <t>1 - Carmelose colírio _____ 1 frasco
Aplicar de 4 a 8 vezes ao dia se ardência ou secura nos olhos</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</si>
  <si>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</si>
  <si>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</si>
  <si>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</si>
  <si>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</si>
  <si>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</si>
  <si>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</si>
  <si>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</si>
  <si>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</si>
  <si>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</si>
  <si>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</si>
  <si>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Ciprofloxacino + dexametasona solução tópica _____ 1 frasco
Aplicar 4 gotas no ouvido acometido de 12/12h por 7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</si>
  <si>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</si>
  <si>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</si>
  <si>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</si>
  <si>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</si>
  <si>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</si>
  <si>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</si>
  <si>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</si>
  <si>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</si>
  <si>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</si>
  <si>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</si>
  <si>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</si>
  <si>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</si>
  <si>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</si>
  <si>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</si>
  <si>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</si>
  <si>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</si>
  <si>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</si>
  <si>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</si>
  <si>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Enalapril 10 mg _____ 60 cp/mês
Tomar 1 comprimido de 12 em 12 horas</t>
  </si>
  <si>
    <t>1 - Escopolamina 10 mg _____ 1 caixa
Tomar 1 comprimido de 6 em 6 horas se dor</t>
  </si>
  <si>
    <t>1 - Espironolactona 25 mg _____ 30 cp/mês
Tomar 1 comprimido por dia pela manhã</t>
  </si>
  <si>
    <t>1 - Fluconazol 150 mg _____ 1 cp
Tomar 1 comprimido. Dose única</t>
  </si>
  <si>
    <t>1 - Flunarizina 10 mg _____ 1 caixa
Tomar 1 comprimido por dia por 7 dias</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</si>
  <si>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</si>
  <si>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</si>
  <si>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</si>
  <si>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</si>
  <si>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</si>
  <si>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</si>
  <si>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</si>
  <si>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</si>
  <si>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</si>
  <si>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Hidroxiquinolina + trolamina otológico (0,4 + 140 mg) _____ 1 frasco
Aplicar 3 gotas no ouvido afetado de 8 em 8 horas por 5 dias</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</si>
  <si>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</si>
  <si>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</si>
  <si>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</si>
  <si>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</si>
  <si>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</si>
  <si>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</si>
  <si>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</si>
  <si>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</si>
  <si>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</si>
  <si>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Insulina humana regular 100 UI/ml _____ ___ frasco(s)
Aplicar ___ antes do café da manhã
Aplicar ___ antes do almoço
Aplicar ___ antes da janta</t>
  </si>
  <si>
    <t>1 - Insulina humana regular 100 UI/ml _____ ___ carpule(s)
Aplicar ___ antes do café da manhã
Aplicar ___ antes do almoço
Aplicar ___ antes da janta</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</si>
  <si>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</si>
  <si>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</si>
  <si>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</si>
  <si>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</si>
  <si>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</si>
  <si>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</si>
  <si>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</si>
  <si>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</si>
  <si>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</si>
  <si>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</si>
  <si>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Metoclopramida 10 mg _____ 20 cp
Tomar 1 comprimido de 8 em 8 horas se náuseas ou vômitos</t>
  </si>
  <si>
    <t>1 - Succinato de metoprolol 50 mg _____ 30 cp/mês
Tomar 1 comprimido de 12 em 12 horas</t>
  </si>
  <si>
    <t>1 - Metronidazol 400 mg _____ 20 comprimidos
Tomar 1 comprimido de 8 em 8 horas por 5 dias</t>
  </si>
  <si>
    <t>1 - Metronidazol 10% _____ 1 tubo
Usar 1 aplicar a noite por 5 dias</t>
  </si>
  <si>
    <t>1 - Miconazol 2% creme _____ 1 tubo
Usar 1 aplicador a noite por 7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</si>
  <si>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</si>
  <si>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</si>
  <si>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</si>
  <si>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</si>
  <si>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</si>
  <si>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</si>
  <si>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</si>
  <si>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</si>
  <si>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</si>
  <si>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</si>
  <si>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</si>
  <si>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</si>
  <si>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</si>
  <si>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</si>
  <si>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</si>
  <si>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</si>
  <si>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Prednisona 20 mg _____ 10 cp
Tomar 2 cp por dia por 5 dias</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</si>
  <si>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</si>
  <si>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</si>
  <si>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</si>
  <si>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</si>
  <si>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</si>
  <si>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</si>
  <si>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</si>
  <si>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</si>
  <si>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</si>
  <si>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</si>
  <si>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</si>
  <si>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</si>
  <si>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</si>
  <si>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</si>
  <si>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</si>
  <si>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</si>
  <si>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</si>
  <si>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</si>
  <si>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</si>
  <si>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</si>
  <si>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</si>
  <si>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</si>
  <si>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</si>
  <si>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</si>
  <si>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</si>
  <si>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</si>
  <si>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Sacarato de hidróxido férrico (ex..: noripurum) _____ ___ amp(s)
Diluir ___ ampolas em ___ de S.F.0,9%. Correr lentamente. Repetir a cada uma semana (___ semanas de duração)</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</si>
  <si>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</si>
  <si>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</si>
  <si>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1 - Sulfametoxazol+trimetoprima 400/80mg _____ ___ comprimidos
Tomar ___ comprimidos de _____ horas por ___ dias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</si>
  <si>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</si>
  <si>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</si>
  <si>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</si>
  <si>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</si>
  <si>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</si>
  <si>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</si>
  <si>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</si>
  <si>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</si>
  <si>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</si>
  <si>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</si>
  <si>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</si>
  <si>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</si>
  <si>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</si>
  <si>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</si>
  <si>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</si>
  <si>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</si>
  <si>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</si>
  <si>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</si>
  <si>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</si>
  <si>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</si>
  <si>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</si>
  <si>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</si>
  <si>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</si>
  <si>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</si>
  <si>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</si>
  <si>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</si>
  <si>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</si>
  <si>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</si>
  <si>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</si>
  <si>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</si>
  <si>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</si>
  <si>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</si>
  <si>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</si>
  <si>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</si>
  <si>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</si>
  <si>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 Amoxicilina+clavulanato 500/125 mg _____ ___ comprimidos
Tomar 1 comprimido de 8 em 8 horas por ___ dias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</si>
  <si>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</si>
  <si>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</si>
  <si>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</si>
  <si>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</si>
  <si>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</si>
  <si>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</si>
  <si>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</si>
  <si>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</si>
  <si>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</si>
  <si>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</si>
  <si>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</si>
  <si>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</si>
  <si>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</si>
  <si>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</si>
  <si>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</si>
  <si>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</si>
  <si>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</si>
  <si>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</si>
  <si>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</si>
  <si>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</si>
  <si>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</si>
  <si>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</si>
  <si>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</si>
  <si>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</si>
  <si>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</si>
  <si>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</si>
  <si>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1 - Amoxicilina + clavulanato pó p/ susp 50/12,5 mg/ml _____ 1 frasco
Dar [...] ml(s) de 8 em 8 horas por ___ dias</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</si>
  <si>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</si>
  <si>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</si>
  <si>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</si>
  <si>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</si>
  <si>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</si>
  <si>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</si>
  <si>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</si>
  <si>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</si>
  <si>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</si>
  <si>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</si>
  <si>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</si>
  <si>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</si>
  <si>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</si>
  <si>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</si>
  <si>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</si>
  <si>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</si>
  <si>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1 - Brometo de ipratrópio ____ 1 frasco
Realizar nebulização com ___ gotas de 6 em 6 horas</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</si>
  <si>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</si>
  <si>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</si>
  <si>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</si>
  <si>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</si>
  <si>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</si>
  <si>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</si>
  <si>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</si>
  <si>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</si>
  <si>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</si>
  <si>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</si>
  <si>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</si>
  <si>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</si>
  <si>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</si>
  <si>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</si>
  <si>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</si>
  <si>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</si>
  <si>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</si>
  <si>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</si>
  <si>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</si>
  <si>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</si>
  <si>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</si>
  <si>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</si>
  <si>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</si>
  <si>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</si>
  <si>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</si>
  <si>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</si>
  <si>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</si>
  <si>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</si>
  <si>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</si>
  <si>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</si>
  <si>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</si>
  <si>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</si>
  <si>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Fentanil</t>
  </si>
  <si>
    <t>mcg; ml</t>
  </si>
  <si>
    <t>Dieta</t>
  </si>
  <si>
    <t>Midazolam</t>
  </si>
  <si>
    <t>5 mg/ml Amp 3 ml;
5 mg/ml Amp 10 ml</t>
  </si>
  <si>
    <t>50 mcg/ml Amp 2 ml;
50 mcg/ml Amp 2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</si>
  <si>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</si>
  <si>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</si>
  <si>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</si>
  <si>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</si>
  <si>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</si>
  <si>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</si>
  <si>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</si>
  <si>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</si>
  <si>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</si>
  <si>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</si>
  <si>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</si>
  <si>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</si>
  <si>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</si>
  <si>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</si>
  <si>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</si>
  <si>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</si>
  <si>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</si>
  <si>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</si>
  <si>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</si>
  <si>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</si>
  <si>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</si>
  <si>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</si>
  <si>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</si>
  <si>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</si>
  <si>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</si>
  <si>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</si>
  <si>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</si>
  <si>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</si>
  <si>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</si>
  <si>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</si>
  <si>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</si>
  <si>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</si>
  <si>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</si>
  <si>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</si>
  <si>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</si>
  <si>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</si>
  <si>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</si>
  <si>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</si>
  <si>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</si>
  <si>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</si>
  <si>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</si>
  <si>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</si>
  <si>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</si>
  <si>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</si>
  <si>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</si>
  <si>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</si>
  <si>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</si>
  <si>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</si>
  <si>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</si>
  <si>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</si>
  <si>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</si>
  <si>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</si>
  <si>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</si>
  <si>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</si>
  <si>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</si>
  <si>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</si>
  <si>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</si>
  <si>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</si>
  <si>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</si>
  <si>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</si>
  <si>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</si>
  <si>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</si>
  <si>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
	{
		"nome": "Diclofenaco 75mg agora",
		"texto": "Diclofenaco 25 mg/ml, 3 ml, IM, agora"
	}
]</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</si>
  <si>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</si>
  <si>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</si>
  <si>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</si>
  <si>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
    {
        "nome": "Midazolam 1 mg/ml BIC (150 ml)",
        "texto": "Midazolam 5 mg/ml, 30 ml, BIC, vazão ACM. Concentração: 1 mg/ml",
        "componentes": [
            {
                "item": "SF 0,9% ou SG 5%",
                "dose": "120",
                "unidade": "ml"
            }
        ]
    },
    {
        "nome": "Midazolam 1 mg/ml BIC (250ml)",
        "texto": "Midazolam 5 mg/ml, 50 ml, BIC, vazão ACM. Concentração: 1 mg/ml",
        "componentes": [
            {
                "item": "SF 0,9% ou SG 5%",
                "dose": "200",
                "unidade": "ml"
            }
        ]
    },
    {
        "nome": "Midazolam 10 mg IM agora",
        "texto": "Midazolam 5 mg/ml, 2ml, IM, agora"
    }
]</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</si>
  <si>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</si>
  <si>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</si>
  <si>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</si>
  <si>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</si>
  <si>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</si>
  <si>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</si>
  <si>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</si>
  <si>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</si>
  <si>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</si>
  <si>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</si>
  <si>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</si>
  <si>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</si>
  <si>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5  mg/ml Amp 2 ml</t>
  </si>
  <si>
    <t>ml; mg</t>
  </si>
  <si>
    <t>[
	{
		"nome": "Midazolam 10 mg EV agora",
		"texto": "Midazolam 5 mg/ml, 2 ml em 10 ml de ABD, EV, lento, agora",
		"observacao": "Infundir em 3 minutos"
	}
]</t>
  </si>
  <si>
    <t xml:space="preserve">Penicilina benzatina </t>
  </si>
  <si>
    <t>1,2M de U Amp pó</t>
  </si>
  <si>
    <t>UI; ampola</t>
  </si>
  <si>
    <t>[
	{
		"nome": "Penicilina benzatina 1,2M UI IM agora",
		"texto": "Penicilina benzatina 1,2 M UI, aplicar 1,2 M UI (1 ampola), IM, agora"
	}
]</t>
  </si>
  <si>
    <t xml:space="preserve">Insulina humana regular </t>
  </si>
  <si>
    <t>100 UI/ml Amp 10 ml</t>
  </si>
  <si>
    <t>UI; ml</t>
  </si>
  <si>
    <t>[
	{
		"nome": "Insulina humana regular SC 4/4h se necessário",
		"texto": "Insulina humana regular, SC, 4/4h, se glicemia capilar: 200-250: aplicar 2 UI / 250-300: aplicar 4 UI / 300-350: aplicar 6 UI / 350-400: aplicar 8 UI / &gt; 400: solicitar avaliação médica"
	}
]</t>
  </si>
  <si>
    <t>Glicose</t>
  </si>
  <si>
    <t>ml; ampola; L</t>
  </si>
  <si>
    <t>ml; frasco; L</t>
  </si>
  <si>
    <t>0,9% Bolsa 100 ml;
0,9% Bolsa 250 ml;
0,9% Bolsa 500 ml;
0,9% Bolsa 1000 ml;
20 % Amp 10 ml</t>
  </si>
  <si>
    <t>50% Amp 10 ml;
5% Bolsa 250 ml;
5% Bolsa 500 ml;
10% Bolsa 250 ml;
10% Bolsa 500 ml</t>
  </si>
  <si>
    <t>Restrição no leito</t>
  </si>
  <si>
    <t>Repouso absoluto no leito</t>
  </si>
  <si>
    <t>Repouso relativo no leito</t>
  </si>
  <si>
    <t>Contenção física no leito</t>
  </si>
  <si>
    <t>Controle glicêmico</t>
  </si>
  <si>
    <t>Acído acetilsalicílico</t>
  </si>
  <si>
    <t>100 mg Comp</t>
  </si>
  <si>
    <t>mg; comp</t>
  </si>
  <si>
    <t>Clopidogrel</t>
  </si>
  <si>
    <t>75 mg Comp</t>
  </si>
  <si>
    <t>Amiodarona</t>
  </si>
  <si>
    <t>50 mg/ml Amp 3 ml</t>
  </si>
  <si>
    <t>Atropina</t>
  </si>
  <si>
    <t>0,25 mg/ml Amp 1 ml;
0,5 mg/ml Amp 1ml</t>
  </si>
  <si>
    <t>Adenosina</t>
  </si>
  <si>
    <t>3 mg/ml Ampo 2 ml</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</si>
  <si>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</si>
  <si>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</si>
  <si>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</si>
  <si>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</si>
  <si>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</si>
  <si>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</si>
  <si>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</si>
  <si>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</si>
  <si>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</si>
  <si>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</si>
  <si>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</si>
  <si>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</si>
  <si>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</si>
  <si>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</si>
  <si>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10% Amp 10 ml;
19,1% Amp 10 ml</t>
  </si>
  <si>
    <t>ml; mg; ampola</t>
  </si>
  <si>
    <t>ml; mg; g; ampola</t>
  </si>
  <si>
    <t>gotas; ml; mg</t>
  </si>
  <si>
    <t>mg; ml; ampola</t>
  </si>
  <si>
    <t>Haloperidol</t>
  </si>
  <si>
    <t>5 mg/ml Amp 1 ml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</si>
  <si>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</si>
  <si>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</si>
  <si>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</si>
  <si>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</si>
  <si>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</si>
  <si>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</si>
  <si>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</si>
  <si>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</si>
  <si>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"Dipirona 1g agora",
		"texto": "Dipirona 500 mg/ml, 2ml, EV, agora"
	},
	{
		"nome": "Dipirona 1g 6/6h se necessário",
		"texto": "Dipirona 500 mg/ml, 2 ml, EV, de 6/6h, se dor ou febre"
	}
]</t>
  </si>
  <si>
    <t>[
	{
		"nome": "Escopolamina 20 mg agora",
		"texto": "Escopolamina 20 mg/ml, 1 ml, EV, agora"
	},
	{
		"nome": "Escopolamina 20 mg 6/6h se necessário",
		"texto": "Escopolamina 20 mg/ml, 1 ml, EV, 6/6h, se dor abdominal"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</si>
  <si>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</si>
  <si>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</si>
  <si>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</si>
  <si>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</si>
  <si>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</si>
  <si>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</si>
  <si>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</si>
  <si>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</si>
  <si>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</si>
  <si>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</si>
  <si>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</si>
  <si>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"Sacarato de hidroxido férrico 200 mg agora",
        "texto": "Sacarato de hidroxido férrico 20 mg/ml, 5 ml (1 ampola), EV, agora",
        "componentes": [
            {
                "item": "Cloreto de sódio à 0,9%",
                "dose": "100",
                "unidade": "ml"
            }
        ],
        "observacao": "infundir em 1 hora"
    }   
]</t>
  </si>
  <si>
    <t>[
    {
        "nome": "Sulfato de magnésio 20%, 2g, agora",
        "texto": "Sulfato de magnésio 20%, 10 ml (1 ampola), EV, agora",
        "componentes": [
            {
                "item": "Cloreto de sódio à 0,9%",
                "dose": "100",
                "unidade": "ml"
            }
        ],
        "observacao": "Infundir em 30 minutos"
    }   
]</t>
  </si>
  <si>
    <t>[
    {
        "nome": "Tramadol 100 mg agora",
        "texto": "Tramadol 100 mg/ml, 2 ml (1 ampola), EV, agora",
        "componentes": [
            {
                "item": "Cloreto de sódio à 0,9%",
                "dose": "100",
                "unidade": "ml"
            }
        ],
        "observacao": "Infundir em 30-60 minutos"
    },
    {
        "nome": "Tramadol 100 mg 6/6h se necessário",
        "texto": "Tramadol 100 mg/ml, 2 ml (1 ampola), 6/6h, se dor",
        "componentes": [
            {
                "item": "Cloreto de sódio à 0,9%",
                "dose": "100",
                "unidade": "ml"
            }
        ],
        "observacao": "Infundir em 30-60 minutos"
    }
   ]</t>
  </si>
  <si>
    <t>[
    {
        "nome": "Norepinefrina 64 mcg/ml BIC",
        "texto": "Norepinefrina 1 mg/ml, 16 ml, BIC, vazão ACM. Concentração: 64 mcg/ml",
        "componentes": [
            {
                "item": "SG 5%",
                "dose": "234",
                "unidade": "ml"
            }
        ]
    },
    {
        "nome": "Norepinefrina 160 mcg/ml BIC",
        "texto": "Norepinefrina 1 mg/ml, 16 ml, BIC, vazão ACM. Concentração: 160 mcg/ml",
        "componentes": [
            {
                "item": "SG 5%",
                "dose": "84",
                "unidade": "ml"
            }
        ]
    },
    {
        "nome": "Norepinefrina 200 mcg/ml BIC",
        "texto": "Norepinefrina 1 mg/ml, 20 ml, BIC, vazão ACM. Concentração: 200 mcg/ml",
        "componentes": [
            {
                "item": "SG 5%",
                "dose": "80",
                "unidade": "ml"
            }
        ]
    }
]</t>
  </si>
  <si>
    <t>[
    {
        "nome": "Nitroprussiato 200 mcg/ml BIC",
        "texto": "Nitroprussiato 25 mg/ml, 2 ml, BIC, vazão ACM. Concentração: 200 mcg/ml",
        "componentes": [
            {
                "item": "SG 5%",
                "dose": "248",
                "unidade": "ml"
            }
        ],
        "observacao": "Em equipo para fotoproteção"
    }
]</t>
  </si>
  <si>
    <t>Nitroglicerina</t>
  </si>
  <si>
    <t>5 mg/ml Amp 5 ml;
5 mg/ml Amp 10ml</t>
  </si>
  <si>
    <t>[
    {
        "nome": "Nitroglicerina 200 mcg/ml BIC",
        "texto": "Nitroprussiato 25 mg/ml, 10 ml, BIC, vazão ACM. Concentração: 200 mcg/ml",
        "componentes": [
            {
                "item": "SF 0,9% ou SG 5%",
                "dose": "240",
                "unidade": "ml"
            }
        ]
    }
]</t>
  </si>
  <si>
    <t>[
    {
        "nome": "Morfina 2 mg agora",
        "texto": "Morfina 10 mg/ml, 1 ml (1 ampola), EV, bolus, agora",
        "componentes": [
            {
                "item": "ABD",
                "dose": "9",
                "unidade": "ml"
            }
        ]
    },
{
        "nome": "Morfina 1 mg/ml BIC",
        "texto": "Morfina 10 mg/ml, 10 ml (10 ampolas), EV, BIC, vazão ACM. Concentração: 1 mg/ml",
        "componentes": [
            {
                "item": "SG 5%",
                "dose": "90",
                "unidade": "ml"
            }
        ]
    }
]</t>
  </si>
  <si>
    <t>25 mg Comp;
50 mg Comp;
1 mg/ml Amp 5 ml</t>
  </si>
  <si>
    <t>mg; ml; Comp; ampola</t>
  </si>
  <si>
    <t>[
	{
		"nome": "Fentanil 10 mcg/ml BIC",
		"texto": "Fentanil 50 mcg/ml, 20 ml, BIC, vazão ACM. Concentração: 10 mcg/ml",
		"componentes":	[
			{
				"item": "Glicose à 5%",
				"dose": "80",
				"unidade": "ml"
			}
					]
	}
]</t>
  </si>
  <si>
    <t>[
	{
		"nome": "Dopamina 1000 mcg/ml BIC (100 ml)",
		"texto": "Dopamina 5 mg/ml, 20 ml, BIC, vazão ACM. Concentração: 1000 mcg/ml",
		"componentes":	[
			{
				"item": "SF 0,9% ou SG 5%",
				"dose": "80",
				"unidade": "ml"
			}
					]
	},
	{
		"nome": "Dopamina 1000 mcg/ml BIC (100 ml)",
		"texto": "Dopamina 5 mg/ml, 50 ml (5 ampolas), BIC, vazão ACM. Concentração: 1000 mcg/ml",
		"componentes":	[
			{
				"item": "SF 0,9% ou SG 5%",
				"dose": "200",
				"unidade": "ml"
			}
					]
	}
]</t>
  </si>
  <si>
    <t>[
	{
		"nome": "Dobutamina 4000 mcg/ml BIC",
		"texto": "Dobutamina 250 mg/20 ml, 80 ml, BIC, vazão ACM. Concentração: 4000 mcg/ml",
		"componentes":	[
			{
				"item": "SF 0,9% ou SG 5%",
				"dose": "170",
				"unidade": "ml"
			}
					]
	}
]</t>
  </si>
  <si>
    <t>[
	{
		"nome": "Cloreto de sódio à 3% BIC",
		"texto": "Cloreto de sódio 20%, 55 ml, BIC, vazão ACM. Concentração: 3%",
		"componentes":	[
			{
				"item": "SF 0,9%",
				"dose": "445",
				"unidade": "ml"
			}
					]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</si>
  <si>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t>
  </si>
  <si>
    <t>[
	{
		"nome": "Clopidogrel  300 mg agora",
		"texto": "Clopidogrel 75 mg, 300 mg (4 comprimidos), VO, agora"
	}
]</t>
  </si>
  <si>
    <t>[
	{
		"nome": "AAS  300 mg agora",
		"texto": "Acido acetilsalicílico 100 mg, 300 mg (3 comprimidos), VO, agora"
	}
]</t>
  </si>
  <si>
    <t>[
    {
        "nome": "Amiodarona 150 mg agora",
        "texto": "Amiodarona 50 mg/ml, 3 ml (1 ampola), EV, agora",
        "componentes": [
            {
                "item": "Glicose à 5%",
                "dose": "100",
                "unidade": "ml"
            }
        ],
        "observacao": "Infundir em 30 minutos"
    },
    {
        "nome": "Amiodarona 3,6 mg/ml BIC",
        "texto": "Amiodarona 50 mg/ml, 18 ml (6 ampola), EV, BIC, vazão ACM. Concentração: 3,6 mg/ml",
        "componentes": [
            {
                "item": "Glicose à 5%",
                "dose": "234",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</si>
  <si>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</si>
  <si>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</si>
  <si>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</si>
  <si>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</si>
  <si>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
	{
		"nome": "Salbutamol 4 jatos com espaçador 20/20 min",
		"texto": "Salbutamol 100 mcg aerossol, 4 jatos a cada 20 minutos por 1 hora, via inalatória, agora",
		"observação": "Usar espaçador"
	},
	{
		"nome": "Salbutamol 6 jatos 20/20 min",
		"texto": "Salbutamol 100 mcg aerossol, 6 jatos a cada 20 minutos por 1 hora, via inalatória, agora"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</si>
</sst>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45">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0" borderId="5" xfId="0" applyFont="1" applyBorder="1"/>
    <xf numFmtId="0" fontId="0" fillId="0" borderId="0" xfId="0" applyNumberFormat="1"/>
    <xf numFmtId="0" fontId="0" fillId="0" borderId="0" xfId="0" applyBorder="1"/>
    <xf numFmtId="0" fontId="0" fillId="0" borderId="0" xfId="0" applyNumberFormat="1" applyBorder="1"/>
    <xf numFmtId="0" fontId="0" fillId="0" borderId="0" xfId="0" applyBorder="1" applyAlignment="1">
      <alignment wrapText="1"/>
    </xf>
    <xf numFmtId="0" fontId="0" fillId="0" borderId="0" xfId="0" applyFont="1" applyBorder="1"/>
    <xf numFmtId="0" fontId="0" fillId="0" borderId="0" xfId="0" applyNumberFormat="1" applyAlignment="1">
      <alignment wrapText="1"/>
    </xf>
    <xf numFmtId="0" fontId="0" fillId="3" borderId="0" xfId="0" applyFill="1" applyBorder="1"/>
    <xf numFmtId="0" fontId="0" fillId="3" borderId="0" xfId="0" applyFill="1" applyBorder="1" applyAlignment="1">
      <alignment wrapText="1"/>
    </xf>
    <xf numFmtId="10" fontId="0" fillId="3" borderId="0" xfId="0" applyNumberFormat="1" applyFill="1" applyBorder="1" applyAlignment="1">
      <alignment wrapText="1"/>
    </xf>
    <xf numFmtId="0" fontId="0" fillId="0" borderId="5" xfId="0" applyNumberFormat="1" applyBorder="1"/>
    <xf numFmtId="0" fontId="0" fillId="0" borderId="5" xfId="0" applyNumberFormat="1" applyBorder="1" applyAlignment="1">
      <alignment wrapText="1"/>
    </xf>
    <xf numFmtId="0" fontId="0" fillId="0" borderId="0" xfId="0" applyNumberFormat="1" applyBorder="1" applyAlignment="1">
      <alignment wrapText="1"/>
    </xf>
    <xf numFmtId="0" fontId="0" fillId="2" borderId="0" xfId="0" applyFont="1" applyFill="1" applyAlignment="1">
      <alignment horizontal="left" vertical="center"/>
    </xf>
    <xf numFmtId="0" fontId="0" fillId="2" borderId="0" xfId="0" applyFont="1" applyFill="1" applyAlignment="1">
      <alignment horizontal="left" vertical="center" wrapText="1"/>
    </xf>
  </cellXfs>
  <cellStyles count="1">
    <cellStyle name="Normal" xfId="0" builtinId="0"/>
  </cellStyles>
  <dxfs count="58">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V159" totalsRowShown="0">
  <autoFilter ref="A1:V159" xr:uid="{D533F96B-3659-4560-ACD7-02DCC551E6A1}"/>
  <sortState xmlns:xlrd2="http://schemas.microsoft.com/office/spreadsheetml/2017/richdata2" ref="A2:V159">
    <sortCondition ref="B1:B159"/>
  </sortState>
  <tableColumns count="22">
    <tableColumn id="7" xr3:uid="{EEA224EE-B017-42F5-A417-487E2B86AD5D}" name="ID_Item">
      <calculatedColumnFormula>ROW() - ROW(Tabela1[[#Headers],[ID_Item]])</calculatedColumnFormula>
    </tableColumn>
    <tableColumn id="1" xr3:uid="{FF9AC4B3-0AB1-43C0-813C-9F0FBFCD27C3}" name="NomeBusca" dataDxfId="57"/>
    <tableColumn id="2" xr3:uid="{A4280A1D-29DF-4DF8-BAEB-74D735392255}" name="PrescricaoCompleta" dataDxfId="56"/>
    <tableColumn id="3" xr3:uid="{1C09888C-F0B3-445C-96A7-59EF6CBB8977}" name="Categoria" dataDxfId="55"/>
    <tableColumn id="4" xr3:uid="{E1DAEFD1-96A5-4769-95CA-789E157CF235}" name="Doenca" dataDxfId="54"/>
    <tableColumn id="5" xr3:uid="{00D107C9-5770-4523-8A77-BC2E8CCDFA3F}" name="OrdemPrioridade"/>
    <tableColumn id="6" xr3:uid="{A2A03C33-701E-4A02-84BD-0D3C40E0270C}" name="FormaFarmaceutica"/>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6" totalsRowShown="0" headerRowDxfId="53" dataDxfId="52">
  <autoFilter ref="A1:E6" xr:uid="{7B1BCF4E-F9B8-4BCA-9A1B-734209B09515}"/>
  <tableColumns count="5">
    <tableColumn id="5" xr3:uid="{3B85112C-C948-4532-A5A9-B2DC134B2714}" name="ID_Item" dataDxfId="51">
      <calculatedColumnFormula>ROW() - ROW(Tabela2[[#Headers],[ID_Item]])</calculatedColumnFormula>
    </tableColumn>
    <tableColumn id="1" xr3:uid="{294ACE13-D92E-4E83-AE9A-884FBB3BAD21}" name="NomeBusca" dataDxfId="50"/>
    <tableColumn id="2" xr3:uid="{57C4FF43-CE4E-4A4E-A745-1D12588CAE36}" name="ConteudoTexto" dataDxfId="49"/>
    <tableColumn id="3" xr3:uid="{1B0E7410-6713-475C-9274-E8D53C220050}" name="Categoria" dataDxfId="48"/>
    <tableColumn id="4" xr3:uid="{E775B5FA-D905-41A5-AF49-15CA3264FA30}" name="OrdemPrioridade" dataDxfId="4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6" dataDxfId="45">
  <autoFilter ref="A1:E9" xr:uid="{F1B6F081-4196-40D7-9E1B-E18AC00A544A}"/>
  <sortState xmlns:xlrd2="http://schemas.microsoft.com/office/spreadsheetml/2017/richdata2" ref="A2:E9">
    <sortCondition ref="E1:E9"/>
  </sortState>
  <tableColumns count="5">
    <tableColumn id="5" xr3:uid="{255D6023-30BF-414A-B3B5-09A8AED4AD40}" name="ID_Item" dataDxfId="44">
      <calculatedColumnFormula>ROW() - ROW(Tabela57[[#Headers],[ID_Item]])</calculatedColumnFormula>
    </tableColumn>
    <tableColumn id="1" xr3:uid="{8C75D187-576A-41EF-9BC9-337001D161C6}" name="NomeBusca" dataDxfId="43"/>
    <tableColumn id="2" xr3:uid="{7A836061-FA92-4D6E-A1CB-B0A3080FF4E2}" name="ConteudoTexto" dataDxfId="42"/>
    <tableColumn id="3" xr3:uid="{9C7516CD-131C-4A90-BC19-727B1919928E}" name="Categoria" dataDxfId="41"/>
    <tableColumn id="4" xr3:uid="{D9BE6F3B-192E-46DB-ADBD-41AC809A383A}" name="OrdemPrioridade" dataDxfId="4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39" dataDxfId="38">
  <autoFilter ref="A1:E7" xr:uid="{4EB17778-C096-4FB9-8CEA-CBC90E8CC8E2}"/>
  <tableColumns count="5">
    <tableColumn id="1" xr3:uid="{C07F2220-FEC5-4C0B-AB14-F80860FCB6A0}" name="ID_Item" dataDxfId="37">
      <calculatedColumnFormula>ROW() - ROW(Tabela8[[#Headers],[ID_Item]])</calculatedColumnFormula>
    </tableColumn>
    <tableColumn id="2" xr3:uid="{F6AB2AED-7D50-4A14-A3D8-3D697CD7C3E6}" name="NomeBusca" dataDxfId="36"/>
    <tableColumn id="3" xr3:uid="{24DCE466-5828-477A-94D8-8B94F125CA52}" name="ConteudoTexto" dataDxfId="35"/>
    <tableColumn id="4" xr3:uid="{544BC52C-0699-476B-9E91-F8010861B484}" name="Categoria" dataDxfId="34"/>
    <tableColumn id="5" xr3:uid="{0A44EF13-A692-417E-90F4-EEE1E0C399BB}" name="OrdemPrioridade" dataDxfId="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2" dataDxfId="31">
  <autoFilter ref="A1:D7" xr:uid="{B195B058-C443-4C22-BFDA-1A6D6B3BD53F}"/>
  <tableColumns count="4">
    <tableColumn id="4" xr3:uid="{30594E46-81AD-44D9-A464-0DDB2405FA5F}" name="ID_Item" dataDxfId="30">
      <calculatedColumnFormula>ROW() - ROW(Tabela3[[#Headers],[ID_Item]])</calculatedColumnFormula>
    </tableColumn>
    <tableColumn id="1" xr3:uid="{CC635276-E45D-489A-B013-B9CB28D05F73}" name="NomeBusca" dataDxfId="29"/>
    <tableColumn id="2" xr3:uid="{C4152665-161D-4E06-A92A-C044706FA22B}" name="ConteudoTexto" dataDxfId="28"/>
    <tableColumn id="3" xr3:uid="{D73DEA13-D731-4A85-9704-AF815ADF8ECA}" name="Categoria"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6" dataDxfId="25">
  <autoFilter ref="A1:D8" xr:uid="{BF31387E-C94D-4214-90A7-3EA03A21E459}"/>
  <tableColumns count="4">
    <tableColumn id="4" xr3:uid="{B03251EF-71D3-4778-9397-49B077E4BE95}" name="ID_Item" dataDxfId="24">
      <calculatedColumnFormula>ROW() - ROW(Tabela4[[#Headers],[ID_Item]])</calculatedColumnFormula>
    </tableColumn>
    <tableColumn id="1" xr3:uid="{4E29BBAD-C1D6-4B95-B61D-6D2ACC75817D}" name="NomeBusca" dataDxfId="23"/>
    <tableColumn id="2" xr3:uid="{E987E83A-5D1B-4FBA-B949-173B3B767BC5}" name="ConteudoTexto" dataDxfId="22"/>
    <tableColumn id="3" xr3:uid="{5CEF5F95-0ACE-4A9D-B37D-26E33FA9BC59}" name="Categoria" dataDxfId="2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0" dataDxfId="19">
  <autoFilter ref="A1:E8" xr:uid="{913B8A45-8E4C-40E3-89AF-FB1299E38DDE}"/>
  <sortState xmlns:xlrd2="http://schemas.microsoft.com/office/spreadsheetml/2017/richdata2" ref="A2:E8">
    <sortCondition ref="E1:E8"/>
  </sortState>
  <tableColumns count="5">
    <tableColumn id="5" xr3:uid="{FE4827F2-FADA-4522-96C6-C15115BA8429}" name="ID_Item" dataDxfId="18">
      <calculatedColumnFormula>ROW() - ROW(Tabela5[[#Headers],[ID_Item]])</calculatedColumnFormula>
    </tableColumn>
    <tableColumn id="1" xr3:uid="{2E3E19EF-E8C4-4174-A6DD-FE62A883B65B}" name="NomeBusca" dataDxfId="17"/>
    <tableColumn id="2" xr3:uid="{A403427C-6D7B-4CAC-8A29-52B0496C1B55}" name="ConteudoTexto" dataDxfId="16"/>
    <tableColumn id="3" xr3:uid="{495ABE71-9083-4D12-B7AF-769A1DE8A329}" name="Categoria" dataDxfId="15"/>
    <tableColumn id="4" xr3:uid="{B52F07B3-9EB3-4432-9961-0DC5F0D7CABC}" name="OrdemPrioridade" dataDxfId="1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49" totalsRowShown="0" headerRowDxfId="10" dataDxfId="9" tableBorderDxfId="8">
  <autoFilter ref="A1:I49" xr:uid="{4B1D6705-EEC4-44EF-9410-0F0CC297D1AF}"/>
  <sortState xmlns:xlrd2="http://schemas.microsoft.com/office/spreadsheetml/2017/richdata2" ref="A2:I49">
    <sortCondition ref="B1:B49"/>
  </sortState>
  <tableColumns count="9">
    <tableColumn id="1" xr3:uid="{301BA950-EFFF-4FE5-9DB9-5861171DCD47}" name="ID" dataDxfId="7">
      <calculatedColumnFormula>ROW() - ROW(Sala_de_medicacao_e_Internacao!$A$1)</calculatedColumnFormula>
    </tableColumn>
    <tableColumn id="2" xr3:uid="{95B7D018-E9AC-491D-B435-1F6EB200D80A}" name="Categoria" dataDxfId="6"/>
    <tableColumn id="3" xr3:uid="{7CAFE1FE-9E4E-49EE-A066-49EF442BD903}" name="ItemPrincipal" dataDxfId="5"/>
    <tableColumn id="4" xr3:uid="{32EB61CF-E015-4D3D-B756-51398F6C009A}" name="TipoItem" dataDxfId="4"/>
    <tableColumn id="5" xr3:uid="{936FB20C-D115-4667-97E7-E129A658386C}" name="Apresentacoes"/>
    <tableColumn id="6" xr3:uid="{DABD4860-46A3-4322-9CEC-02C728F8C85E}" name="UnidadesDose" dataDxfId="3"/>
    <tableColumn id="7" xr3:uid="{F99AE901-6D2A-4AAF-A051-717D622F48E0}" name="DescricaoCompleta" dataDxfId="2"/>
    <tableColumn id="8" xr3:uid="{33992999-473F-4B43-8EE4-B2F7493B3B68}" name="PrescricoesPadronizadasJSON" dataDxfId="1"/>
    <tableColumn id="9" xr3:uid="{8FC9313B-C050-471A-AF80-B95E43A2F6F3}" name="ObservacaoPadrao"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3">
  <autoFilter ref="A1:B12" xr:uid="{08C68780-8D11-4E55-B88C-5F8138D4CC5D}"/>
  <tableColumns count="2">
    <tableColumn id="1" xr3:uid="{150208FE-C1A4-49E1-81FF-1AA10AF0B961}" name="Sigla" dataDxfId="12"/>
    <tableColumn id="2" xr3:uid="{79FC3213-8BF9-487D-8478-621C9C80380A}" name="Nome" dataDxfId="1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V159"/>
  <sheetViews>
    <sheetView topLeftCell="A65" zoomScaleNormal="100" workbookViewId="0">
      <selection activeCell="A61" sqref="A61"/>
    </sheetView>
  </sheetViews>
  <sheetFormatPr defaultRowHeight="15" x14ac:dyDescent="0.25"/>
  <cols>
    <col min="2" max="2" width="42.85546875" style="4" bestFit="1" customWidth="1"/>
    <col min="3" max="3" width="101.85546875" style="2" bestFit="1" customWidth="1"/>
    <col min="4" max="4" width="48.7109375" style="4" bestFit="1" customWidth="1"/>
    <col min="5" max="5" width="28.7109375" style="1" bestFit="1" customWidth="1"/>
    <col min="6" max="6" width="18.42578125" bestFit="1" customWidth="1"/>
    <col min="7" max="7" width="32.28515625" bestFit="1" customWidth="1"/>
    <col min="8" max="8" width="14.42578125" bestFit="1" customWidth="1"/>
    <col min="9" max="9" width="17.7109375" bestFit="1" customWidth="1"/>
    <col min="10" max="10" width="40" customWidth="1"/>
    <col min="11" max="11" width="19.85546875" bestFit="1" customWidth="1"/>
    <col min="12" max="12" width="20.140625" bestFit="1" customWidth="1"/>
    <col min="13" max="13" width="25" bestFit="1" customWidth="1"/>
    <col min="14" max="14" width="10.5703125" bestFit="1" customWidth="1"/>
    <col min="15" max="15" width="17.5703125" bestFit="1" customWidth="1"/>
    <col min="16" max="16" width="22" bestFit="1" customWidth="1"/>
    <col min="17" max="17" width="22" customWidth="1"/>
    <col min="18" max="18" width="23.7109375" bestFit="1" customWidth="1"/>
    <col min="19" max="19" width="21.42578125" bestFit="1" customWidth="1"/>
    <col min="20" max="20" width="19.140625" bestFit="1" customWidth="1"/>
    <col min="21" max="21" width="16" bestFit="1" customWidth="1"/>
    <col min="22" max="22" width="54.5703125" customWidth="1"/>
  </cols>
  <sheetData>
    <row r="1" spans="1:22" x14ac:dyDescent="0.25">
      <c r="A1" t="s">
        <v>260</v>
      </c>
      <c r="B1" s="4" t="s">
        <v>0</v>
      </c>
      <c r="C1" s="2" t="s">
        <v>3</v>
      </c>
      <c r="D1" s="4" t="s">
        <v>4</v>
      </c>
      <c r="E1" s="1" t="s">
        <v>18</v>
      </c>
      <c r="F1" s="1" t="s">
        <v>252</v>
      </c>
      <c r="G1" s="1" t="s">
        <v>253</v>
      </c>
      <c r="H1" s="1" t="s">
        <v>456</v>
      </c>
      <c r="I1" s="1" t="s">
        <v>457</v>
      </c>
      <c r="J1" s="1" t="s">
        <v>458</v>
      </c>
      <c r="K1" s="1" t="s">
        <v>459</v>
      </c>
      <c r="L1" s="1" t="s">
        <v>460</v>
      </c>
      <c r="M1" s="1" t="s">
        <v>461</v>
      </c>
      <c r="N1" s="1" t="s">
        <v>472</v>
      </c>
      <c r="O1" s="1" t="s">
        <v>462</v>
      </c>
      <c r="P1" s="1" t="s">
        <v>471</v>
      </c>
      <c r="Q1" s="1" t="s">
        <v>474</v>
      </c>
      <c r="R1" s="1" t="s">
        <v>463</v>
      </c>
      <c r="S1" s="1" t="s">
        <v>464</v>
      </c>
      <c r="T1" s="1" t="s">
        <v>465</v>
      </c>
      <c r="U1" s="4" t="s">
        <v>475</v>
      </c>
      <c r="V1" s="4" t="s">
        <v>476</v>
      </c>
    </row>
    <row r="2" spans="1:22" ht="30" x14ac:dyDescent="0.25">
      <c r="A2">
        <f>ROW() - ROW(Tabela1[[#Headers],[ID_Item]])</f>
        <v>1</v>
      </c>
      <c r="B2" s="4" t="s">
        <v>247</v>
      </c>
      <c r="C2" s="3" t="s">
        <v>305</v>
      </c>
      <c r="D2" s="4" t="s">
        <v>248</v>
      </c>
      <c r="E2" s="1" t="s">
        <v>33</v>
      </c>
      <c r="G2" t="s">
        <v>257</v>
      </c>
      <c r="H2" t="s">
        <v>500</v>
      </c>
    </row>
    <row r="3" spans="1:22" ht="30" x14ac:dyDescent="0.25">
      <c r="A3">
        <f>ROW() - ROW(Tabela1[[#Headers],[ID_Item]])</f>
        <v>2</v>
      </c>
      <c r="B3" s="4" t="s">
        <v>221</v>
      </c>
      <c r="C3" s="3" t="s">
        <v>328</v>
      </c>
      <c r="D3" s="4" t="s">
        <v>10</v>
      </c>
      <c r="E3" s="1" t="s">
        <v>222</v>
      </c>
      <c r="F3">
        <v>3</v>
      </c>
      <c r="G3" t="s">
        <v>256</v>
      </c>
      <c r="H3" t="s">
        <v>500</v>
      </c>
    </row>
    <row r="4" spans="1:22" ht="30" x14ac:dyDescent="0.25">
      <c r="A4">
        <f>ROW() - ROW(Tabela1[[#Headers],[ID_Item]])</f>
        <v>3</v>
      </c>
      <c r="B4" s="4" t="s">
        <v>249</v>
      </c>
      <c r="C4" s="3" t="s">
        <v>306</v>
      </c>
      <c r="D4" s="4" t="s">
        <v>250</v>
      </c>
      <c r="E4" s="1" t="s">
        <v>251</v>
      </c>
      <c r="G4" t="s">
        <v>256</v>
      </c>
      <c r="H4" t="s">
        <v>500</v>
      </c>
    </row>
    <row r="5" spans="1:22" ht="30" x14ac:dyDescent="0.25">
      <c r="A5">
        <f>ROW() - ROW(Tabela1[[#Headers],[ID_Item]])</f>
        <v>4</v>
      </c>
      <c r="B5" s="4" t="s">
        <v>170</v>
      </c>
      <c r="C5" s="3" t="s">
        <v>329</v>
      </c>
      <c r="D5" s="4" t="s">
        <v>126</v>
      </c>
      <c r="E5" s="1" t="s">
        <v>171</v>
      </c>
      <c r="G5" t="s">
        <v>287</v>
      </c>
      <c r="H5" t="s">
        <v>500</v>
      </c>
    </row>
    <row r="6" spans="1:22" ht="30" x14ac:dyDescent="0.25">
      <c r="A6">
        <f>ROW() - ROW(Tabela1[[#Headers],[ID_Item]])</f>
        <v>5</v>
      </c>
      <c r="B6" s="4" t="s">
        <v>239</v>
      </c>
      <c r="C6" s="3" t="s">
        <v>330</v>
      </c>
      <c r="D6" s="4" t="s">
        <v>211</v>
      </c>
      <c r="E6" s="1" t="s">
        <v>212</v>
      </c>
      <c r="G6" t="s">
        <v>255</v>
      </c>
      <c r="H6" t="s">
        <v>500</v>
      </c>
    </row>
    <row r="7" spans="1:22" ht="30" x14ac:dyDescent="0.25">
      <c r="A7">
        <f>ROW() - ROW(Tabela1[[#Headers],[ID_Item]])</f>
        <v>6</v>
      </c>
      <c r="B7" s="4" t="s">
        <v>246</v>
      </c>
      <c r="C7" s="3" t="s">
        <v>307</v>
      </c>
      <c r="D7" s="4" t="s">
        <v>115</v>
      </c>
      <c r="E7" s="1" t="s">
        <v>33</v>
      </c>
      <c r="G7" t="s">
        <v>257</v>
      </c>
      <c r="H7" t="s">
        <v>500</v>
      </c>
    </row>
    <row r="8" spans="1:22" ht="30" x14ac:dyDescent="0.25">
      <c r="A8">
        <f>ROW() - ROW(Tabela1[[#Headers],[ID_Item]])</f>
        <v>7</v>
      </c>
      <c r="B8" s="4" t="s">
        <v>54</v>
      </c>
      <c r="C8" s="3" t="s">
        <v>447</v>
      </c>
      <c r="D8" s="4" t="s">
        <v>215</v>
      </c>
      <c r="E8" s="1" t="s">
        <v>40</v>
      </c>
      <c r="G8" t="s">
        <v>256</v>
      </c>
      <c r="H8" t="s">
        <v>500</v>
      </c>
    </row>
    <row r="9" spans="1:22" ht="45" x14ac:dyDescent="0.25">
      <c r="A9">
        <f>ROW() - ROW(Tabela1[[#Headers],[ID_Item]])</f>
        <v>8</v>
      </c>
      <c r="B9" s="4" t="s">
        <v>54</v>
      </c>
      <c r="C9" s="3" t="s">
        <v>483</v>
      </c>
      <c r="D9" s="4" t="s">
        <v>215</v>
      </c>
      <c r="E9" s="1" t="s">
        <v>40</v>
      </c>
      <c r="G9" t="s">
        <v>303</v>
      </c>
      <c r="H9" t="s">
        <v>499</v>
      </c>
      <c r="I9" t="s">
        <v>467</v>
      </c>
      <c r="J9" s="12" t="s">
        <v>516</v>
      </c>
      <c r="K9">
        <f>25/3</f>
        <v>8.3333333333333339</v>
      </c>
      <c r="L9">
        <f>50/3</f>
        <v>16.666666666666668</v>
      </c>
      <c r="M9">
        <v>50</v>
      </c>
      <c r="N9" t="s">
        <v>473</v>
      </c>
      <c r="P9">
        <v>8</v>
      </c>
      <c r="Q9">
        <v>500</v>
      </c>
      <c r="T9" t="s">
        <v>469</v>
      </c>
      <c r="U9" t="s">
        <v>477</v>
      </c>
    </row>
    <row r="10" spans="1:22" ht="30" x14ac:dyDescent="0.25">
      <c r="A10">
        <f>ROW() - ROW(Tabela1[[#Headers],[ID_Item]])</f>
        <v>9</v>
      </c>
      <c r="B10" s="4" t="s">
        <v>113</v>
      </c>
      <c r="C10" s="3" t="s">
        <v>488</v>
      </c>
      <c r="D10" s="4" t="s">
        <v>215</v>
      </c>
      <c r="E10" s="1" t="s">
        <v>40</v>
      </c>
      <c r="G10" t="s">
        <v>256</v>
      </c>
      <c r="H10" t="s">
        <v>500</v>
      </c>
    </row>
    <row r="11" spans="1:22" ht="45" x14ac:dyDescent="0.25">
      <c r="A11">
        <f>ROW() - ROW(Tabela1[[#Headers],[ID_Item]])</f>
        <v>10</v>
      </c>
      <c r="B11" s="4" t="s">
        <v>113</v>
      </c>
      <c r="C11" s="3" t="s">
        <v>515</v>
      </c>
      <c r="D11" s="4" t="s">
        <v>215</v>
      </c>
      <c r="E11" s="1" t="s">
        <v>40</v>
      </c>
      <c r="G11" t="s">
        <v>303</v>
      </c>
      <c r="H11" t="s">
        <v>499</v>
      </c>
      <c r="I11" t="s">
        <v>467</v>
      </c>
      <c r="J11" s="12" t="s">
        <v>517</v>
      </c>
      <c r="K11">
        <v>3.125</v>
      </c>
      <c r="L11">
        <v>5.625</v>
      </c>
      <c r="M11">
        <v>50</v>
      </c>
      <c r="N11" t="s">
        <v>473</v>
      </c>
      <c r="P11">
        <v>8</v>
      </c>
      <c r="Q11">
        <v>500</v>
      </c>
      <c r="T11" t="s">
        <v>469</v>
      </c>
      <c r="U11" t="s">
        <v>477</v>
      </c>
    </row>
    <row r="12" spans="1:22" ht="30" x14ac:dyDescent="0.25">
      <c r="A12">
        <f>ROW() - ROW(Tabela1[[#Headers],[ID_Item]])</f>
        <v>11</v>
      </c>
      <c r="B12" s="4" t="s">
        <v>203</v>
      </c>
      <c r="C12" s="3" t="s">
        <v>331</v>
      </c>
      <c r="D12" s="4" t="s">
        <v>204</v>
      </c>
      <c r="E12" s="1" t="s">
        <v>198</v>
      </c>
      <c r="G12" t="s">
        <v>256</v>
      </c>
      <c r="H12" t="s">
        <v>500</v>
      </c>
    </row>
    <row r="13" spans="1:22" ht="30" x14ac:dyDescent="0.25">
      <c r="A13">
        <f>ROW() - ROW(Tabela1[[#Headers],[ID_Item]])</f>
        <v>12</v>
      </c>
      <c r="B13" s="4" t="s">
        <v>203</v>
      </c>
      <c r="C13" s="3" t="s">
        <v>332</v>
      </c>
      <c r="D13" s="4" t="s">
        <v>204</v>
      </c>
      <c r="E13" s="1" t="s">
        <v>198</v>
      </c>
      <c r="G13" t="s">
        <v>256</v>
      </c>
      <c r="H13" t="s">
        <v>500</v>
      </c>
    </row>
    <row r="14" spans="1:22" ht="30" x14ac:dyDescent="0.25">
      <c r="A14">
        <f>ROW() - ROW(Tabela1[[#Headers],[ID_Item]])</f>
        <v>13</v>
      </c>
      <c r="B14" s="4" t="s">
        <v>496</v>
      </c>
      <c r="C14" s="3" t="s">
        <v>497</v>
      </c>
      <c r="D14" s="4" t="s">
        <v>498</v>
      </c>
      <c r="E14" s="1" t="s">
        <v>40</v>
      </c>
      <c r="G14" t="s">
        <v>256</v>
      </c>
      <c r="H14" t="s">
        <v>500</v>
      </c>
    </row>
    <row r="15" spans="1:22" ht="30" x14ac:dyDescent="0.25">
      <c r="A15">
        <f>ROW() - ROW(Tabela1[[#Headers],[ID_Item]])</f>
        <v>14</v>
      </c>
      <c r="B15" s="4" t="s">
        <v>150</v>
      </c>
      <c r="C15" s="3" t="s">
        <v>333</v>
      </c>
      <c r="D15" s="4" t="s">
        <v>29</v>
      </c>
      <c r="E15" s="1" t="s">
        <v>30</v>
      </c>
      <c r="F15">
        <v>3</v>
      </c>
      <c r="G15" t="s">
        <v>288</v>
      </c>
      <c r="H15" t="s">
        <v>500</v>
      </c>
    </row>
    <row r="16" spans="1:22" ht="30" x14ac:dyDescent="0.25">
      <c r="A16">
        <f>ROW() - ROW(Tabela1[[#Headers],[ID_Item]])</f>
        <v>15</v>
      </c>
      <c r="B16" s="4" t="s">
        <v>150</v>
      </c>
      <c r="C16" s="3" t="s">
        <v>334</v>
      </c>
      <c r="D16" s="4" t="s">
        <v>29</v>
      </c>
      <c r="E16" s="1" t="s">
        <v>30</v>
      </c>
      <c r="F16">
        <v>3</v>
      </c>
      <c r="G16" t="s">
        <v>288</v>
      </c>
      <c r="H16" t="s">
        <v>500</v>
      </c>
    </row>
    <row r="17" spans="1:21" ht="30" x14ac:dyDescent="0.25">
      <c r="A17">
        <f>ROW() - ROW(Tabela1[[#Headers],[ID_Item]])</f>
        <v>16</v>
      </c>
      <c r="B17" s="4" t="s">
        <v>150</v>
      </c>
      <c r="C17" s="3" t="s">
        <v>334</v>
      </c>
      <c r="D17" s="4" t="s">
        <v>29</v>
      </c>
      <c r="E17" s="1" t="s">
        <v>30</v>
      </c>
      <c r="F17">
        <v>3</v>
      </c>
      <c r="G17" t="s">
        <v>257</v>
      </c>
      <c r="H17" t="s">
        <v>500</v>
      </c>
    </row>
    <row r="18" spans="1:21" ht="30" x14ac:dyDescent="0.25">
      <c r="A18">
        <f>ROW() - ROW(Tabela1[[#Headers],[ID_Item]])</f>
        <v>17</v>
      </c>
      <c r="B18" s="4" t="s">
        <v>180</v>
      </c>
      <c r="C18" s="3" t="s">
        <v>308</v>
      </c>
      <c r="D18" s="4" t="s">
        <v>29</v>
      </c>
      <c r="E18" s="1" t="s">
        <v>143</v>
      </c>
      <c r="G18" t="s">
        <v>256</v>
      </c>
      <c r="H18" t="s">
        <v>500</v>
      </c>
    </row>
    <row r="19" spans="1:21" ht="30" x14ac:dyDescent="0.25">
      <c r="A19">
        <f>ROW() - ROW(Tabela1[[#Headers],[ID_Item]])</f>
        <v>18</v>
      </c>
      <c r="B19" s="4" t="s">
        <v>130</v>
      </c>
      <c r="C19" s="3" t="s">
        <v>309</v>
      </c>
      <c r="D19" s="4" t="s">
        <v>47</v>
      </c>
      <c r="E19" s="1" t="s">
        <v>48</v>
      </c>
      <c r="G19" t="s">
        <v>256</v>
      </c>
      <c r="H19" t="s">
        <v>500</v>
      </c>
    </row>
    <row r="20" spans="1:21" ht="45" x14ac:dyDescent="0.25">
      <c r="A20">
        <f>ROW() - ROW(Tabela1[[#Headers],[ID_Item]])</f>
        <v>19</v>
      </c>
      <c r="B20" s="4" t="s">
        <v>130</v>
      </c>
      <c r="C20" s="3" t="s">
        <v>489</v>
      </c>
      <c r="D20" s="4" t="s">
        <v>47</v>
      </c>
      <c r="E20" s="1" t="s">
        <v>48</v>
      </c>
      <c r="G20" t="s">
        <v>257</v>
      </c>
      <c r="H20" t="s">
        <v>499</v>
      </c>
      <c r="I20" t="s">
        <v>467</v>
      </c>
      <c r="J20" s="12" t="s">
        <v>518</v>
      </c>
      <c r="K20">
        <f>0.5/3</f>
        <v>0.16666666666666666</v>
      </c>
      <c r="L20">
        <f>1/3</f>
        <v>0.33333333333333331</v>
      </c>
      <c r="M20">
        <v>4</v>
      </c>
      <c r="N20" t="s">
        <v>487</v>
      </c>
      <c r="O20">
        <v>20</v>
      </c>
      <c r="P20">
        <v>8</v>
      </c>
      <c r="Q20">
        <v>10</v>
      </c>
      <c r="T20" t="s">
        <v>469</v>
      </c>
      <c r="U20" t="s">
        <v>477</v>
      </c>
    </row>
    <row r="21" spans="1:21" ht="30" x14ac:dyDescent="0.25">
      <c r="A21">
        <f>ROW() - ROW(Tabela1[[#Headers],[ID_Item]])</f>
        <v>20</v>
      </c>
      <c r="B21" s="4" t="s">
        <v>24</v>
      </c>
      <c r="C21" s="3" t="s">
        <v>310</v>
      </c>
      <c r="D21" s="4" t="s">
        <v>29</v>
      </c>
      <c r="E21" s="1" t="s">
        <v>30</v>
      </c>
      <c r="F21">
        <v>3</v>
      </c>
      <c r="G21" t="s">
        <v>288</v>
      </c>
      <c r="H21" t="s">
        <v>500</v>
      </c>
    </row>
    <row r="22" spans="1:21" ht="30" x14ac:dyDescent="0.25">
      <c r="A22">
        <f>ROW() - ROW(Tabela1[[#Headers],[ID_Item]])</f>
        <v>21</v>
      </c>
      <c r="B22" s="4" t="s">
        <v>24</v>
      </c>
      <c r="C22" s="3" t="s">
        <v>311</v>
      </c>
      <c r="D22" s="4" t="s">
        <v>29</v>
      </c>
      <c r="E22" s="1" t="s">
        <v>30</v>
      </c>
      <c r="F22">
        <v>3</v>
      </c>
      <c r="G22" t="s">
        <v>288</v>
      </c>
      <c r="H22" t="s">
        <v>500</v>
      </c>
    </row>
    <row r="23" spans="1:21" ht="30" x14ac:dyDescent="0.25">
      <c r="A23">
        <f>ROW() - ROW(Tabela1[[#Headers],[ID_Item]])</f>
        <v>22</v>
      </c>
      <c r="B23" s="4" t="s">
        <v>24</v>
      </c>
      <c r="C23" s="3" t="s">
        <v>312</v>
      </c>
      <c r="D23" s="4" t="s">
        <v>29</v>
      </c>
      <c r="E23" s="1" t="s">
        <v>31</v>
      </c>
      <c r="G23" t="s">
        <v>289</v>
      </c>
      <c r="H23" t="s">
        <v>500</v>
      </c>
    </row>
    <row r="24" spans="1:21" ht="30" x14ac:dyDescent="0.25">
      <c r="A24">
        <f>ROW() - ROW(Tabela1[[#Headers],[ID_Item]])</f>
        <v>23</v>
      </c>
      <c r="B24" s="4" t="s">
        <v>24</v>
      </c>
      <c r="C24" s="3" t="s">
        <v>313</v>
      </c>
      <c r="D24" s="4" t="s">
        <v>29</v>
      </c>
      <c r="E24" s="1" t="s">
        <v>31</v>
      </c>
      <c r="G24" t="s">
        <v>289</v>
      </c>
      <c r="H24" t="s">
        <v>500</v>
      </c>
    </row>
    <row r="25" spans="1:21" ht="30" x14ac:dyDescent="0.25">
      <c r="A25">
        <f>ROW() - ROW(Tabela1[[#Headers],[ID_Item]])</f>
        <v>24</v>
      </c>
      <c r="B25" s="4" t="s">
        <v>122</v>
      </c>
      <c r="C25" s="3" t="s">
        <v>335</v>
      </c>
      <c r="D25" s="4" t="s">
        <v>123</v>
      </c>
      <c r="E25" s="1" t="s">
        <v>124</v>
      </c>
      <c r="G25" t="s">
        <v>290</v>
      </c>
      <c r="H25" t="s">
        <v>500</v>
      </c>
    </row>
    <row r="26" spans="1:21" ht="30" x14ac:dyDescent="0.25">
      <c r="A26">
        <f>ROW() - ROW(Tabela1[[#Headers],[ID_Item]])</f>
        <v>25</v>
      </c>
      <c r="B26" s="4" t="s">
        <v>210</v>
      </c>
      <c r="C26" s="3" t="s">
        <v>336</v>
      </c>
      <c r="D26" s="4" t="s">
        <v>202</v>
      </c>
      <c r="E26" s="1" t="s">
        <v>198</v>
      </c>
      <c r="G26" t="s">
        <v>256</v>
      </c>
      <c r="H26" t="s">
        <v>500</v>
      </c>
    </row>
    <row r="27" spans="1:21" ht="30" x14ac:dyDescent="0.25">
      <c r="A27">
        <f>ROW() - ROW(Tabela1[[#Headers],[ID_Item]])</f>
        <v>26</v>
      </c>
      <c r="B27" s="4" t="s">
        <v>210</v>
      </c>
      <c r="C27" s="3" t="s">
        <v>337</v>
      </c>
      <c r="D27" s="4" t="s">
        <v>202</v>
      </c>
      <c r="E27" s="1" t="s">
        <v>198</v>
      </c>
      <c r="G27" t="s">
        <v>256</v>
      </c>
      <c r="H27" t="s">
        <v>500</v>
      </c>
    </row>
    <row r="28" spans="1:21" ht="30" x14ac:dyDescent="0.25">
      <c r="A28">
        <f>ROW() - ROW(Tabela1[[#Headers],[ID_Item]])</f>
        <v>27</v>
      </c>
      <c r="B28" s="4" t="s">
        <v>210</v>
      </c>
      <c r="C28" s="3" t="s">
        <v>338</v>
      </c>
      <c r="D28" s="4" t="s">
        <v>202</v>
      </c>
      <c r="E28" s="1" t="s">
        <v>198</v>
      </c>
      <c r="G28" t="s">
        <v>256</v>
      </c>
      <c r="H28" t="s">
        <v>500</v>
      </c>
    </row>
    <row r="29" spans="1:21" ht="30" x14ac:dyDescent="0.25">
      <c r="A29">
        <f>ROW() - ROW(Tabela1[[#Headers],[ID_Item]])</f>
        <v>28</v>
      </c>
      <c r="B29" s="4" t="s">
        <v>55</v>
      </c>
      <c r="C29" s="3" t="s">
        <v>339</v>
      </c>
      <c r="D29" s="4" t="s">
        <v>217</v>
      </c>
      <c r="E29" s="1" t="s">
        <v>40</v>
      </c>
      <c r="G29" t="s">
        <v>256</v>
      </c>
      <c r="H29" t="s">
        <v>500</v>
      </c>
    </row>
    <row r="30" spans="1:21" ht="30" x14ac:dyDescent="0.25">
      <c r="A30">
        <f>ROW() - ROW(Tabela1[[#Headers],[ID_Item]])</f>
        <v>29</v>
      </c>
      <c r="B30" s="4" t="s">
        <v>58</v>
      </c>
      <c r="C30" s="3" t="s">
        <v>340</v>
      </c>
      <c r="D30" s="4" t="s">
        <v>216</v>
      </c>
      <c r="E30" s="1" t="s">
        <v>40</v>
      </c>
      <c r="G30" t="s">
        <v>291</v>
      </c>
      <c r="H30" t="s">
        <v>500</v>
      </c>
    </row>
    <row r="31" spans="1:21" ht="60" x14ac:dyDescent="0.25">
      <c r="A31">
        <f>ROW() - ROW(Tabela1[[#Headers],[ID_Item]])</f>
        <v>30</v>
      </c>
      <c r="B31" s="4" t="s">
        <v>187</v>
      </c>
      <c r="C31" s="3" t="s">
        <v>341</v>
      </c>
      <c r="D31" s="4" t="s">
        <v>119</v>
      </c>
      <c r="E31" s="1" t="s">
        <v>188</v>
      </c>
      <c r="G31" t="s">
        <v>292</v>
      </c>
      <c r="H31" t="s">
        <v>500</v>
      </c>
    </row>
    <row r="32" spans="1:21" ht="30" x14ac:dyDescent="0.25">
      <c r="A32">
        <f>ROW() - ROW(Tabela1[[#Headers],[ID_Item]])</f>
        <v>31</v>
      </c>
      <c r="B32" s="4" t="s">
        <v>42</v>
      </c>
      <c r="C32" s="3" t="s">
        <v>342</v>
      </c>
      <c r="D32" s="4" t="s">
        <v>43</v>
      </c>
      <c r="E32" s="1" t="s">
        <v>44</v>
      </c>
      <c r="G32" t="s">
        <v>256</v>
      </c>
      <c r="H32" t="s">
        <v>500</v>
      </c>
    </row>
    <row r="33" spans="1:22" ht="30" x14ac:dyDescent="0.25">
      <c r="A33">
        <f>ROW() - ROW(Tabela1[[#Headers],[ID_Item]])</f>
        <v>32</v>
      </c>
      <c r="B33" s="4" t="s">
        <v>184</v>
      </c>
      <c r="C33" s="3" t="s">
        <v>343</v>
      </c>
      <c r="D33" s="4" t="s">
        <v>209</v>
      </c>
      <c r="E33" s="1" t="s">
        <v>185</v>
      </c>
      <c r="G33" t="s">
        <v>256</v>
      </c>
      <c r="H33" t="s">
        <v>500</v>
      </c>
    </row>
    <row r="34" spans="1:22" ht="30" x14ac:dyDescent="0.25">
      <c r="A34">
        <f>ROW() - ROW(Tabela1[[#Headers],[ID_Item]])</f>
        <v>33</v>
      </c>
      <c r="B34" s="4" t="s">
        <v>57</v>
      </c>
      <c r="C34" s="3" t="s">
        <v>344</v>
      </c>
      <c r="D34" s="4" t="s">
        <v>218</v>
      </c>
      <c r="E34" s="1" t="s">
        <v>40</v>
      </c>
      <c r="G34" t="s">
        <v>256</v>
      </c>
      <c r="H34" t="s">
        <v>500</v>
      </c>
    </row>
    <row r="35" spans="1:22" ht="30" x14ac:dyDescent="0.25">
      <c r="A35">
        <f>ROW() - ROW(Tabela1[[#Headers],[ID_Item]])</f>
        <v>34</v>
      </c>
      <c r="B35" s="4" t="s">
        <v>57</v>
      </c>
      <c r="C35" s="3" t="s">
        <v>345</v>
      </c>
      <c r="D35" s="4" t="s">
        <v>218</v>
      </c>
      <c r="E35" s="1" t="s">
        <v>40</v>
      </c>
      <c r="G35" t="s">
        <v>256</v>
      </c>
      <c r="H35" t="s">
        <v>500</v>
      </c>
    </row>
    <row r="36" spans="1:22" ht="30" x14ac:dyDescent="0.25">
      <c r="A36">
        <f>ROW() - ROW(Tabela1[[#Headers],[ID_Item]])</f>
        <v>35</v>
      </c>
      <c r="B36" s="4" t="s">
        <v>37</v>
      </c>
      <c r="C36" s="3" t="s">
        <v>346</v>
      </c>
      <c r="D36" s="4" t="s">
        <v>34</v>
      </c>
      <c r="E36" s="1" t="s">
        <v>35</v>
      </c>
      <c r="G36" t="s">
        <v>293</v>
      </c>
      <c r="H36" t="s">
        <v>500</v>
      </c>
    </row>
    <row r="37" spans="1:22" ht="30" x14ac:dyDescent="0.25">
      <c r="A37">
        <f>ROW() - ROW(Tabela1[[#Headers],[ID_Item]])</f>
        <v>36</v>
      </c>
      <c r="B37" s="4" t="s">
        <v>213</v>
      </c>
      <c r="C37" s="3" t="s">
        <v>314</v>
      </c>
      <c r="D37" s="4" t="s">
        <v>214</v>
      </c>
      <c r="E37" s="1" t="s">
        <v>40</v>
      </c>
      <c r="G37" t="s">
        <v>256</v>
      </c>
      <c r="H37" t="s">
        <v>500</v>
      </c>
    </row>
    <row r="38" spans="1:22" ht="30" x14ac:dyDescent="0.25">
      <c r="A38">
        <f>ROW() - ROW(Tabela1[[#Headers],[ID_Item]])</f>
        <v>37</v>
      </c>
      <c r="B38" s="4" t="s">
        <v>125</v>
      </c>
      <c r="C38" s="3" t="s">
        <v>347</v>
      </c>
      <c r="D38" s="4" t="s">
        <v>126</v>
      </c>
      <c r="E38" s="1" t="s">
        <v>173</v>
      </c>
      <c r="G38" t="s">
        <v>255</v>
      </c>
      <c r="H38" t="s">
        <v>500</v>
      </c>
    </row>
    <row r="39" spans="1:22" ht="30" x14ac:dyDescent="0.25">
      <c r="A39">
        <f>ROW() - ROW(Tabela1[[#Headers],[ID_Item]])</f>
        <v>38</v>
      </c>
      <c r="B39" s="4" t="s">
        <v>193</v>
      </c>
      <c r="C39" s="3" t="s">
        <v>348</v>
      </c>
      <c r="D39" s="4" t="s">
        <v>190</v>
      </c>
      <c r="E39" s="1" t="s">
        <v>191</v>
      </c>
      <c r="G39" t="s">
        <v>255</v>
      </c>
      <c r="H39" t="s">
        <v>500</v>
      </c>
    </row>
    <row r="40" spans="1:22" ht="30" x14ac:dyDescent="0.25">
      <c r="A40">
        <f>ROW() - ROW(Tabela1[[#Headers],[ID_Item]])</f>
        <v>39</v>
      </c>
      <c r="B40" s="4" t="s">
        <v>12</v>
      </c>
      <c r="C40" s="3" t="s">
        <v>349</v>
      </c>
      <c r="D40" s="4" t="s">
        <v>13</v>
      </c>
      <c r="E40" s="1" t="s">
        <v>19</v>
      </c>
      <c r="F40">
        <v>4</v>
      </c>
      <c r="G40" t="s">
        <v>256</v>
      </c>
      <c r="H40" t="s">
        <v>500</v>
      </c>
    </row>
    <row r="41" spans="1:22" ht="30" x14ac:dyDescent="0.25">
      <c r="A41">
        <f>ROW() - ROW(Tabela1[[#Headers],[ID_Item]])</f>
        <v>40</v>
      </c>
      <c r="B41" s="4" t="s">
        <v>12</v>
      </c>
      <c r="C41" s="3" t="s">
        <v>350</v>
      </c>
      <c r="D41" s="4" t="s">
        <v>13</v>
      </c>
      <c r="E41" s="1" t="s">
        <v>45</v>
      </c>
      <c r="F41">
        <v>4</v>
      </c>
      <c r="G41" t="s">
        <v>257</v>
      </c>
      <c r="H41" t="s">
        <v>500</v>
      </c>
    </row>
    <row r="42" spans="1:22" ht="30" x14ac:dyDescent="0.25">
      <c r="A42">
        <f>ROW() - ROW(Tabela1[[#Headers],[ID_Item]])</f>
        <v>41</v>
      </c>
      <c r="B42" s="4" t="s">
        <v>179</v>
      </c>
      <c r="C42" s="3" t="s">
        <v>351</v>
      </c>
      <c r="D42" s="4" t="s">
        <v>39</v>
      </c>
      <c r="E42" s="1" t="s">
        <v>176</v>
      </c>
      <c r="F42">
        <v>1</v>
      </c>
      <c r="G42" t="s">
        <v>256</v>
      </c>
      <c r="H42" t="s">
        <v>500</v>
      </c>
    </row>
    <row r="43" spans="1:22" ht="60" x14ac:dyDescent="0.25">
      <c r="A43">
        <f>ROW() - ROW(Tabela1[[#Headers],[ID_Item]])</f>
        <v>42</v>
      </c>
      <c r="B43" s="4" t="s">
        <v>179</v>
      </c>
      <c r="C43" s="3" t="s">
        <v>490</v>
      </c>
      <c r="D43" s="4" t="s">
        <v>39</v>
      </c>
      <c r="E43" s="1" t="s">
        <v>176</v>
      </c>
      <c r="G43" t="s">
        <v>257</v>
      </c>
      <c r="H43" t="s">
        <v>499</v>
      </c>
      <c r="I43" t="s">
        <v>467</v>
      </c>
      <c r="J43" s="12" t="s">
        <v>519</v>
      </c>
      <c r="N43" t="s">
        <v>473</v>
      </c>
      <c r="P43">
        <v>24</v>
      </c>
      <c r="T43" t="s">
        <v>469</v>
      </c>
      <c r="U43" t="s">
        <v>479</v>
      </c>
      <c r="V43" s="12" t="s">
        <v>478</v>
      </c>
    </row>
    <row r="44" spans="1:22" ht="30" x14ac:dyDescent="0.25">
      <c r="A44">
        <f>ROW() - ROW(Tabela1[[#Headers],[ID_Item]])</f>
        <v>43</v>
      </c>
      <c r="B44" s="4" t="s">
        <v>142</v>
      </c>
      <c r="C44" s="3" t="s">
        <v>321</v>
      </c>
      <c r="D44" s="4" t="s">
        <v>29</v>
      </c>
      <c r="E44" s="1" t="s">
        <v>143</v>
      </c>
      <c r="G44" t="s">
        <v>254</v>
      </c>
      <c r="H44" t="s">
        <v>500</v>
      </c>
    </row>
    <row r="45" spans="1:22" ht="30" x14ac:dyDescent="0.25">
      <c r="A45">
        <f>ROW() - ROW(Tabela1[[#Headers],[ID_Item]])</f>
        <v>44</v>
      </c>
      <c r="B45" s="4" t="s">
        <v>142</v>
      </c>
      <c r="C45" s="3" t="s">
        <v>352</v>
      </c>
      <c r="D45" s="4" t="s">
        <v>167</v>
      </c>
      <c r="E45" s="1" t="s">
        <v>327</v>
      </c>
      <c r="G45" t="s">
        <v>255</v>
      </c>
      <c r="H45" t="s">
        <v>500</v>
      </c>
    </row>
    <row r="46" spans="1:22" ht="30" x14ac:dyDescent="0.25">
      <c r="A46">
        <f>ROW() - ROW(Tabela1[[#Headers],[ID_Item]])</f>
        <v>45</v>
      </c>
      <c r="B46" s="4" t="s">
        <v>175</v>
      </c>
      <c r="C46" s="3" t="s">
        <v>353</v>
      </c>
      <c r="D46" s="4" t="s">
        <v>39</v>
      </c>
      <c r="E46" s="1" t="s">
        <v>176</v>
      </c>
      <c r="F46">
        <v>2</v>
      </c>
      <c r="G46" t="s">
        <v>256</v>
      </c>
      <c r="H46" t="s">
        <v>500</v>
      </c>
    </row>
    <row r="47" spans="1:22" ht="30" x14ac:dyDescent="0.25">
      <c r="A47">
        <f>ROW() - ROW(Tabela1[[#Headers],[ID_Item]])</f>
        <v>46</v>
      </c>
      <c r="B47" s="4" t="s">
        <v>8</v>
      </c>
      <c r="C47" s="3" t="s">
        <v>354</v>
      </c>
      <c r="D47" s="4" t="s">
        <v>10</v>
      </c>
      <c r="E47" s="1" t="s">
        <v>19</v>
      </c>
      <c r="F47">
        <v>3</v>
      </c>
      <c r="G47" t="s">
        <v>256</v>
      </c>
      <c r="H47" t="s">
        <v>500</v>
      </c>
    </row>
    <row r="48" spans="1:22" ht="30" x14ac:dyDescent="0.25">
      <c r="A48">
        <f>ROW() - ROW(Tabela1[[#Headers],[ID_Item]])</f>
        <v>47</v>
      </c>
      <c r="B48" s="4" t="s">
        <v>49</v>
      </c>
      <c r="C48" s="3" t="s">
        <v>355</v>
      </c>
      <c r="D48" s="4" t="s">
        <v>47</v>
      </c>
      <c r="E48" s="1" t="s">
        <v>48</v>
      </c>
      <c r="G48" t="s">
        <v>256</v>
      </c>
      <c r="H48" t="s">
        <v>500</v>
      </c>
    </row>
    <row r="49" spans="1:22" ht="30" x14ac:dyDescent="0.25">
      <c r="A49">
        <f>ROW() - ROW(Tabela1[[#Headers],[ID_Item]])</f>
        <v>48</v>
      </c>
      <c r="B49" s="4" t="s">
        <v>50</v>
      </c>
      <c r="C49" s="3" t="s">
        <v>356</v>
      </c>
      <c r="D49" s="4" t="s">
        <v>47</v>
      </c>
      <c r="E49" s="1" t="s">
        <v>48</v>
      </c>
      <c r="G49" t="s">
        <v>256</v>
      </c>
      <c r="H49" t="s">
        <v>500</v>
      </c>
    </row>
    <row r="50" spans="1:22" ht="30" x14ac:dyDescent="0.25">
      <c r="A50">
        <f>ROW() - ROW(Tabela1[[#Headers],[ID_Item]])</f>
        <v>49</v>
      </c>
      <c r="B50" s="4" t="s">
        <v>163</v>
      </c>
      <c r="C50" s="3" t="s">
        <v>357</v>
      </c>
      <c r="D50" s="4" t="s">
        <v>164</v>
      </c>
      <c r="E50" s="1" t="s">
        <v>165</v>
      </c>
      <c r="G50" t="s">
        <v>256</v>
      </c>
      <c r="H50" t="s">
        <v>500</v>
      </c>
    </row>
    <row r="51" spans="1:22" ht="30" x14ac:dyDescent="0.25">
      <c r="A51">
        <f>ROW() - ROW(Tabela1[[#Headers],[ID_Item]])</f>
        <v>50</v>
      </c>
      <c r="B51" s="4" t="s">
        <v>1</v>
      </c>
      <c r="C51" s="3" t="s">
        <v>358</v>
      </c>
      <c r="D51" s="4" t="s">
        <v>9</v>
      </c>
      <c r="E51" s="1" t="s">
        <v>19</v>
      </c>
      <c r="F51">
        <v>1</v>
      </c>
      <c r="G51" t="s">
        <v>256</v>
      </c>
      <c r="H51" t="s">
        <v>500</v>
      </c>
    </row>
    <row r="52" spans="1:22" ht="45" x14ac:dyDescent="0.25">
      <c r="A52">
        <f>ROW() - ROW(Tabela1[[#Headers],[ID_Item]])</f>
        <v>51</v>
      </c>
      <c r="B52" s="4" t="s">
        <v>1</v>
      </c>
      <c r="C52" s="3" t="s">
        <v>359</v>
      </c>
      <c r="D52" s="4" t="s">
        <v>9</v>
      </c>
      <c r="E52" s="1" t="s">
        <v>19</v>
      </c>
      <c r="F52">
        <v>1</v>
      </c>
      <c r="G52" t="s">
        <v>256</v>
      </c>
      <c r="H52" t="s">
        <v>500</v>
      </c>
    </row>
    <row r="53" spans="1:22" ht="45" x14ac:dyDescent="0.25">
      <c r="A53">
        <f>ROW() - ROW(Tabela1[[#Headers],[ID_Item]])</f>
        <v>52</v>
      </c>
      <c r="B53" s="4" t="s">
        <v>1</v>
      </c>
      <c r="C53" s="3" t="s">
        <v>360</v>
      </c>
      <c r="D53" s="4" t="s">
        <v>9</v>
      </c>
      <c r="E53" s="1" t="s">
        <v>19</v>
      </c>
      <c r="F53">
        <v>1</v>
      </c>
      <c r="G53" t="s">
        <v>257</v>
      </c>
      <c r="H53" t="s">
        <v>500</v>
      </c>
    </row>
    <row r="54" spans="1:22" ht="30" x14ac:dyDescent="0.25">
      <c r="A54">
        <f>ROW() - ROW(Tabela1[[#Headers],[ID_Item]])</f>
        <v>53</v>
      </c>
      <c r="B54" s="4" t="s">
        <v>1</v>
      </c>
      <c r="C54" s="3" t="s">
        <v>491</v>
      </c>
      <c r="D54" s="4" t="s">
        <v>9</v>
      </c>
      <c r="E54" s="1" t="s">
        <v>466</v>
      </c>
      <c r="G54" t="s">
        <v>257</v>
      </c>
      <c r="H54" t="s">
        <v>499</v>
      </c>
      <c r="I54" t="s">
        <v>467</v>
      </c>
      <c r="J54" s="12" t="s">
        <v>520</v>
      </c>
      <c r="K54">
        <v>10</v>
      </c>
      <c r="L54">
        <v>12</v>
      </c>
      <c r="M54">
        <v>50</v>
      </c>
      <c r="N54" t="s">
        <v>473</v>
      </c>
      <c r="P54">
        <v>6</v>
      </c>
      <c r="Q54">
        <v>1000</v>
      </c>
      <c r="S54">
        <v>4000</v>
      </c>
      <c r="T54" t="s">
        <v>469</v>
      </c>
      <c r="U54" t="s">
        <v>477</v>
      </c>
    </row>
    <row r="55" spans="1:22" ht="60" x14ac:dyDescent="0.25">
      <c r="A55">
        <f>ROW() - ROW(Tabela1[[#Headers],[ID_Item]])</f>
        <v>54</v>
      </c>
      <c r="B55" s="4" t="s">
        <v>277</v>
      </c>
      <c r="C55" s="3" t="s">
        <v>361</v>
      </c>
      <c r="D55" s="4" t="s">
        <v>9</v>
      </c>
      <c r="E55" s="1" t="s">
        <v>19</v>
      </c>
      <c r="F55">
        <v>1</v>
      </c>
      <c r="G55" t="s">
        <v>256</v>
      </c>
      <c r="H55" t="s">
        <v>500</v>
      </c>
    </row>
    <row r="56" spans="1:22" ht="60" x14ac:dyDescent="0.25">
      <c r="A56">
        <f>ROW() - ROW(Tabela1[[#Headers],[ID_Item]])</f>
        <v>55</v>
      </c>
      <c r="B56" s="4" t="s">
        <v>277</v>
      </c>
      <c r="C56" s="3" t="s">
        <v>362</v>
      </c>
      <c r="D56" s="4" t="s">
        <v>9</v>
      </c>
      <c r="E56" s="1" t="s">
        <v>19</v>
      </c>
      <c r="F56">
        <v>1</v>
      </c>
      <c r="G56" t="s">
        <v>257</v>
      </c>
      <c r="H56" t="s">
        <v>500</v>
      </c>
    </row>
    <row r="57" spans="1:22" ht="30" x14ac:dyDescent="0.25">
      <c r="A57">
        <f>ROW() - ROW(Tabela1[[#Headers],[ID_Item]])</f>
        <v>56</v>
      </c>
      <c r="B57" s="4" t="s">
        <v>17</v>
      </c>
      <c r="C57" s="3" t="s">
        <v>363</v>
      </c>
      <c r="D57" s="4" t="s">
        <v>16</v>
      </c>
      <c r="E57" s="1" t="s">
        <v>21</v>
      </c>
      <c r="G57" t="s">
        <v>256</v>
      </c>
      <c r="H57" t="s">
        <v>500</v>
      </c>
    </row>
    <row r="58" spans="1:22" ht="30" x14ac:dyDescent="0.25">
      <c r="A58">
        <f>ROW() - ROW(Tabela1[[#Headers],[ID_Item]])</f>
        <v>57</v>
      </c>
      <c r="B58" s="4" t="s">
        <v>200</v>
      </c>
      <c r="C58" s="3" t="s">
        <v>364</v>
      </c>
      <c r="D58" s="4" t="s">
        <v>199</v>
      </c>
      <c r="E58" s="1" t="s">
        <v>198</v>
      </c>
      <c r="G58" t="s">
        <v>256</v>
      </c>
      <c r="H58" t="s">
        <v>500</v>
      </c>
    </row>
    <row r="59" spans="1:22" ht="30" x14ac:dyDescent="0.25">
      <c r="A59">
        <f>ROW() - ROW(Tabela1[[#Headers],[ID_Item]])</f>
        <v>58</v>
      </c>
      <c r="B59" s="4" t="s">
        <v>200</v>
      </c>
      <c r="C59" s="3" t="s">
        <v>365</v>
      </c>
      <c r="D59" s="4" t="s">
        <v>199</v>
      </c>
      <c r="E59" s="1" t="s">
        <v>198</v>
      </c>
      <c r="G59" t="s">
        <v>256</v>
      </c>
      <c r="H59" t="s">
        <v>500</v>
      </c>
    </row>
    <row r="60" spans="1:22" ht="30" x14ac:dyDescent="0.25">
      <c r="A60">
        <f>ROW() - ROW(Tabela1[[#Headers],[ID_Item]])</f>
        <v>59</v>
      </c>
      <c r="B60" s="4" t="s">
        <v>14</v>
      </c>
      <c r="C60" s="3" t="s">
        <v>366</v>
      </c>
      <c r="D60" s="4" t="s">
        <v>15</v>
      </c>
      <c r="E60" s="1" t="s">
        <v>20</v>
      </c>
      <c r="G60" t="s">
        <v>256</v>
      </c>
      <c r="H60" t="s">
        <v>500</v>
      </c>
    </row>
    <row r="61" spans="1:22" ht="195" x14ac:dyDescent="0.25">
      <c r="A61">
        <f>ROW() - ROW(Tabela1[[#Headers],[ID_Item]])</f>
        <v>60</v>
      </c>
      <c r="B61" s="4" t="s">
        <v>14</v>
      </c>
      <c r="C61" s="3" t="s">
        <v>492</v>
      </c>
      <c r="D61" s="4" t="s">
        <v>15</v>
      </c>
      <c r="E61" s="1" t="s">
        <v>485</v>
      </c>
      <c r="G61" t="s">
        <v>257</v>
      </c>
      <c r="H61" t="s">
        <v>499</v>
      </c>
      <c r="I61" t="s">
        <v>467</v>
      </c>
      <c r="J61" s="12" t="s">
        <v>486</v>
      </c>
      <c r="M61">
        <v>10</v>
      </c>
      <c r="N61" t="s">
        <v>487</v>
      </c>
      <c r="O61">
        <v>20</v>
      </c>
      <c r="P61">
        <v>8</v>
      </c>
      <c r="T61" t="s">
        <v>469</v>
      </c>
      <c r="U61" t="s">
        <v>484</v>
      </c>
      <c r="V61" s="12" t="s">
        <v>523</v>
      </c>
    </row>
    <row r="62" spans="1:22" ht="30" x14ac:dyDescent="0.25">
      <c r="A62">
        <f>ROW() - ROW(Tabela1[[#Headers],[ID_Item]])</f>
        <v>61</v>
      </c>
      <c r="B62" s="4" t="s">
        <v>194</v>
      </c>
      <c r="C62" s="3" t="s">
        <v>367</v>
      </c>
      <c r="D62" s="4" t="s">
        <v>190</v>
      </c>
      <c r="E62" s="1" t="s">
        <v>191</v>
      </c>
      <c r="G62" t="s">
        <v>256</v>
      </c>
      <c r="H62" t="s">
        <v>500</v>
      </c>
    </row>
    <row r="63" spans="1:22" ht="45" x14ac:dyDescent="0.25">
      <c r="A63">
        <f>ROW() - ROW(Tabela1[[#Headers],[ID_Item]])</f>
        <v>62</v>
      </c>
      <c r="B63" s="4" t="s">
        <v>506</v>
      </c>
      <c r="C63" s="3" t="s">
        <v>503</v>
      </c>
      <c r="D63" s="4" t="s">
        <v>39</v>
      </c>
      <c r="E63" s="1" t="s">
        <v>504</v>
      </c>
      <c r="G63" t="s">
        <v>257</v>
      </c>
      <c r="H63" t="s">
        <v>499</v>
      </c>
      <c r="I63" t="s">
        <v>467</v>
      </c>
      <c r="J63" s="12" t="s">
        <v>522</v>
      </c>
      <c r="M63">
        <v>6</v>
      </c>
      <c r="N63" t="s">
        <v>473</v>
      </c>
      <c r="P63">
        <v>12</v>
      </c>
      <c r="T63" t="s">
        <v>469</v>
      </c>
      <c r="U63" t="s">
        <v>479</v>
      </c>
      <c r="V63" t="s">
        <v>505</v>
      </c>
    </row>
    <row r="64" spans="1:22" ht="30" x14ac:dyDescent="0.25">
      <c r="A64">
        <f>ROW() - ROW(Tabela1[[#Headers],[ID_Item]])</f>
        <v>63</v>
      </c>
      <c r="B64" s="4" t="s">
        <v>121</v>
      </c>
      <c r="C64" s="3" t="s">
        <v>368</v>
      </c>
      <c r="D64" s="4" t="s">
        <v>119</v>
      </c>
      <c r="E64" s="1" t="s">
        <v>120</v>
      </c>
      <c r="G64" t="s">
        <v>256</v>
      </c>
      <c r="H64" t="s">
        <v>500</v>
      </c>
    </row>
    <row r="65" spans="1:8" ht="30" x14ac:dyDescent="0.25">
      <c r="A65">
        <f>ROW() - ROW(Tabela1[[#Headers],[ID_Item]])</f>
        <v>64</v>
      </c>
      <c r="B65" s="4" t="s">
        <v>241</v>
      </c>
      <c r="C65" s="3" t="s">
        <v>369</v>
      </c>
      <c r="D65" s="4" t="s">
        <v>209</v>
      </c>
      <c r="E65" s="1" t="s">
        <v>185</v>
      </c>
      <c r="G65" t="s">
        <v>256</v>
      </c>
      <c r="H65" t="s">
        <v>500</v>
      </c>
    </row>
    <row r="66" spans="1:8" ht="30" x14ac:dyDescent="0.25">
      <c r="A66">
        <f>ROW() - ROW(Tabela1[[#Headers],[ID_Item]])</f>
        <v>65</v>
      </c>
      <c r="B66" s="4" t="s">
        <v>528</v>
      </c>
      <c r="C66" s="3" t="s">
        <v>529</v>
      </c>
      <c r="D66" s="4" t="s">
        <v>29</v>
      </c>
      <c r="E66" s="1" t="s">
        <v>31</v>
      </c>
      <c r="G66" t="s">
        <v>530</v>
      </c>
      <c r="H66" t="s">
        <v>500</v>
      </c>
    </row>
    <row r="67" spans="1:8" ht="30" x14ac:dyDescent="0.25">
      <c r="A67">
        <f>ROW() - ROW(Tabela1[[#Headers],[ID_Item]])</f>
        <v>66</v>
      </c>
      <c r="B67" s="4" t="s">
        <v>151</v>
      </c>
      <c r="C67" s="3" t="s">
        <v>370</v>
      </c>
      <c r="D67" s="4" t="s">
        <v>27</v>
      </c>
      <c r="E67" s="1" t="s">
        <v>30</v>
      </c>
      <c r="F67">
        <v>3</v>
      </c>
      <c r="G67" t="s">
        <v>288</v>
      </c>
      <c r="H67" t="s">
        <v>500</v>
      </c>
    </row>
    <row r="68" spans="1:8" ht="30" x14ac:dyDescent="0.25">
      <c r="A68">
        <f>ROW() - ROW(Tabela1[[#Headers],[ID_Item]])</f>
        <v>67</v>
      </c>
      <c r="B68" s="4" t="s">
        <v>151</v>
      </c>
      <c r="C68" s="3" t="s">
        <v>371</v>
      </c>
      <c r="D68" s="4" t="s">
        <v>27</v>
      </c>
      <c r="E68" s="1" t="s">
        <v>30</v>
      </c>
      <c r="F68">
        <v>3</v>
      </c>
      <c r="G68" t="s">
        <v>288</v>
      </c>
      <c r="H68" t="s">
        <v>500</v>
      </c>
    </row>
    <row r="69" spans="1:8" ht="30" x14ac:dyDescent="0.25">
      <c r="A69">
        <f>ROW() - ROW(Tabela1[[#Headers],[ID_Item]])</f>
        <v>68</v>
      </c>
      <c r="B69" s="4" t="s">
        <v>153</v>
      </c>
      <c r="C69" s="3" t="s">
        <v>324</v>
      </c>
      <c r="D69" s="11" t="s">
        <v>154</v>
      </c>
      <c r="E69" s="1" t="s">
        <v>30</v>
      </c>
      <c r="F69">
        <v>2</v>
      </c>
      <c r="G69" t="s">
        <v>288</v>
      </c>
      <c r="H69" t="s">
        <v>500</v>
      </c>
    </row>
    <row r="70" spans="1:8" ht="30" x14ac:dyDescent="0.25">
      <c r="A70">
        <f>ROW() - ROW(Tabela1[[#Headers],[ID_Item]])</f>
        <v>69</v>
      </c>
      <c r="B70" s="4" t="s">
        <v>152</v>
      </c>
      <c r="C70" s="3" t="s">
        <v>325</v>
      </c>
      <c r="D70" s="4" t="s">
        <v>154</v>
      </c>
      <c r="E70" s="1" t="s">
        <v>30</v>
      </c>
      <c r="F70">
        <v>2</v>
      </c>
      <c r="G70" t="s">
        <v>295</v>
      </c>
      <c r="H70" t="s">
        <v>500</v>
      </c>
    </row>
    <row r="71" spans="1:8" ht="30" x14ac:dyDescent="0.25">
      <c r="A71">
        <f>ROW() - ROW(Tabela1[[#Headers],[ID_Item]])</f>
        <v>70</v>
      </c>
      <c r="B71" s="4" t="s">
        <v>152</v>
      </c>
      <c r="C71" s="3" t="s">
        <v>326</v>
      </c>
      <c r="D71" s="4" t="s">
        <v>154</v>
      </c>
      <c r="E71" s="1" t="s">
        <v>30</v>
      </c>
      <c r="F71">
        <v>2</v>
      </c>
      <c r="G71" t="s">
        <v>295</v>
      </c>
      <c r="H71" t="s">
        <v>500</v>
      </c>
    </row>
    <row r="72" spans="1:8" ht="30" x14ac:dyDescent="0.25">
      <c r="A72">
        <f>ROW() - ROW(Tabela1[[#Headers],[ID_Item]])</f>
        <v>71</v>
      </c>
      <c r="B72" s="4" t="s">
        <v>59</v>
      </c>
      <c r="C72" s="3" t="s">
        <v>372</v>
      </c>
      <c r="D72" s="4" t="s">
        <v>5</v>
      </c>
      <c r="E72" s="1" t="s">
        <v>60</v>
      </c>
      <c r="G72" t="s">
        <v>296</v>
      </c>
      <c r="H72" t="s">
        <v>500</v>
      </c>
    </row>
    <row r="73" spans="1:8" ht="30" x14ac:dyDescent="0.25">
      <c r="A73">
        <f>ROW() - ROW(Tabela1[[#Headers],[ID_Item]])</f>
        <v>72</v>
      </c>
      <c r="B73" s="4" t="s">
        <v>229</v>
      </c>
      <c r="C73" s="3" t="s">
        <v>373</v>
      </c>
      <c r="D73" s="4" t="s">
        <v>230</v>
      </c>
      <c r="E73" s="1" t="s">
        <v>224</v>
      </c>
      <c r="F73">
        <v>2</v>
      </c>
      <c r="G73" t="s">
        <v>256</v>
      </c>
      <c r="H73" t="s">
        <v>500</v>
      </c>
    </row>
    <row r="74" spans="1:8" ht="30" x14ac:dyDescent="0.25">
      <c r="A74">
        <f>ROW() - ROW(Tabela1[[#Headers],[ID_Item]])</f>
        <v>73</v>
      </c>
      <c r="B74" s="4" t="s">
        <v>229</v>
      </c>
      <c r="C74" s="3" t="s">
        <v>374</v>
      </c>
      <c r="D74" s="4" t="s">
        <v>230</v>
      </c>
      <c r="E74" s="1" t="s">
        <v>224</v>
      </c>
      <c r="F74">
        <v>2</v>
      </c>
      <c r="G74" t="s">
        <v>256</v>
      </c>
      <c r="H74" t="s">
        <v>500</v>
      </c>
    </row>
    <row r="75" spans="1:8" ht="30" x14ac:dyDescent="0.25">
      <c r="A75">
        <f>ROW() - ROW(Tabela1[[#Headers],[ID_Item]])</f>
        <v>74</v>
      </c>
      <c r="B75" s="4" t="s">
        <v>32</v>
      </c>
      <c r="C75" s="3" t="s">
        <v>375</v>
      </c>
      <c r="D75" s="4" t="s">
        <v>115</v>
      </c>
      <c r="E75" s="1" t="s">
        <v>33</v>
      </c>
      <c r="G75" t="s">
        <v>258</v>
      </c>
      <c r="H75" t="s">
        <v>500</v>
      </c>
    </row>
    <row r="76" spans="1:8" ht="30" x14ac:dyDescent="0.25">
      <c r="A76">
        <f>ROW() - ROW(Tabela1[[#Headers],[ID_Item]])</f>
        <v>75</v>
      </c>
      <c r="B76" s="4" t="s">
        <v>32</v>
      </c>
      <c r="C76" s="3" t="s">
        <v>376</v>
      </c>
      <c r="D76" s="4" t="s">
        <v>115</v>
      </c>
      <c r="E76" s="1" t="s">
        <v>33</v>
      </c>
      <c r="G76" t="s">
        <v>259</v>
      </c>
      <c r="H76" t="s">
        <v>500</v>
      </c>
    </row>
    <row r="77" spans="1:8" ht="30" x14ac:dyDescent="0.25">
      <c r="A77">
        <f>ROW() - ROW(Tabela1[[#Headers],[ID_Item]])</f>
        <v>76</v>
      </c>
      <c r="B77" s="4" t="s">
        <v>32</v>
      </c>
      <c r="C77" s="3" t="s">
        <v>377</v>
      </c>
      <c r="D77" s="4" t="s">
        <v>115</v>
      </c>
      <c r="E77" s="1" t="s">
        <v>33</v>
      </c>
      <c r="F77">
        <v>1</v>
      </c>
      <c r="G77" t="s">
        <v>257</v>
      </c>
      <c r="H77" t="s">
        <v>500</v>
      </c>
    </row>
    <row r="78" spans="1:8" ht="30" x14ac:dyDescent="0.25">
      <c r="A78">
        <f>ROW() - ROW(Tabela1[[#Headers],[ID_Item]])</f>
        <v>77</v>
      </c>
      <c r="B78" s="4" t="s">
        <v>189</v>
      </c>
      <c r="C78" s="3" t="s">
        <v>378</v>
      </c>
      <c r="D78" s="4" t="s">
        <v>195</v>
      </c>
      <c r="E78" s="1" t="s">
        <v>191</v>
      </c>
      <c r="G78" t="s">
        <v>256</v>
      </c>
      <c r="H78" t="s">
        <v>500</v>
      </c>
    </row>
    <row r="79" spans="1:8" ht="30" x14ac:dyDescent="0.25">
      <c r="A79">
        <f>ROW() - ROW(Tabela1[[#Headers],[ID_Item]])</f>
        <v>78</v>
      </c>
      <c r="B79" s="4" t="s">
        <v>144</v>
      </c>
      <c r="C79" s="3" t="s">
        <v>315</v>
      </c>
      <c r="D79" s="4" t="s">
        <v>29</v>
      </c>
      <c r="E79" s="1" t="s">
        <v>143</v>
      </c>
      <c r="G79" t="s">
        <v>254</v>
      </c>
      <c r="H79" t="s">
        <v>500</v>
      </c>
    </row>
    <row r="80" spans="1:8" ht="30" x14ac:dyDescent="0.25">
      <c r="A80">
        <f>ROW() - ROW(Tabela1[[#Headers],[ID_Item]])</f>
        <v>79</v>
      </c>
      <c r="B80" s="4" t="s">
        <v>131</v>
      </c>
      <c r="C80" s="3" t="s">
        <v>318</v>
      </c>
      <c r="D80" s="4" t="s">
        <v>132</v>
      </c>
      <c r="E80" s="1" t="s">
        <v>133</v>
      </c>
      <c r="G80" t="s">
        <v>257</v>
      </c>
      <c r="H80" t="s">
        <v>500</v>
      </c>
    </row>
    <row r="81" spans="1:21" ht="30" x14ac:dyDescent="0.25">
      <c r="A81">
        <f>ROW() - ROW(Tabela1[[#Headers],[ID_Item]])</f>
        <v>80</v>
      </c>
      <c r="B81" s="4" t="s">
        <v>155</v>
      </c>
      <c r="C81" s="3" t="s">
        <v>379</v>
      </c>
      <c r="D81" s="4" t="s">
        <v>205</v>
      </c>
      <c r="E81" s="1" t="s">
        <v>156</v>
      </c>
      <c r="G81" t="s">
        <v>293</v>
      </c>
      <c r="H81" t="s">
        <v>500</v>
      </c>
    </row>
    <row r="82" spans="1:21" ht="30" x14ac:dyDescent="0.25">
      <c r="A82">
        <f>ROW() - ROW(Tabela1[[#Headers],[ID_Item]])</f>
        <v>81</v>
      </c>
      <c r="B82" s="4" t="s">
        <v>177</v>
      </c>
      <c r="C82" s="3" t="s">
        <v>380</v>
      </c>
      <c r="D82" s="4" t="s">
        <v>39</v>
      </c>
      <c r="E82" s="1" t="s">
        <v>176</v>
      </c>
      <c r="F82">
        <v>2</v>
      </c>
      <c r="G82" t="s">
        <v>256</v>
      </c>
      <c r="H82" t="s">
        <v>500</v>
      </c>
    </row>
    <row r="83" spans="1:21" ht="30" x14ac:dyDescent="0.25">
      <c r="A83">
        <f>ROW() - ROW(Tabela1[[#Headers],[ID_Item]])</f>
        <v>82</v>
      </c>
      <c r="B83" s="4" t="s">
        <v>177</v>
      </c>
      <c r="C83" s="3" t="s">
        <v>501</v>
      </c>
      <c r="D83" s="4" t="s">
        <v>39</v>
      </c>
      <c r="E83" s="1" t="s">
        <v>502</v>
      </c>
      <c r="G83" t="s">
        <v>257</v>
      </c>
      <c r="H83" t="s">
        <v>499</v>
      </c>
      <c r="I83" t="s">
        <v>467</v>
      </c>
      <c r="J83" s="12" t="s">
        <v>521</v>
      </c>
      <c r="K83">
        <f>2/3</f>
        <v>0.66666666666666663</v>
      </c>
      <c r="L83">
        <f>2/3</f>
        <v>0.66666666666666663</v>
      </c>
      <c r="M83">
        <v>2</v>
      </c>
      <c r="N83" t="s">
        <v>473</v>
      </c>
      <c r="P83">
        <v>8</v>
      </c>
      <c r="R83">
        <v>2</v>
      </c>
      <c r="S83">
        <v>100</v>
      </c>
      <c r="T83" t="s">
        <v>469</v>
      </c>
      <c r="U83" t="s">
        <v>477</v>
      </c>
    </row>
    <row r="84" spans="1:21" ht="30" x14ac:dyDescent="0.25">
      <c r="A84">
        <f>ROW() - ROW(Tabela1[[#Headers],[ID_Item]])</f>
        <v>83</v>
      </c>
      <c r="B84" s="4" t="s">
        <v>22</v>
      </c>
      <c r="C84" s="3" t="s">
        <v>316</v>
      </c>
      <c r="D84" s="4" t="s">
        <v>10</v>
      </c>
      <c r="E84" s="1" t="s">
        <v>19</v>
      </c>
      <c r="F84">
        <v>2</v>
      </c>
      <c r="G84" t="s">
        <v>256</v>
      </c>
      <c r="H84" t="s">
        <v>500</v>
      </c>
    </row>
    <row r="85" spans="1:21" ht="45" x14ac:dyDescent="0.25">
      <c r="A85">
        <f>ROW() - ROW(Tabela1[[#Headers],[ID_Item]])</f>
        <v>84</v>
      </c>
      <c r="B85" s="4" t="s">
        <v>22</v>
      </c>
      <c r="C85" s="3" t="s">
        <v>493</v>
      </c>
      <c r="D85" s="4" t="s">
        <v>10</v>
      </c>
      <c r="E85" s="1" t="s">
        <v>466</v>
      </c>
      <c r="G85" t="s">
        <v>257</v>
      </c>
      <c r="H85" t="s">
        <v>499</v>
      </c>
      <c r="I85" t="s">
        <v>467</v>
      </c>
      <c r="J85" s="12" t="s">
        <v>470</v>
      </c>
      <c r="K85">
        <v>5</v>
      </c>
      <c r="L85">
        <v>10</v>
      </c>
      <c r="M85">
        <v>100</v>
      </c>
      <c r="N85" t="s">
        <v>487</v>
      </c>
      <c r="O85">
        <v>20</v>
      </c>
      <c r="P85">
        <v>8</v>
      </c>
      <c r="R85">
        <v>40</v>
      </c>
      <c r="S85">
        <v>2400</v>
      </c>
      <c r="T85" t="s">
        <v>469</v>
      </c>
      <c r="U85" t="s">
        <v>477</v>
      </c>
    </row>
    <row r="86" spans="1:21" ht="30" x14ac:dyDescent="0.25">
      <c r="A86">
        <f>ROW() - ROW(Tabela1[[#Headers],[ID_Item]])</f>
        <v>85</v>
      </c>
      <c r="B86" s="4" t="s">
        <v>192</v>
      </c>
      <c r="C86" s="3" t="s">
        <v>381</v>
      </c>
      <c r="D86" s="4" t="s">
        <v>190</v>
      </c>
      <c r="E86" s="1" t="s">
        <v>191</v>
      </c>
      <c r="G86" t="s">
        <v>256</v>
      </c>
      <c r="H86" t="s">
        <v>500</v>
      </c>
    </row>
    <row r="87" spans="1:21" ht="30" x14ac:dyDescent="0.25">
      <c r="A87">
        <f>ROW() - ROW(Tabela1[[#Headers],[ID_Item]])</f>
        <v>86</v>
      </c>
      <c r="B87" s="4" t="s">
        <v>192</v>
      </c>
      <c r="C87" s="3" t="s">
        <v>382</v>
      </c>
      <c r="D87" s="4" t="s">
        <v>190</v>
      </c>
      <c r="E87" s="1" t="s">
        <v>191</v>
      </c>
      <c r="G87" t="s">
        <v>256</v>
      </c>
      <c r="H87" t="s">
        <v>500</v>
      </c>
    </row>
    <row r="88" spans="1:21" ht="30" x14ac:dyDescent="0.25">
      <c r="A88">
        <f>ROW() - ROW(Tabela1[[#Headers],[ID_Item]])</f>
        <v>87</v>
      </c>
      <c r="B88" s="4" t="s">
        <v>227</v>
      </c>
      <c r="C88" s="3" t="s">
        <v>383</v>
      </c>
      <c r="D88" s="4" t="s">
        <v>223</v>
      </c>
      <c r="E88" s="1" t="s">
        <v>224</v>
      </c>
      <c r="F88">
        <v>3</v>
      </c>
      <c r="G88" t="s">
        <v>297</v>
      </c>
      <c r="H88" t="s">
        <v>500</v>
      </c>
    </row>
    <row r="89" spans="1:21" ht="30" x14ac:dyDescent="0.25">
      <c r="A89">
        <f>ROW() - ROW(Tabela1[[#Headers],[ID_Item]])</f>
        <v>88</v>
      </c>
      <c r="B89" s="4" t="s">
        <v>227</v>
      </c>
      <c r="C89" s="3" t="s">
        <v>384</v>
      </c>
      <c r="D89" s="4" t="s">
        <v>223</v>
      </c>
      <c r="E89" s="1" t="s">
        <v>224</v>
      </c>
      <c r="F89">
        <v>3</v>
      </c>
      <c r="G89" t="s">
        <v>297</v>
      </c>
      <c r="H89" t="s">
        <v>500</v>
      </c>
    </row>
    <row r="90" spans="1:21" ht="60" x14ac:dyDescent="0.25">
      <c r="A90">
        <f>ROW() - ROW(Tabela1[[#Headers],[ID_Item]])</f>
        <v>89</v>
      </c>
      <c r="B90" s="4" t="s">
        <v>227</v>
      </c>
      <c r="C90" s="3" t="s">
        <v>385</v>
      </c>
      <c r="D90" s="4" t="s">
        <v>223</v>
      </c>
      <c r="E90" s="1" t="s">
        <v>224</v>
      </c>
      <c r="F90">
        <v>3</v>
      </c>
      <c r="G90" t="s">
        <v>297</v>
      </c>
      <c r="H90" t="s">
        <v>500</v>
      </c>
    </row>
    <row r="91" spans="1:21" ht="30" x14ac:dyDescent="0.25">
      <c r="A91">
        <f>ROW() - ROW(Tabela1[[#Headers],[ID_Item]])</f>
        <v>90</v>
      </c>
      <c r="B91" s="4" t="s">
        <v>227</v>
      </c>
      <c r="C91" s="3" t="s">
        <v>386</v>
      </c>
      <c r="D91" s="4" t="s">
        <v>223</v>
      </c>
      <c r="E91" s="1" t="s">
        <v>224</v>
      </c>
      <c r="F91">
        <v>3</v>
      </c>
      <c r="G91" t="s">
        <v>297</v>
      </c>
      <c r="H91" t="s">
        <v>500</v>
      </c>
    </row>
    <row r="92" spans="1:21" ht="30" x14ac:dyDescent="0.25">
      <c r="A92">
        <f>ROW() - ROW(Tabela1[[#Headers],[ID_Item]])</f>
        <v>91</v>
      </c>
      <c r="B92" s="4" t="s">
        <v>227</v>
      </c>
      <c r="C92" s="3" t="s">
        <v>387</v>
      </c>
      <c r="D92" s="4" t="s">
        <v>223</v>
      </c>
      <c r="E92" s="1" t="s">
        <v>224</v>
      </c>
      <c r="F92">
        <v>3</v>
      </c>
      <c r="G92" t="s">
        <v>297</v>
      </c>
      <c r="H92" t="s">
        <v>500</v>
      </c>
    </row>
    <row r="93" spans="1:21" ht="60" x14ac:dyDescent="0.25">
      <c r="A93">
        <f>ROW() - ROW(Tabela1[[#Headers],[ID_Item]])</f>
        <v>92</v>
      </c>
      <c r="B93" s="4" t="s">
        <v>227</v>
      </c>
      <c r="C93" s="3" t="s">
        <v>388</v>
      </c>
      <c r="D93" s="4" t="s">
        <v>223</v>
      </c>
      <c r="E93" s="1" t="s">
        <v>224</v>
      </c>
      <c r="F93">
        <v>3</v>
      </c>
      <c r="G93" t="s">
        <v>297</v>
      </c>
      <c r="H93" t="s">
        <v>500</v>
      </c>
    </row>
    <row r="94" spans="1:21" ht="60" x14ac:dyDescent="0.25">
      <c r="A94">
        <f>ROW() - ROW(Tabela1[[#Headers],[ID_Item]])</f>
        <v>93</v>
      </c>
      <c r="B94" s="4" t="s">
        <v>226</v>
      </c>
      <c r="C94" s="3" t="s">
        <v>389</v>
      </c>
      <c r="D94" s="4" t="s">
        <v>223</v>
      </c>
      <c r="E94" s="1" t="s">
        <v>224</v>
      </c>
      <c r="F94">
        <v>3</v>
      </c>
      <c r="G94" t="s">
        <v>297</v>
      </c>
      <c r="H94" t="s">
        <v>500</v>
      </c>
    </row>
    <row r="95" spans="1:21" ht="60" x14ac:dyDescent="0.25">
      <c r="A95">
        <f>ROW() - ROW(Tabela1[[#Headers],[ID_Item]])</f>
        <v>94</v>
      </c>
      <c r="B95" s="4" t="s">
        <v>226</v>
      </c>
      <c r="C95" s="3" t="s">
        <v>390</v>
      </c>
      <c r="D95" s="4" t="s">
        <v>223</v>
      </c>
      <c r="E95" s="1" t="s">
        <v>225</v>
      </c>
      <c r="F95">
        <v>3</v>
      </c>
      <c r="G95" t="s">
        <v>297</v>
      </c>
      <c r="H95" t="s">
        <v>500</v>
      </c>
    </row>
    <row r="96" spans="1:21" ht="30" x14ac:dyDescent="0.25">
      <c r="A96">
        <f>ROW() - ROW(Tabela1[[#Headers],[ID_Item]])</f>
        <v>95</v>
      </c>
      <c r="B96" s="4" t="s">
        <v>531</v>
      </c>
      <c r="C96" s="3" t="s">
        <v>532</v>
      </c>
      <c r="D96" s="4" t="s">
        <v>533</v>
      </c>
      <c r="E96" s="1" t="s">
        <v>30</v>
      </c>
      <c r="G96" t="s">
        <v>535</v>
      </c>
      <c r="H96" t="s">
        <v>500</v>
      </c>
    </row>
    <row r="97" spans="1:8" ht="30" x14ac:dyDescent="0.25">
      <c r="A97">
        <f>ROW() - ROW(Tabela1[[#Headers],[ID_Item]])</f>
        <v>96</v>
      </c>
      <c r="B97" s="4" t="s">
        <v>51</v>
      </c>
      <c r="C97" s="3" t="s">
        <v>391</v>
      </c>
      <c r="D97" s="4" t="s">
        <v>52</v>
      </c>
      <c r="E97" s="1" t="s">
        <v>53</v>
      </c>
      <c r="G97" t="s">
        <v>256</v>
      </c>
      <c r="H97" t="s">
        <v>500</v>
      </c>
    </row>
    <row r="98" spans="1:8" ht="30" x14ac:dyDescent="0.25">
      <c r="A98">
        <f>ROW() - ROW(Tabela1[[#Headers],[ID_Item]])</f>
        <v>97</v>
      </c>
      <c r="B98" s="4" t="s">
        <v>136</v>
      </c>
      <c r="C98" s="3" t="s">
        <v>392</v>
      </c>
      <c r="D98" s="4" t="s">
        <v>137</v>
      </c>
      <c r="E98" s="1" t="s">
        <v>138</v>
      </c>
      <c r="F98">
        <v>2</v>
      </c>
      <c r="G98" t="s">
        <v>257</v>
      </c>
      <c r="H98" t="s">
        <v>500</v>
      </c>
    </row>
    <row r="99" spans="1:8" ht="30" x14ac:dyDescent="0.25">
      <c r="A99">
        <f>ROW() - ROW(Tabela1[[#Headers],[ID_Item]])</f>
        <v>98</v>
      </c>
      <c r="B99" s="4" t="s">
        <v>116</v>
      </c>
      <c r="C99" s="3" t="s">
        <v>393</v>
      </c>
      <c r="D99" s="4" t="s">
        <v>218</v>
      </c>
      <c r="E99" s="1" t="s">
        <v>40</v>
      </c>
      <c r="G99" t="s">
        <v>256</v>
      </c>
      <c r="H99" t="s">
        <v>500</v>
      </c>
    </row>
    <row r="100" spans="1:8" ht="30" x14ac:dyDescent="0.25">
      <c r="A100">
        <f>ROW() - ROW(Tabela1[[#Headers],[ID_Item]])</f>
        <v>99</v>
      </c>
      <c r="B100" s="4" t="s">
        <v>38</v>
      </c>
      <c r="C100" s="3" t="s">
        <v>394</v>
      </c>
      <c r="D100" s="4" t="s">
        <v>39</v>
      </c>
      <c r="E100" s="1" t="s">
        <v>176</v>
      </c>
      <c r="F100">
        <v>1</v>
      </c>
      <c r="G100" t="s">
        <v>256</v>
      </c>
      <c r="H100" t="s">
        <v>500</v>
      </c>
    </row>
    <row r="101" spans="1:8" ht="30" x14ac:dyDescent="0.25">
      <c r="A101">
        <f>ROW() - ROW(Tabela1[[#Headers],[ID_Item]])</f>
        <v>100</v>
      </c>
      <c r="B101" s="4" t="s">
        <v>38</v>
      </c>
      <c r="C101" s="3" t="s">
        <v>536</v>
      </c>
      <c r="D101" s="4" t="s">
        <v>39</v>
      </c>
      <c r="E101" s="1" t="s">
        <v>176</v>
      </c>
      <c r="G101" t="s">
        <v>257</v>
      </c>
      <c r="H101" t="s">
        <v>500</v>
      </c>
    </row>
    <row r="102" spans="1:8" ht="30" x14ac:dyDescent="0.25">
      <c r="A102">
        <f>ROW() - ROW(Tabela1[[#Headers],[ID_Item]])</f>
        <v>101</v>
      </c>
      <c r="B102" s="4" t="s">
        <v>196</v>
      </c>
      <c r="C102" s="3" t="s">
        <v>395</v>
      </c>
      <c r="D102" s="4" t="s">
        <v>197</v>
      </c>
      <c r="E102" s="1" t="s">
        <v>198</v>
      </c>
      <c r="G102" t="s">
        <v>256</v>
      </c>
      <c r="H102" t="s">
        <v>500</v>
      </c>
    </row>
    <row r="103" spans="1:8" ht="30" x14ac:dyDescent="0.25">
      <c r="A103">
        <f>ROW() - ROW(Tabela1[[#Headers],[ID_Item]])</f>
        <v>102</v>
      </c>
      <c r="B103" s="4" t="s">
        <v>196</v>
      </c>
      <c r="C103" s="3" t="s">
        <v>396</v>
      </c>
      <c r="D103" s="4" t="s">
        <v>197</v>
      </c>
      <c r="E103" s="1" t="s">
        <v>198</v>
      </c>
      <c r="G103" t="s">
        <v>256</v>
      </c>
      <c r="H103" t="s">
        <v>500</v>
      </c>
    </row>
    <row r="104" spans="1:8" ht="45" x14ac:dyDescent="0.25">
      <c r="A104">
        <f>ROW() - ROW(Tabela1[[#Headers],[ID_Item]])</f>
        <v>103</v>
      </c>
      <c r="B104" s="4" t="s">
        <v>433</v>
      </c>
      <c r="C104" s="3" t="s">
        <v>397</v>
      </c>
      <c r="D104" s="4" t="s">
        <v>137</v>
      </c>
      <c r="E104" s="1" t="s">
        <v>138</v>
      </c>
      <c r="F104">
        <v>4</v>
      </c>
      <c r="G104" t="s">
        <v>303</v>
      </c>
      <c r="H104" t="s">
        <v>500</v>
      </c>
    </row>
    <row r="105" spans="1:8" ht="45" x14ac:dyDescent="0.25">
      <c r="A105">
        <f>ROW() - ROW(Tabela1[[#Headers],[ID_Item]])</f>
        <v>104</v>
      </c>
      <c r="B105" s="9" t="s">
        <v>158</v>
      </c>
      <c r="C105" s="3" t="s">
        <v>322</v>
      </c>
      <c r="D105" s="4" t="s">
        <v>137</v>
      </c>
      <c r="E105" s="1" t="s">
        <v>138</v>
      </c>
      <c r="F105">
        <v>3</v>
      </c>
      <c r="G105" t="s">
        <v>298</v>
      </c>
      <c r="H105" t="s">
        <v>500</v>
      </c>
    </row>
    <row r="106" spans="1:8" ht="30" x14ac:dyDescent="0.25">
      <c r="A106">
        <f>ROW() - ROW(Tabela1[[#Headers],[ID_Item]])</f>
        <v>105</v>
      </c>
      <c r="B106" s="4" t="s">
        <v>242</v>
      </c>
      <c r="C106" s="3" t="s">
        <v>398</v>
      </c>
      <c r="D106" s="4" t="s">
        <v>228</v>
      </c>
      <c r="E106" s="1" t="s">
        <v>224</v>
      </c>
      <c r="F106">
        <v>1</v>
      </c>
      <c r="G106" t="s">
        <v>256</v>
      </c>
      <c r="H106" t="s">
        <v>500</v>
      </c>
    </row>
    <row r="107" spans="1:8" ht="30" x14ac:dyDescent="0.25">
      <c r="A107">
        <f>ROW() - ROW(Tabela1[[#Headers],[ID_Item]])</f>
        <v>106</v>
      </c>
      <c r="B107" s="4" t="s">
        <v>242</v>
      </c>
      <c r="C107" s="3" t="s">
        <v>399</v>
      </c>
      <c r="D107" s="4" t="s">
        <v>228</v>
      </c>
      <c r="E107" s="1" t="s">
        <v>224</v>
      </c>
      <c r="F107">
        <v>1</v>
      </c>
      <c r="G107" t="s">
        <v>256</v>
      </c>
      <c r="H107" t="s">
        <v>500</v>
      </c>
    </row>
    <row r="108" spans="1:8" ht="60" x14ac:dyDescent="0.25">
      <c r="A108">
        <f>ROW() - ROW(Tabela1[[#Headers],[ID_Item]])</f>
        <v>107</v>
      </c>
      <c r="B108" s="4" t="s">
        <v>242</v>
      </c>
      <c r="C108" s="3" t="s">
        <v>400</v>
      </c>
      <c r="D108" s="4" t="s">
        <v>228</v>
      </c>
      <c r="E108" s="1" t="s">
        <v>224</v>
      </c>
      <c r="F108">
        <v>1</v>
      </c>
      <c r="G108" t="s">
        <v>256</v>
      </c>
      <c r="H108" t="s">
        <v>500</v>
      </c>
    </row>
    <row r="109" spans="1:8" ht="30" x14ac:dyDescent="0.25">
      <c r="A109">
        <f>ROW() - ROW(Tabela1[[#Headers],[ID_Item]])</f>
        <v>108</v>
      </c>
      <c r="B109" s="4" t="s">
        <v>140</v>
      </c>
      <c r="C109" s="3" t="s">
        <v>401</v>
      </c>
      <c r="D109" s="4" t="s">
        <v>47</v>
      </c>
      <c r="E109" s="1" t="s">
        <v>48</v>
      </c>
      <c r="G109" t="s">
        <v>256</v>
      </c>
      <c r="H109" t="s">
        <v>500</v>
      </c>
    </row>
    <row r="110" spans="1:8" ht="30" x14ac:dyDescent="0.25">
      <c r="A110">
        <f>ROW() - ROW(Tabela1[[#Headers],[ID_Item]])</f>
        <v>109</v>
      </c>
      <c r="B110" s="4" t="s">
        <v>201</v>
      </c>
      <c r="C110" s="3" t="s">
        <v>402</v>
      </c>
      <c r="D110" s="4" t="s">
        <v>202</v>
      </c>
      <c r="E110" s="1" t="s">
        <v>198</v>
      </c>
      <c r="G110" t="s">
        <v>256</v>
      </c>
      <c r="H110" t="s">
        <v>500</v>
      </c>
    </row>
    <row r="111" spans="1:8" ht="30" x14ac:dyDescent="0.25">
      <c r="A111">
        <f>ROW() - ROW(Tabela1[[#Headers],[ID_Item]])</f>
        <v>110</v>
      </c>
      <c r="B111" s="4" t="s">
        <v>56</v>
      </c>
      <c r="C111" s="3" t="s">
        <v>403</v>
      </c>
      <c r="D111" s="4" t="s">
        <v>52</v>
      </c>
      <c r="E111" s="1" t="s">
        <v>40</v>
      </c>
      <c r="G111" t="s">
        <v>256</v>
      </c>
      <c r="H111" t="s">
        <v>500</v>
      </c>
    </row>
    <row r="112" spans="1:8" ht="30" x14ac:dyDescent="0.25">
      <c r="A112">
        <f>ROW() - ROW(Tabela1[[#Headers],[ID_Item]])</f>
        <v>111</v>
      </c>
      <c r="B112" s="4" t="s">
        <v>56</v>
      </c>
      <c r="C112" s="3" t="s">
        <v>404</v>
      </c>
      <c r="D112" s="4" t="s">
        <v>52</v>
      </c>
      <c r="E112" s="1" t="s">
        <v>120</v>
      </c>
      <c r="G112" t="s">
        <v>254</v>
      </c>
      <c r="H112" t="s">
        <v>500</v>
      </c>
    </row>
    <row r="113" spans="1:8" ht="30" x14ac:dyDescent="0.25">
      <c r="A113">
        <f>ROW() - ROW(Tabela1[[#Headers],[ID_Item]])</f>
        <v>112</v>
      </c>
      <c r="B113" s="4" t="s">
        <v>118</v>
      </c>
      <c r="C113" s="3" t="s">
        <v>405</v>
      </c>
      <c r="D113" s="4" t="s">
        <v>119</v>
      </c>
      <c r="E113" s="1" t="s">
        <v>120</v>
      </c>
      <c r="G113" t="s">
        <v>254</v>
      </c>
      <c r="H113" t="s">
        <v>500</v>
      </c>
    </row>
    <row r="114" spans="1:8" ht="30" x14ac:dyDescent="0.25">
      <c r="A114">
        <f>ROW() - ROW(Tabela1[[#Headers],[ID_Item]])</f>
        <v>113</v>
      </c>
      <c r="B114" s="4" t="s">
        <v>507</v>
      </c>
      <c r="C114" s="3" t="s">
        <v>508</v>
      </c>
      <c r="D114" s="4" t="s">
        <v>509</v>
      </c>
      <c r="E114" s="1" t="s">
        <v>512</v>
      </c>
      <c r="G114" t="s">
        <v>513</v>
      </c>
      <c r="H114" t="s">
        <v>500</v>
      </c>
    </row>
    <row r="115" spans="1:8" ht="30" x14ac:dyDescent="0.25">
      <c r="A115">
        <f>ROW() - ROW(Tabela1[[#Headers],[ID_Item]])</f>
        <v>114</v>
      </c>
      <c r="B115" s="4" t="s">
        <v>507</v>
      </c>
      <c r="C115" s="3" t="s">
        <v>510</v>
      </c>
      <c r="D115" s="4" t="s">
        <v>509</v>
      </c>
      <c r="E115" s="1" t="s">
        <v>512</v>
      </c>
      <c r="G115" t="s">
        <v>513</v>
      </c>
      <c r="H115" t="s">
        <v>500</v>
      </c>
    </row>
    <row r="116" spans="1:8" ht="30" x14ac:dyDescent="0.25">
      <c r="A116">
        <f>ROW() - ROW(Tabela1[[#Headers],[ID_Item]])</f>
        <v>115</v>
      </c>
      <c r="B116" s="4" t="s">
        <v>507</v>
      </c>
      <c r="C116" s="3" t="s">
        <v>511</v>
      </c>
      <c r="D116" s="4" t="s">
        <v>509</v>
      </c>
      <c r="E116" s="1" t="s">
        <v>512</v>
      </c>
      <c r="G116" t="s">
        <v>513</v>
      </c>
      <c r="H116" t="s">
        <v>500</v>
      </c>
    </row>
    <row r="117" spans="1:8" ht="60" x14ac:dyDescent="0.25">
      <c r="A117">
        <f>ROW() - ROW(Tabela1[[#Headers],[ID_Item]])</f>
        <v>116</v>
      </c>
      <c r="B117" s="4" t="s">
        <v>507</v>
      </c>
      <c r="C117" s="3" t="s">
        <v>514</v>
      </c>
      <c r="D117" s="4" t="s">
        <v>509</v>
      </c>
      <c r="E117" s="1" t="s">
        <v>512</v>
      </c>
      <c r="G117" t="s">
        <v>296</v>
      </c>
      <c r="H117" t="s">
        <v>500</v>
      </c>
    </row>
    <row r="118" spans="1:8" ht="30" x14ac:dyDescent="0.25">
      <c r="A118">
        <f>ROW() - ROW(Tabela1[[#Headers],[ID_Item]])</f>
        <v>117</v>
      </c>
      <c r="B118" s="4" t="s">
        <v>169</v>
      </c>
      <c r="C118" s="3" t="s">
        <v>406</v>
      </c>
      <c r="D118" s="4" t="s">
        <v>5</v>
      </c>
      <c r="E118" s="1" t="s">
        <v>172</v>
      </c>
      <c r="G118" t="s">
        <v>254</v>
      </c>
      <c r="H118" t="s">
        <v>500</v>
      </c>
    </row>
    <row r="119" spans="1:8" ht="45" x14ac:dyDescent="0.25">
      <c r="A119">
        <f>ROW() - ROW(Tabela1[[#Headers],[ID_Item]])</f>
        <v>118</v>
      </c>
      <c r="B119" s="4" t="s">
        <v>25</v>
      </c>
      <c r="C119" s="3" t="s">
        <v>319</v>
      </c>
      <c r="D119" s="4" t="s">
        <v>114</v>
      </c>
      <c r="E119" s="1" t="s">
        <v>31</v>
      </c>
      <c r="G119" t="s">
        <v>299</v>
      </c>
      <c r="H119" t="s">
        <v>500</v>
      </c>
    </row>
    <row r="120" spans="1:8" ht="30" x14ac:dyDescent="0.25">
      <c r="A120">
        <f>ROW() - ROW(Tabela1[[#Headers],[ID_Item]])</f>
        <v>119</v>
      </c>
      <c r="B120" s="4" t="s">
        <v>11</v>
      </c>
      <c r="C120" s="3" t="s">
        <v>407</v>
      </c>
      <c r="D120" s="4" t="s">
        <v>10</v>
      </c>
      <c r="E120" s="1" t="s">
        <v>19</v>
      </c>
      <c r="F120">
        <v>3</v>
      </c>
      <c r="G120" t="s">
        <v>256</v>
      </c>
      <c r="H120" t="s">
        <v>500</v>
      </c>
    </row>
    <row r="121" spans="1:8" ht="30" x14ac:dyDescent="0.25">
      <c r="A121">
        <f>ROW() - ROW(Tabela1[[#Headers],[ID_Item]])</f>
        <v>120</v>
      </c>
      <c r="B121" s="4" t="s">
        <v>11</v>
      </c>
      <c r="C121" s="3" t="s">
        <v>408</v>
      </c>
      <c r="D121" s="4" t="s">
        <v>10</v>
      </c>
      <c r="E121" s="1" t="s">
        <v>19</v>
      </c>
      <c r="F121">
        <v>3</v>
      </c>
      <c r="G121" t="s">
        <v>256</v>
      </c>
      <c r="H121" t="s">
        <v>500</v>
      </c>
    </row>
    <row r="122" spans="1:8" ht="30" x14ac:dyDescent="0.25">
      <c r="A122">
        <f>ROW() - ROW(Tabela1[[#Headers],[ID_Item]])</f>
        <v>121</v>
      </c>
      <c r="B122" s="4" t="s">
        <v>36</v>
      </c>
      <c r="C122" s="3" t="s">
        <v>409</v>
      </c>
      <c r="D122" s="4" t="s">
        <v>34</v>
      </c>
      <c r="E122" s="1" t="s">
        <v>35</v>
      </c>
      <c r="G122" t="s">
        <v>293</v>
      </c>
      <c r="H122" t="s">
        <v>500</v>
      </c>
    </row>
    <row r="123" spans="1:8" ht="30" x14ac:dyDescent="0.25">
      <c r="A123">
        <f>ROW() - ROW(Tabela1[[#Headers],[ID_Item]])</f>
        <v>122</v>
      </c>
      <c r="B123" s="4" t="s">
        <v>127</v>
      </c>
      <c r="C123" s="3" t="s">
        <v>410</v>
      </c>
      <c r="D123" s="4" t="s">
        <v>10</v>
      </c>
      <c r="E123" s="1" t="s">
        <v>19</v>
      </c>
      <c r="F123">
        <v>3</v>
      </c>
      <c r="G123" t="s">
        <v>256</v>
      </c>
      <c r="H123" t="s">
        <v>500</v>
      </c>
    </row>
    <row r="124" spans="1:8" ht="30" x14ac:dyDescent="0.25">
      <c r="A124">
        <f>ROW() - ROW(Tabela1[[#Headers],[ID_Item]])</f>
        <v>123</v>
      </c>
      <c r="B124" s="4" t="s">
        <v>240</v>
      </c>
      <c r="C124" s="3" t="s">
        <v>411</v>
      </c>
      <c r="D124" s="4" t="s">
        <v>211</v>
      </c>
      <c r="E124" s="1" t="s">
        <v>212</v>
      </c>
      <c r="G124" t="s">
        <v>256</v>
      </c>
      <c r="H124" t="s">
        <v>500</v>
      </c>
    </row>
    <row r="125" spans="1:8" ht="30" x14ac:dyDescent="0.25">
      <c r="A125">
        <f>ROW() - ROW(Tabela1[[#Headers],[ID_Item]])</f>
        <v>124</v>
      </c>
      <c r="B125" s="4" t="s">
        <v>61</v>
      </c>
      <c r="C125" s="3" t="s">
        <v>412</v>
      </c>
      <c r="D125" s="4" t="s">
        <v>5</v>
      </c>
      <c r="E125" s="1" t="s">
        <v>60</v>
      </c>
      <c r="G125" t="s">
        <v>256</v>
      </c>
      <c r="H125" t="s">
        <v>500</v>
      </c>
    </row>
    <row r="126" spans="1:8" ht="45" x14ac:dyDescent="0.25">
      <c r="A126">
        <f>ROW() - ROW(Tabela1[[#Headers],[ID_Item]])</f>
        <v>125</v>
      </c>
      <c r="B126" s="4" t="s">
        <v>139</v>
      </c>
      <c r="C126" s="3" t="s">
        <v>413</v>
      </c>
      <c r="D126" s="4" t="s">
        <v>137</v>
      </c>
      <c r="E126" s="1" t="s">
        <v>138</v>
      </c>
      <c r="F126">
        <v>1</v>
      </c>
      <c r="G126" t="s">
        <v>286</v>
      </c>
      <c r="H126" t="s">
        <v>500</v>
      </c>
    </row>
    <row r="127" spans="1:8" ht="30" x14ac:dyDescent="0.25">
      <c r="A127">
        <f>ROW() - ROW(Tabela1[[#Headers],[ID_Item]])</f>
        <v>126</v>
      </c>
      <c r="B127" s="4" t="s">
        <v>2</v>
      </c>
      <c r="C127" s="3" t="s">
        <v>320</v>
      </c>
      <c r="D127" s="4" t="s">
        <v>6</v>
      </c>
      <c r="E127" s="1" t="s">
        <v>133</v>
      </c>
      <c r="G127" t="s">
        <v>300</v>
      </c>
      <c r="H127" t="s">
        <v>500</v>
      </c>
    </row>
    <row r="128" spans="1:8" ht="30" x14ac:dyDescent="0.25">
      <c r="A128">
        <f>ROW() - ROW(Tabela1[[#Headers],[ID_Item]])</f>
        <v>127</v>
      </c>
      <c r="B128" s="4" t="s">
        <v>141</v>
      </c>
      <c r="C128" s="3" t="s">
        <v>414</v>
      </c>
      <c r="D128" s="4" t="s">
        <v>47</v>
      </c>
      <c r="E128" s="1" t="s">
        <v>48</v>
      </c>
      <c r="G128" t="s">
        <v>256</v>
      </c>
      <c r="H128" t="s">
        <v>500</v>
      </c>
    </row>
    <row r="129" spans="1:21" ht="30" x14ac:dyDescent="0.25">
      <c r="A129">
        <f>ROW() - ROW(Tabela1[[#Headers],[ID_Item]])</f>
        <v>128</v>
      </c>
      <c r="B129" s="4" t="s">
        <v>141</v>
      </c>
      <c r="C129" s="3" t="s">
        <v>480</v>
      </c>
      <c r="D129" s="4" t="s">
        <v>47</v>
      </c>
      <c r="E129" s="1" t="s">
        <v>48</v>
      </c>
      <c r="G129" t="s">
        <v>256</v>
      </c>
      <c r="H129" t="s">
        <v>500</v>
      </c>
    </row>
    <row r="130" spans="1:21" ht="30" x14ac:dyDescent="0.25">
      <c r="A130">
        <f>ROW() - ROW(Tabela1[[#Headers],[ID_Item]])</f>
        <v>129</v>
      </c>
      <c r="B130" s="4" t="s">
        <v>7</v>
      </c>
      <c r="C130" s="3" t="s">
        <v>415</v>
      </c>
      <c r="D130" s="4" t="s">
        <v>9</v>
      </c>
      <c r="E130" s="1" t="s">
        <v>19</v>
      </c>
      <c r="F130">
        <v>1</v>
      </c>
      <c r="G130" t="s">
        <v>256</v>
      </c>
      <c r="H130" t="s">
        <v>500</v>
      </c>
    </row>
    <row r="131" spans="1:21" ht="30" x14ac:dyDescent="0.25">
      <c r="A131">
        <f>ROW() - ROW(Tabela1[[#Headers],[ID_Item]])</f>
        <v>130</v>
      </c>
      <c r="B131" s="4" t="s">
        <v>7</v>
      </c>
      <c r="C131" s="3" t="s">
        <v>416</v>
      </c>
      <c r="D131" s="4" t="s">
        <v>9</v>
      </c>
      <c r="E131" s="1" t="s">
        <v>19</v>
      </c>
      <c r="F131">
        <v>1</v>
      </c>
      <c r="G131" t="s">
        <v>256</v>
      </c>
      <c r="H131" t="s">
        <v>500</v>
      </c>
    </row>
    <row r="132" spans="1:21" ht="45" x14ac:dyDescent="0.25">
      <c r="A132">
        <f>ROW() - ROW(Tabela1[[#Headers],[ID_Item]])</f>
        <v>131</v>
      </c>
      <c r="B132" s="4" t="s">
        <v>7</v>
      </c>
      <c r="C132" s="3" t="s">
        <v>494</v>
      </c>
      <c r="D132" s="4" t="s">
        <v>9</v>
      </c>
      <c r="E132" s="1" t="s">
        <v>466</v>
      </c>
      <c r="G132" t="s">
        <v>257</v>
      </c>
      <c r="H132" t="s">
        <v>499</v>
      </c>
      <c r="I132" t="s">
        <v>467</v>
      </c>
      <c r="J132" s="12" t="s">
        <v>468</v>
      </c>
      <c r="K132">
        <v>10</v>
      </c>
      <c r="L132">
        <v>15</v>
      </c>
      <c r="M132">
        <v>200</v>
      </c>
      <c r="N132" t="s">
        <v>487</v>
      </c>
      <c r="O132">
        <v>20</v>
      </c>
      <c r="P132">
        <v>6</v>
      </c>
      <c r="R132">
        <v>75</v>
      </c>
      <c r="S132">
        <v>4000</v>
      </c>
      <c r="T132" t="s">
        <v>469</v>
      </c>
      <c r="U132" t="s">
        <v>477</v>
      </c>
    </row>
    <row r="133" spans="1:21" ht="45" x14ac:dyDescent="0.25">
      <c r="A133">
        <f>ROW() - ROW(Tabela1[[#Headers],[ID_Item]])</f>
        <v>132</v>
      </c>
      <c r="B133" s="4" t="s">
        <v>276</v>
      </c>
      <c r="C133" s="3" t="s">
        <v>417</v>
      </c>
      <c r="D133" s="4" t="s">
        <v>9</v>
      </c>
      <c r="E133" s="1" t="s">
        <v>19</v>
      </c>
      <c r="F133">
        <v>1</v>
      </c>
      <c r="G133" t="s">
        <v>256</v>
      </c>
      <c r="H133" t="s">
        <v>500</v>
      </c>
    </row>
    <row r="134" spans="1:21" ht="60" x14ac:dyDescent="0.25">
      <c r="A134">
        <f>ROW() - ROW(Tabela1[[#Headers],[ID_Item]])</f>
        <v>133</v>
      </c>
      <c r="B134" s="4" t="s">
        <v>276</v>
      </c>
      <c r="C134" s="3" t="s">
        <v>418</v>
      </c>
      <c r="D134" s="4" t="s">
        <v>9</v>
      </c>
      <c r="E134" s="1" t="s">
        <v>19</v>
      </c>
      <c r="F134">
        <v>1</v>
      </c>
      <c r="G134" t="s">
        <v>256</v>
      </c>
      <c r="H134" t="s">
        <v>500</v>
      </c>
    </row>
    <row r="135" spans="1:21" ht="30" x14ac:dyDescent="0.25">
      <c r="A135">
        <f>ROW() - ROW(Tabela1[[#Headers],[ID_Item]])</f>
        <v>134</v>
      </c>
      <c r="B135" s="4" t="s">
        <v>524</v>
      </c>
      <c r="C135" s="3" t="s">
        <v>525</v>
      </c>
      <c r="D135" s="4" t="s">
        <v>526</v>
      </c>
      <c r="E135" s="1" t="s">
        <v>527</v>
      </c>
      <c r="G135" t="s">
        <v>257</v>
      </c>
      <c r="H135" t="s">
        <v>500</v>
      </c>
    </row>
    <row r="136" spans="1:21" ht="45" x14ac:dyDescent="0.25">
      <c r="A136">
        <f>ROW() - ROW(Tabela1[[#Headers],[ID_Item]])</f>
        <v>135</v>
      </c>
      <c r="B136" s="4" t="s">
        <v>168</v>
      </c>
      <c r="C136" s="3" t="s">
        <v>419</v>
      </c>
      <c r="D136" s="4" t="s">
        <v>126</v>
      </c>
      <c r="E136" s="1" t="s">
        <v>171</v>
      </c>
      <c r="G136" t="s">
        <v>301</v>
      </c>
      <c r="H136" t="s">
        <v>500</v>
      </c>
    </row>
    <row r="137" spans="1:21" ht="45" x14ac:dyDescent="0.25">
      <c r="A137">
        <f>ROW() - ROW(Tabela1[[#Headers],[ID_Item]])</f>
        <v>136</v>
      </c>
      <c r="B137" s="4" t="s">
        <v>174</v>
      </c>
      <c r="C137" s="3" t="s">
        <v>420</v>
      </c>
      <c r="D137" s="4" t="s">
        <v>206</v>
      </c>
      <c r="E137" s="1" t="s">
        <v>207</v>
      </c>
      <c r="G137" t="s">
        <v>294</v>
      </c>
      <c r="H137" t="s">
        <v>500</v>
      </c>
    </row>
    <row r="138" spans="1:21" ht="105" x14ac:dyDescent="0.25">
      <c r="A138">
        <f>ROW() - ROW(Tabela1[[#Headers],[ID_Item]])</f>
        <v>137</v>
      </c>
      <c r="B138" s="4" t="s">
        <v>174</v>
      </c>
      <c r="C138" s="3" t="s">
        <v>421</v>
      </c>
      <c r="D138" s="4" t="s">
        <v>206</v>
      </c>
      <c r="E138" s="1" t="s">
        <v>207</v>
      </c>
      <c r="G138" t="s">
        <v>292</v>
      </c>
      <c r="H138" t="s">
        <v>500</v>
      </c>
    </row>
    <row r="139" spans="1:21" ht="30" x14ac:dyDescent="0.25">
      <c r="A139">
        <f>ROW() - ROW(Tabela1[[#Headers],[ID_Item]])</f>
        <v>138</v>
      </c>
      <c r="B139" s="4" t="s">
        <v>159</v>
      </c>
      <c r="C139" s="3" t="s">
        <v>160</v>
      </c>
      <c r="D139" s="4" t="s">
        <v>161</v>
      </c>
      <c r="E139" s="1" t="s">
        <v>162</v>
      </c>
      <c r="G139" t="s">
        <v>302</v>
      </c>
      <c r="H139" t="s">
        <v>500</v>
      </c>
    </row>
    <row r="140" spans="1:21" ht="30" x14ac:dyDescent="0.25">
      <c r="A140">
        <f>ROW() - ROW(Tabela1[[#Headers],[ID_Item]])</f>
        <v>139</v>
      </c>
      <c r="B140" s="4" t="s">
        <v>186</v>
      </c>
      <c r="C140" s="3" t="s">
        <v>323</v>
      </c>
      <c r="D140" s="4" t="s">
        <v>29</v>
      </c>
      <c r="E140" s="1" t="s">
        <v>124</v>
      </c>
      <c r="G140" t="s">
        <v>290</v>
      </c>
      <c r="H140" t="s">
        <v>500</v>
      </c>
    </row>
    <row r="141" spans="1:21" ht="30" x14ac:dyDescent="0.25">
      <c r="A141">
        <f>ROW() - ROW(Tabela1[[#Headers],[ID_Item]])</f>
        <v>140</v>
      </c>
      <c r="B141" s="4" t="s">
        <v>186</v>
      </c>
      <c r="C141" s="3" t="s">
        <v>495</v>
      </c>
      <c r="D141" s="4" t="s">
        <v>29</v>
      </c>
      <c r="E141" s="1" t="s">
        <v>481</v>
      </c>
      <c r="G141" t="s">
        <v>257</v>
      </c>
      <c r="H141" t="s">
        <v>499</v>
      </c>
      <c r="I141" t="s">
        <v>467</v>
      </c>
      <c r="J141" t="s">
        <v>482</v>
      </c>
      <c r="K141">
        <v>1</v>
      </c>
      <c r="L141">
        <v>2</v>
      </c>
      <c r="M141">
        <v>3</v>
      </c>
      <c r="N141" t="s">
        <v>473</v>
      </c>
      <c r="P141">
        <v>24</v>
      </c>
      <c r="Q141">
        <v>60</v>
      </c>
      <c r="R141">
        <v>2</v>
      </c>
      <c r="S141">
        <v>60</v>
      </c>
      <c r="T141" t="s">
        <v>469</v>
      </c>
      <c r="U141" t="s">
        <v>477</v>
      </c>
    </row>
    <row r="142" spans="1:21" ht="30" x14ac:dyDescent="0.25">
      <c r="A142">
        <f>ROW() - ROW(Tabela1[[#Headers],[ID_Item]])</f>
        <v>141</v>
      </c>
      <c r="B142" s="4" t="s">
        <v>28</v>
      </c>
      <c r="C142" s="3" t="s">
        <v>448</v>
      </c>
      <c r="D142" s="4" t="s">
        <v>29</v>
      </c>
      <c r="E142" s="1" t="s">
        <v>208</v>
      </c>
      <c r="G142" t="s">
        <v>256</v>
      </c>
      <c r="H142" t="s">
        <v>500</v>
      </c>
    </row>
    <row r="143" spans="1:21" ht="30" x14ac:dyDescent="0.25">
      <c r="A143">
        <f>ROW() - ROW(Tabela1[[#Headers],[ID_Item]])</f>
        <v>142</v>
      </c>
      <c r="B143" s="4" t="s">
        <v>28</v>
      </c>
      <c r="C143" s="3" t="s">
        <v>422</v>
      </c>
      <c r="D143" s="4" t="s">
        <v>29</v>
      </c>
      <c r="E143" s="1" t="s">
        <v>30</v>
      </c>
      <c r="G143" t="s">
        <v>256</v>
      </c>
      <c r="H143" t="s">
        <v>500</v>
      </c>
    </row>
    <row r="144" spans="1:21" ht="30" x14ac:dyDescent="0.25">
      <c r="A144">
        <f>ROW() - ROW(Tabela1[[#Headers],[ID_Item]])</f>
        <v>143</v>
      </c>
      <c r="B144" s="4" t="s">
        <v>28</v>
      </c>
      <c r="C144" s="3" t="s">
        <v>423</v>
      </c>
      <c r="D144" s="4" t="s">
        <v>29</v>
      </c>
      <c r="E144" s="1" t="s">
        <v>534</v>
      </c>
      <c r="G144" t="s">
        <v>257</v>
      </c>
      <c r="H144" t="s">
        <v>500</v>
      </c>
    </row>
    <row r="145" spans="1:8" ht="30" x14ac:dyDescent="0.25">
      <c r="A145">
        <f>ROW() - ROW(Tabela1[[#Headers],[ID_Item]])</f>
        <v>144</v>
      </c>
      <c r="B145" s="4" t="s">
        <v>178</v>
      </c>
      <c r="C145" s="3" t="s">
        <v>424</v>
      </c>
      <c r="D145" s="4" t="s">
        <v>39</v>
      </c>
      <c r="E145" s="1" t="s">
        <v>176</v>
      </c>
      <c r="F145">
        <v>2</v>
      </c>
      <c r="G145" t="s">
        <v>256</v>
      </c>
      <c r="H145" t="s">
        <v>500</v>
      </c>
    </row>
    <row r="146" spans="1:8" ht="45" x14ac:dyDescent="0.25">
      <c r="A146">
        <f>ROW() - ROW(Tabela1[[#Headers],[ID_Item]])</f>
        <v>145</v>
      </c>
      <c r="B146" s="8" t="s">
        <v>157</v>
      </c>
      <c r="C146" s="3" t="s">
        <v>425</v>
      </c>
      <c r="D146" s="4" t="s">
        <v>137</v>
      </c>
      <c r="E146" s="1" t="s">
        <v>138</v>
      </c>
      <c r="F146">
        <v>5</v>
      </c>
      <c r="G146" t="s">
        <v>258</v>
      </c>
      <c r="H146" t="s">
        <v>500</v>
      </c>
    </row>
    <row r="147" spans="1:8" ht="45" x14ac:dyDescent="0.25">
      <c r="A147">
        <f>ROW() - ROW(Tabela1[[#Headers],[ID_Item]])</f>
        <v>146</v>
      </c>
      <c r="B147" s="4" t="s">
        <v>62</v>
      </c>
      <c r="C147" s="3" t="s">
        <v>449</v>
      </c>
      <c r="D147" s="4" t="s">
        <v>63</v>
      </c>
      <c r="E147" s="1" t="s">
        <v>64</v>
      </c>
      <c r="G147" t="s">
        <v>285</v>
      </c>
      <c r="H147" t="s">
        <v>500</v>
      </c>
    </row>
    <row r="148" spans="1:8" ht="60" x14ac:dyDescent="0.25">
      <c r="A148">
        <f>ROW() - ROW(Tabela1[[#Headers],[ID_Item]])</f>
        <v>147</v>
      </c>
      <c r="B148" s="4" t="s">
        <v>134</v>
      </c>
      <c r="C148" s="3" t="s">
        <v>450</v>
      </c>
      <c r="D148" s="4" t="s">
        <v>244</v>
      </c>
      <c r="E148" s="1" t="s">
        <v>148</v>
      </c>
      <c r="G148" t="s">
        <v>303</v>
      </c>
      <c r="H148" t="s">
        <v>500</v>
      </c>
    </row>
    <row r="149" spans="1:8" ht="30" x14ac:dyDescent="0.25">
      <c r="A149">
        <f>ROW() - ROW(Tabela1[[#Headers],[ID_Item]])</f>
        <v>148</v>
      </c>
      <c r="B149" s="4" t="s">
        <v>134</v>
      </c>
      <c r="C149" s="3" t="s">
        <v>451</v>
      </c>
      <c r="D149" s="4" t="s">
        <v>244</v>
      </c>
      <c r="E149" s="1" t="s">
        <v>135</v>
      </c>
      <c r="G149" t="s">
        <v>303</v>
      </c>
      <c r="H149" t="s">
        <v>500</v>
      </c>
    </row>
    <row r="150" spans="1:8" ht="30" x14ac:dyDescent="0.25">
      <c r="A150">
        <f>ROW() - ROW(Tabela1[[#Headers],[ID_Item]])</f>
        <v>149</v>
      </c>
      <c r="B150" s="4" t="s">
        <v>26</v>
      </c>
      <c r="C150" s="3" t="s">
        <v>426</v>
      </c>
      <c r="D150" s="4" t="s">
        <v>27</v>
      </c>
      <c r="E150" s="1" t="s">
        <v>30</v>
      </c>
      <c r="F150">
        <v>1</v>
      </c>
      <c r="G150" t="s">
        <v>288</v>
      </c>
      <c r="H150" t="s">
        <v>500</v>
      </c>
    </row>
    <row r="151" spans="1:8" ht="30" x14ac:dyDescent="0.25">
      <c r="A151">
        <f>ROW() - ROW(Tabela1[[#Headers],[ID_Item]])</f>
        <v>150</v>
      </c>
      <c r="B151" s="4" t="s">
        <v>26</v>
      </c>
      <c r="C151" s="3" t="s">
        <v>427</v>
      </c>
      <c r="D151" s="4" t="s">
        <v>27</v>
      </c>
      <c r="E151" s="1" t="s">
        <v>30</v>
      </c>
      <c r="F151">
        <v>1</v>
      </c>
      <c r="G151" t="s">
        <v>288</v>
      </c>
      <c r="H151" t="s">
        <v>500</v>
      </c>
    </row>
    <row r="152" spans="1:8" ht="30" x14ac:dyDescent="0.25">
      <c r="A152">
        <f>ROW() - ROW(Tabela1[[#Headers],[ID_Item]])</f>
        <v>151</v>
      </c>
      <c r="B152" s="4" t="s">
        <v>128</v>
      </c>
      <c r="C152" s="3" t="s">
        <v>317</v>
      </c>
      <c r="D152" s="4" t="s">
        <v>129</v>
      </c>
      <c r="E152" s="1" t="s">
        <v>220</v>
      </c>
      <c r="G152" t="s">
        <v>256</v>
      </c>
      <c r="H152" t="s">
        <v>500</v>
      </c>
    </row>
    <row r="153" spans="1:8" ht="30" x14ac:dyDescent="0.25">
      <c r="A153">
        <f>ROW() - ROW(Tabela1[[#Headers],[ID_Item]])</f>
        <v>152</v>
      </c>
      <c r="B153" s="4" t="s">
        <v>23</v>
      </c>
      <c r="C153" s="3" t="s">
        <v>243</v>
      </c>
      <c r="D153" s="4" t="s">
        <v>23</v>
      </c>
      <c r="E153" s="1" t="s">
        <v>31</v>
      </c>
      <c r="G153" t="s">
        <v>255</v>
      </c>
      <c r="H153" t="s">
        <v>500</v>
      </c>
    </row>
    <row r="154" spans="1:8" ht="30" x14ac:dyDescent="0.25">
      <c r="A154">
        <f>ROW() - ROW(Tabela1[[#Headers],[ID_Item]])</f>
        <v>153</v>
      </c>
      <c r="B154" s="4" t="s">
        <v>117</v>
      </c>
      <c r="C154" s="3" t="s">
        <v>452</v>
      </c>
      <c r="D154" s="4" t="s">
        <v>219</v>
      </c>
      <c r="E154" s="1" t="s">
        <v>40</v>
      </c>
      <c r="G154" t="s">
        <v>256</v>
      </c>
      <c r="H154" t="s">
        <v>500</v>
      </c>
    </row>
    <row r="155" spans="1:8" ht="30" x14ac:dyDescent="0.25">
      <c r="A155">
        <f>ROW() - ROW(Tabela1[[#Headers],[ID_Item]])</f>
        <v>154</v>
      </c>
      <c r="B155" s="4" t="s">
        <v>181</v>
      </c>
      <c r="C155" s="3" t="s">
        <v>428</v>
      </c>
      <c r="D155" s="4" t="s">
        <v>182</v>
      </c>
      <c r="E155" s="1" t="s">
        <v>183</v>
      </c>
      <c r="G155" t="s">
        <v>256</v>
      </c>
      <c r="H155" t="s">
        <v>500</v>
      </c>
    </row>
    <row r="156" spans="1:8" ht="30" x14ac:dyDescent="0.25">
      <c r="A156">
        <f>ROW() - ROW(Tabela1[[#Headers],[ID_Item]])</f>
        <v>155</v>
      </c>
      <c r="B156" s="4" t="s">
        <v>41</v>
      </c>
      <c r="C156" s="3" t="s">
        <v>429</v>
      </c>
      <c r="D156" s="4" t="s">
        <v>10</v>
      </c>
      <c r="E156" s="1" t="s">
        <v>19</v>
      </c>
      <c r="F156">
        <v>3</v>
      </c>
      <c r="G156" t="s">
        <v>256</v>
      </c>
      <c r="H156" t="s">
        <v>500</v>
      </c>
    </row>
    <row r="157" spans="1:8" ht="30" x14ac:dyDescent="0.25">
      <c r="A157">
        <f>ROW() - ROW(Tabela1[[#Headers],[ID_Item]])</f>
        <v>156</v>
      </c>
      <c r="B157" s="4" t="s">
        <v>46</v>
      </c>
      <c r="C157" s="3" t="s">
        <v>430</v>
      </c>
      <c r="D157" s="4" t="s">
        <v>13</v>
      </c>
      <c r="E157" s="1" t="s">
        <v>19</v>
      </c>
      <c r="F157">
        <v>4</v>
      </c>
      <c r="G157" t="s">
        <v>256</v>
      </c>
      <c r="H157" t="s">
        <v>500</v>
      </c>
    </row>
    <row r="158" spans="1:8" ht="30" x14ac:dyDescent="0.25">
      <c r="A158">
        <f>ROW() - ROW(Tabela1[[#Headers],[ID_Item]])</f>
        <v>157</v>
      </c>
      <c r="B158" s="4" t="s">
        <v>46</v>
      </c>
      <c r="C158" s="3" t="s">
        <v>431</v>
      </c>
      <c r="D158" s="4" t="s">
        <v>13</v>
      </c>
      <c r="E158" s="1" t="s">
        <v>19</v>
      </c>
      <c r="F158">
        <v>4</v>
      </c>
      <c r="G158" t="s">
        <v>256</v>
      </c>
      <c r="H158" t="s">
        <v>500</v>
      </c>
    </row>
    <row r="159" spans="1:8" ht="30" x14ac:dyDescent="0.25">
      <c r="A159">
        <f>ROW() - ROW(Tabela1[[#Headers],[ID_Item]])</f>
        <v>158</v>
      </c>
      <c r="B159" s="4" t="s">
        <v>166</v>
      </c>
      <c r="C159" s="3" t="s">
        <v>432</v>
      </c>
      <c r="D159" s="4" t="s">
        <v>167</v>
      </c>
      <c r="E159" s="1" t="s">
        <v>327</v>
      </c>
      <c r="G159" t="s">
        <v>304</v>
      </c>
      <c r="H159" t="s">
        <v>500</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5" x14ac:dyDescent="0.25"/>
  <cols>
    <col min="1" max="1" width="10.85546875" bestFit="1" customWidth="1"/>
    <col min="2" max="2" width="19.42578125" bestFit="1" customWidth="1"/>
  </cols>
  <sheetData>
    <row r="1" spans="1:2" x14ac:dyDescent="0.25">
      <c r="A1" t="s">
        <v>621</v>
      </c>
      <c r="B1" t="s">
        <v>622</v>
      </c>
    </row>
    <row r="2" spans="1:2" x14ac:dyDescent="0.25">
      <c r="A2" t="s">
        <v>625</v>
      </c>
      <c r="B2" t="s">
        <v>626</v>
      </c>
    </row>
    <row r="3" spans="1:2" x14ac:dyDescent="0.25">
      <c r="A3" t="s">
        <v>580</v>
      </c>
      <c r="B3" t="s">
        <v>581</v>
      </c>
    </row>
    <row r="4" spans="1:2" x14ac:dyDescent="0.25">
      <c r="A4" t="s">
        <v>582</v>
      </c>
      <c r="B4" t="s">
        <v>582</v>
      </c>
    </row>
    <row r="5" spans="1:2" x14ac:dyDescent="0.25">
      <c r="A5" t="s">
        <v>583</v>
      </c>
      <c r="B5" t="s">
        <v>606</v>
      </c>
    </row>
    <row r="6" spans="1:2" x14ac:dyDescent="0.25">
      <c r="A6" t="s">
        <v>584</v>
      </c>
      <c r="B6" t="s">
        <v>607</v>
      </c>
    </row>
    <row r="7" spans="1:2" x14ac:dyDescent="0.25">
      <c r="A7" t="s">
        <v>585</v>
      </c>
      <c r="B7" t="s">
        <v>609</v>
      </c>
    </row>
    <row r="8" spans="1:2" x14ac:dyDescent="0.25">
      <c r="A8" t="s">
        <v>586</v>
      </c>
      <c r="B8" t="s">
        <v>610</v>
      </c>
    </row>
    <row r="9" spans="1:2" x14ac:dyDescent="0.25">
      <c r="A9" t="s">
        <v>587</v>
      </c>
      <c r="B9" t="s">
        <v>611</v>
      </c>
    </row>
    <row r="10" spans="1:2" x14ac:dyDescent="0.25">
      <c r="A10" t="s">
        <v>588</v>
      </c>
      <c r="B10" t="s">
        <v>608</v>
      </c>
    </row>
    <row r="11" spans="1:2" x14ac:dyDescent="0.25">
      <c r="A11" t="s">
        <v>589</v>
      </c>
      <c r="B11" t="s">
        <v>612</v>
      </c>
    </row>
    <row r="12" spans="1:2" x14ac:dyDescent="0.25">
      <c r="A12" t="s">
        <v>590</v>
      </c>
      <c r="B12" t="s">
        <v>605</v>
      </c>
    </row>
    <row r="13" spans="1:2" x14ac:dyDescent="0.25">
      <c r="A13" t="s">
        <v>613</v>
      </c>
      <c r="B13" t="s">
        <v>614</v>
      </c>
    </row>
    <row r="14" spans="1:2" x14ac:dyDescent="0.25">
      <c r="A14" t="s">
        <v>615</v>
      </c>
      <c r="B14" t="s">
        <v>616</v>
      </c>
    </row>
    <row r="15" spans="1:2" x14ac:dyDescent="0.25">
      <c r="A15" t="s">
        <v>591</v>
      </c>
      <c r="B15" t="s">
        <v>592</v>
      </c>
    </row>
    <row r="16" spans="1:2" x14ac:dyDescent="0.25">
      <c r="A16" t="s">
        <v>593</v>
      </c>
      <c r="B16" t="s">
        <v>594</v>
      </c>
    </row>
    <row r="17" spans="1:2" x14ac:dyDescent="0.25">
      <c r="A17" t="s">
        <v>595</v>
      </c>
      <c r="B17" t="s">
        <v>596</v>
      </c>
    </row>
    <row r="18" spans="1:2" x14ac:dyDescent="0.25">
      <c r="A18" t="s">
        <v>597</v>
      </c>
      <c r="B18" t="s">
        <v>598</v>
      </c>
    </row>
    <row r="19" spans="1:2" x14ac:dyDescent="0.25">
      <c r="A19" t="s">
        <v>599</v>
      </c>
      <c r="B19" t="s">
        <v>600</v>
      </c>
    </row>
    <row r="20" spans="1:2" x14ac:dyDescent="0.25">
      <c r="A20" t="s">
        <v>601</v>
      </c>
      <c r="B20" t="s">
        <v>602</v>
      </c>
    </row>
    <row r="21" spans="1:2" x14ac:dyDescent="0.25">
      <c r="A21" t="s">
        <v>603</v>
      </c>
      <c r="B21" t="s">
        <v>604</v>
      </c>
    </row>
    <row r="22" spans="1:2" x14ac:dyDescent="0.25">
      <c r="A22" t="s">
        <v>627</v>
      </c>
      <c r="B22" t="s">
        <v>627</v>
      </c>
    </row>
    <row r="23" spans="1:2" x14ac:dyDescent="0.25">
      <c r="A23" t="s">
        <v>628</v>
      </c>
      <c r="B23" t="s">
        <v>628</v>
      </c>
    </row>
    <row r="24" spans="1:2" x14ac:dyDescent="0.25">
      <c r="A24" t="s">
        <v>629</v>
      </c>
      <c r="B24" t="s">
        <v>629</v>
      </c>
    </row>
    <row r="25" spans="1:2" x14ac:dyDescent="0.25">
      <c r="A25" t="s">
        <v>630</v>
      </c>
      <c r="B25" t="s">
        <v>630</v>
      </c>
    </row>
    <row r="26" spans="1:2" x14ac:dyDescent="0.25">
      <c r="A26" t="s">
        <v>631</v>
      </c>
      <c r="B26" t="s">
        <v>631</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6"/>
  <sheetViews>
    <sheetView workbookViewId="0">
      <selection activeCell="C2" sqref="C2"/>
    </sheetView>
  </sheetViews>
  <sheetFormatPr defaultRowHeight="15" x14ac:dyDescent="0.25"/>
  <cols>
    <col min="2" max="2" width="22.28515625" bestFit="1" customWidth="1"/>
    <col min="3" max="3" width="77.140625" bestFit="1" customWidth="1"/>
    <col min="4" max="4" width="16.42578125" bestFit="1" customWidth="1"/>
  </cols>
  <sheetData>
    <row r="1" spans="1:5" x14ac:dyDescent="0.25">
      <c r="A1" t="s">
        <v>260</v>
      </c>
      <c r="B1" s="5" t="s">
        <v>0</v>
      </c>
      <c r="C1" s="5" t="s">
        <v>65</v>
      </c>
      <c r="D1" s="5" t="s">
        <v>4</v>
      </c>
      <c r="E1" s="5" t="s">
        <v>252</v>
      </c>
    </row>
    <row r="2" spans="1:5" ht="90" x14ac:dyDescent="0.25">
      <c r="A2" s="5">
        <f>ROW() - ROW(Tabela2[[#Headers],[ID_Item]])</f>
        <v>1</v>
      </c>
      <c r="B2" s="5" t="s">
        <v>68</v>
      </c>
      <c r="C2" s="6" t="s">
        <v>67</v>
      </c>
      <c r="D2" s="5" t="s">
        <v>66</v>
      </c>
      <c r="E2" s="5">
        <v>1</v>
      </c>
    </row>
    <row r="3" spans="1:5" ht="90" x14ac:dyDescent="0.25">
      <c r="A3" s="5">
        <f>ROW() - ROW(Tabela2[[#Headers],[ID_Item]])</f>
        <v>2</v>
      </c>
      <c r="B3" s="5" t="s">
        <v>69</v>
      </c>
      <c r="C3" s="6" t="s">
        <v>70</v>
      </c>
      <c r="D3" s="5" t="s">
        <v>66</v>
      </c>
      <c r="E3" s="5">
        <v>2</v>
      </c>
    </row>
    <row r="4" spans="1:5" ht="120" x14ac:dyDescent="0.25">
      <c r="A4" s="5">
        <f>ROW() - ROW(Tabela2[[#Headers],[ID_Item]])</f>
        <v>3</v>
      </c>
      <c r="B4" s="5" t="s">
        <v>71</v>
      </c>
      <c r="C4" s="6" t="s">
        <v>72</v>
      </c>
      <c r="D4" s="5" t="s">
        <v>66</v>
      </c>
      <c r="E4" s="5">
        <v>4</v>
      </c>
    </row>
    <row r="5" spans="1:5" ht="45" x14ac:dyDescent="0.25">
      <c r="A5" s="5">
        <f>ROW() - ROW(Tabela2[[#Headers],[ID_Item]])</f>
        <v>4</v>
      </c>
      <c r="B5" s="5" t="s">
        <v>73</v>
      </c>
      <c r="C5" s="6" t="s">
        <v>74</v>
      </c>
      <c r="D5" s="5" t="s">
        <v>75</v>
      </c>
      <c r="E5" s="5">
        <v>3</v>
      </c>
    </row>
    <row r="6" spans="1:5" ht="195" x14ac:dyDescent="0.25">
      <c r="A6" s="5">
        <f>ROW() - ROW(Tabela2[[#Headers],[ID_Item]])</f>
        <v>5</v>
      </c>
      <c r="B6" s="5" t="s">
        <v>145</v>
      </c>
      <c r="C6" s="6" t="s">
        <v>146</v>
      </c>
      <c r="D6" s="5" t="s">
        <v>147</v>
      </c>
      <c r="E6" s="5">
        <v>5</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5" x14ac:dyDescent="0.25"/>
  <cols>
    <col min="1" max="1" width="10.28515625" bestFit="1" customWidth="1"/>
    <col min="2" max="2" width="26.28515625" bestFit="1" customWidth="1"/>
    <col min="3" max="3" width="49.5703125" bestFit="1" customWidth="1"/>
    <col min="4" max="4" width="21.5703125" style="12" bestFit="1" customWidth="1"/>
    <col min="5" max="5" width="18.85546875" bestFit="1" customWidth="1"/>
  </cols>
  <sheetData>
    <row r="1" spans="1:5" x14ac:dyDescent="0.25">
      <c r="A1" t="s">
        <v>260</v>
      </c>
      <c r="B1" s="5" t="s">
        <v>0</v>
      </c>
      <c r="C1" s="5" t="s">
        <v>65</v>
      </c>
      <c r="D1" s="6" t="s">
        <v>4</v>
      </c>
      <c r="E1" s="5" t="s">
        <v>252</v>
      </c>
    </row>
    <row r="2" spans="1:5" ht="409.5" x14ac:dyDescent="0.25">
      <c r="A2" s="5">
        <f>ROW() - ROW(Tabela57[[#Headers],[ID_Item]])</f>
        <v>1</v>
      </c>
      <c r="B2" s="5" t="s">
        <v>232</v>
      </c>
      <c r="C2" s="6" t="s">
        <v>233</v>
      </c>
      <c r="D2" s="6" t="s">
        <v>234</v>
      </c>
      <c r="E2" s="5">
        <v>1</v>
      </c>
    </row>
    <row r="3" spans="1:5" ht="409.5" x14ac:dyDescent="0.25">
      <c r="A3" s="5">
        <f>ROW() - ROW(Tabela57[[#Headers],[ID_Item]])</f>
        <v>2</v>
      </c>
      <c r="B3" s="5" t="s">
        <v>235</v>
      </c>
      <c r="C3" s="6" t="s">
        <v>270</v>
      </c>
      <c r="D3" s="6" t="s">
        <v>235</v>
      </c>
      <c r="E3" s="5">
        <v>2</v>
      </c>
    </row>
    <row r="4" spans="1:5" ht="90" x14ac:dyDescent="0.25">
      <c r="A4" s="5">
        <f>ROW() - ROW(Tabela57[[#Headers],[ID_Item]])</f>
        <v>3</v>
      </c>
      <c r="B4" s="5" t="s">
        <v>236</v>
      </c>
      <c r="C4" s="10" t="s">
        <v>237</v>
      </c>
      <c r="D4" s="6" t="s">
        <v>262</v>
      </c>
      <c r="E4" s="5">
        <v>3</v>
      </c>
    </row>
    <row r="5" spans="1:5" ht="210" x14ac:dyDescent="0.25">
      <c r="A5" s="5">
        <f>ROW() - ROW(Tabela57[[#Headers],[ID_Item]])</f>
        <v>4</v>
      </c>
      <c r="B5" s="6" t="s">
        <v>269</v>
      </c>
      <c r="C5" s="6" t="s">
        <v>279</v>
      </c>
      <c r="D5" s="6" t="s">
        <v>267</v>
      </c>
      <c r="E5" s="5">
        <v>4</v>
      </c>
    </row>
    <row r="6" spans="1:5" ht="240" x14ac:dyDescent="0.25">
      <c r="A6" s="5">
        <f>ROW() - ROW(Tabela57[[#Headers],[ID_Item]])</f>
        <v>5</v>
      </c>
      <c r="B6" s="5" t="s">
        <v>280</v>
      </c>
      <c r="C6" s="12" t="s">
        <v>281</v>
      </c>
      <c r="D6" s="6" t="s">
        <v>266</v>
      </c>
      <c r="E6" s="5">
        <v>5</v>
      </c>
    </row>
    <row r="7" spans="1:5" ht="150" x14ac:dyDescent="0.25">
      <c r="A7" s="5">
        <f>ROW() - ROW(Tabela57[[#Headers],[ID_Item]])</f>
        <v>6</v>
      </c>
      <c r="B7" s="5" t="s">
        <v>238</v>
      </c>
      <c r="C7" s="6" t="s">
        <v>282</v>
      </c>
      <c r="D7" s="6" t="s">
        <v>261</v>
      </c>
      <c r="E7" s="5">
        <v>6</v>
      </c>
    </row>
    <row r="8" spans="1:5" ht="165" x14ac:dyDescent="0.25">
      <c r="A8" s="5">
        <f>ROW() - ROW(Tabela57[[#Headers],[ID_Item]])</f>
        <v>7</v>
      </c>
      <c r="B8" s="5" t="s">
        <v>264</v>
      </c>
      <c r="C8" s="12" t="s">
        <v>283</v>
      </c>
      <c r="D8" s="6" t="s">
        <v>263</v>
      </c>
      <c r="E8" s="5">
        <v>7</v>
      </c>
    </row>
    <row r="9" spans="1:5" ht="195" x14ac:dyDescent="0.25">
      <c r="A9" s="5">
        <f>ROW() - ROW(Tabela57[[#Headers],[ID_Item]])</f>
        <v>8</v>
      </c>
      <c r="B9" s="6" t="s">
        <v>265</v>
      </c>
      <c r="C9" s="6" t="s">
        <v>284</v>
      </c>
      <c r="D9" s="6" t="s">
        <v>268</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5" x14ac:dyDescent="0.25"/>
  <cols>
    <col min="1" max="1" width="10.140625" customWidth="1"/>
    <col min="2" max="2" width="18.140625" bestFit="1" customWidth="1"/>
    <col min="3" max="3" width="104.7109375" bestFit="1" customWidth="1"/>
    <col min="4" max="4" width="27.28515625" bestFit="1" customWidth="1"/>
    <col min="5" max="5" width="18.5703125" customWidth="1"/>
  </cols>
  <sheetData>
    <row r="1" spans="1:5" x14ac:dyDescent="0.25">
      <c r="A1" s="15" t="s">
        <v>260</v>
      </c>
      <c r="B1" s="16" t="s">
        <v>0</v>
      </c>
      <c r="C1" s="16" t="s">
        <v>65</v>
      </c>
      <c r="D1" s="16" t="s">
        <v>4</v>
      </c>
      <c r="E1" s="16" t="s">
        <v>252</v>
      </c>
    </row>
    <row r="2" spans="1:5" ht="345" x14ac:dyDescent="0.25">
      <c r="A2" s="13">
        <f>ROW() - ROW(Tabela8[[#Headers],[ID_Item]])</f>
        <v>1</v>
      </c>
      <c r="B2" s="13" t="s">
        <v>231</v>
      </c>
      <c r="C2" s="14" t="s">
        <v>434</v>
      </c>
      <c r="D2" s="13" t="s">
        <v>271</v>
      </c>
      <c r="E2" s="13">
        <v>1</v>
      </c>
    </row>
    <row r="3" spans="1:5" ht="300" x14ac:dyDescent="0.25">
      <c r="A3" s="13">
        <f>ROW() - ROW(Tabela8[[#Headers],[ID_Item]])</f>
        <v>2</v>
      </c>
      <c r="B3" s="13" t="s">
        <v>278</v>
      </c>
      <c r="C3" s="14" t="s">
        <v>435</v>
      </c>
      <c r="D3" s="13" t="s">
        <v>272</v>
      </c>
      <c r="E3" s="13">
        <v>3</v>
      </c>
    </row>
    <row r="4" spans="1:5" ht="315" x14ac:dyDescent="0.25">
      <c r="A4" s="13">
        <f>ROW() - ROW(Tabela8[[#Headers],[ID_Item]])</f>
        <v>3</v>
      </c>
      <c r="B4" s="13" t="s">
        <v>99</v>
      </c>
      <c r="C4" s="14" t="s">
        <v>453</v>
      </c>
      <c r="D4" s="13" t="s">
        <v>274</v>
      </c>
      <c r="E4" s="13">
        <v>5</v>
      </c>
    </row>
    <row r="5" spans="1:5" ht="180" x14ac:dyDescent="0.25">
      <c r="A5" s="13">
        <f>ROW() - ROW(Tabela8[[#Headers],[ID_Item]])</f>
        <v>4</v>
      </c>
      <c r="B5" s="13" t="s">
        <v>273</v>
      </c>
      <c r="C5" s="14" t="s">
        <v>436</v>
      </c>
      <c r="D5" s="13" t="s">
        <v>271</v>
      </c>
      <c r="E5" s="13">
        <v>4</v>
      </c>
    </row>
    <row r="6" spans="1:5" ht="409.5" x14ac:dyDescent="0.25">
      <c r="A6" s="13">
        <f>ROW() - ROW(Tabela8[[#Headers],[ID_Item]])</f>
        <v>5</v>
      </c>
      <c r="B6" s="13" t="s">
        <v>145</v>
      </c>
      <c r="C6" s="14" t="s">
        <v>454</v>
      </c>
      <c r="D6" s="13" t="s">
        <v>275</v>
      </c>
      <c r="E6" s="13">
        <v>6</v>
      </c>
    </row>
    <row r="7" spans="1:5" ht="195" x14ac:dyDescent="0.25">
      <c r="A7" s="13">
        <f>ROW() - ROW(Tabela8[[#Headers],[ID_Item]])</f>
        <v>6</v>
      </c>
      <c r="B7" s="43" t="s">
        <v>718</v>
      </c>
      <c r="C7" s="44" t="s">
        <v>720</v>
      </c>
      <c r="D7" s="43" t="s">
        <v>719</v>
      </c>
      <c r="E7" s="43">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5" x14ac:dyDescent="0.25"/>
  <cols>
    <col min="2" max="2" width="18" style="5" bestFit="1" customWidth="1"/>
    <col min="3" max="3" width="58.7109375" style="6" bestFit="1" customWidth="1"/>
    <col min="4" max="4" width="29.28515625" style="5" bestFit="1" customWidth="1"/>
  </cols>
  <sheetData>
    <row r="1" spans="1:4" x14ac:dyDescent="0.25">
      <c r="A1" t="s">
        <v>260</v>
      </c>
      <c r="B1" s="5" t="s">
        <v>0</v>
      </c>
      <c r="C1" s="6" t="s">
        <v>65</v>
      </c>
      <c r="D1" s="5" t="s">
        <v>4</v>
      </c>
    </row>
    <row r="2" spans="1:4" ht="180" x14ac:dyDescent="0.25">
      <c r="A2" s="5">
        <f>ROW() - ROW(Tabela3[[#Headers],[ID_Item]])</f>
        <v>1</v>
      </c>
      <c r="B2" s="5" t="s">
        <v>76</v>
      </c>
      <c r="C2" s="6" t="s">
        <v>77</v>
      </c>
      <c r="D2" s="5" t="s">
        <v>78</v>
      </c>
    </row>
    <row r="3" spans="1:4" ht="265.5" customHeight="1" x14ac:dyDescent="0.25">
      <c r="A3" s="5">
        <f>ROW() - ROW(Tabela3[[#Headers],[ID_Item]])</f>
        <v>2</v>
      </c>
      <c r="B3" s="5" t="s">
        <v>79</v>
      </c>
      <c r="C3" s="6" t="s">
        <v>80</v>
      </c>
      <c r="D3" s="5" t="s">
        <v>446</v>
      </c>
    </row>
    <row r="4" spans="1:4" ht="409.5" x14ac:dyDescent="0.25">
      <c r="A4" s="5">
        <f>ROW() - ROW(Tabela3[[#Headers],[ID_Item]])</f>
        <v>3</v>
      </c>
      <c r="B4" s="5" t="s">
        <v>81</v>
      </c>
      <c r="C4" s="17" t="s">
        <v>445</v>
      </c>
      <c r="D4" s="5" t="s">
        <v>82</v>
      </c>
    </row>
    <row r="5" spans="1:4" ht="360" x14ac:dyDescent="0.25">
      <c r="A5" s="5">
        <f>ROW() - ROW(Tabela3[[#Headers],[ID_Item]])</f>
        <v>4</v>
      </c>
      <c r="B5" s="5" t="s">
        <v>437</v>
      </c>
      <c r="C5" s="17" t="s">
        <v>439</v>
      </c>
      <c r="D5" s="5" t="s">
        <v>438</v>
      </c>
    </row>
    <row r="6" spans="1:4" ht="345" x14ac:dyDescent="0.25">
      <c r="A6" s="5">
        <f>ROW() - ROW(Tabela3[[#Headers],[ID_Item]])</f>
        <v>5</v>
      </c>
      <c r="B6" s="5" t="s">
        <v>441</v>
      </c>
      <c r="C6" s="17" t="s">
        <v>442</v>
      </c>
      <c r="D6" s="5" t="s">
        <v>438</v>
      </c>
    </row>
    <row r="7" spans="1:4" ht="409.5" x14ac:dyDescent="0.25">
      <c r="A7" s="5">
        <f>ROW() - ROW(Tabela3[[#Headers],[ID_Item]])</f>
        <v>6</v>
      </c>
      <c r="B7" s="5" t="s">
        <v>440</v>
      </c>
      <c r="C7" s="17" t="s">
        <v>443</v>
      </c>
      <c r="D7" s="5" t="s">
        <v>444</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5" x14ac:dyDescent="0.25"/>
  <cols>
    <col min="2" max="2" width="13.85546875" style="1" customWidth="1"/>
    <col min="3" max="3" width="161.7109375" style="1" bestFit="1" customWidth="1"/>
    <col min="4" max="4" width="15.28515625" style="1" bestFit="1" customWidth="1"/>
  </cols>
  <sheetData>
    <row r="1" spans="1:4" x14ac:dyDescent="0.25">
      <c r="A1" t="s">
        <v>260</v>
      </c>
      <c r="B1" s="5" t="s">
        <v>0</v>
      </c>
      <c r="C1" s="5" t="s">
        <v>65</v>
      </c>
      <c r="D1" s="5" t="s">
        <v>4</v>
      </c>
    </row>
    <row r="2" spans="1:4" ht="105" x14ac:dyDescent="0.25">
      <c r="A2" s="5">
        <f>ROW() - ROW(Tabela4[[#Headers],[ID_Item]])</f>
        <v>1</v>
      </c>
      <c r="B2" s="7" t="s">
        <v>83</v>
      </c>
      <c r="C2" s="6" t="s">
        <v>84</v>
      </c>
      <c r="D2" s="5" t="s">
        <v>88</v>
      </c>
    </row>
    <row r="3" spans="1:4" ht="90" x14ac:dyDescent="0.25">
      <c r="A3" s="5">
        <f>ROW() - ROW(Tabela4[[#Headers],[ID_Item]])</f>
        <v>2</v>
      </c>
      <c r="B3" s="5" t="s">
        <v>85</v>
      </c>
      <c r="C3" s="6" t="s">
        <v>86</v>
      </c>
      <c r="D3" s="5" t="s">
        <v>87</v>
      </c>
    </row>
    <row r="4" spans="1:4" ht="165" x14ac:dyDescent="0.25">
      <c r="A4" s="5">
        <f>ROW() - ROW(Tabela4[[#Headers],[ID_Item]])</f>
        <v>3</v>
      </c>
      <c r="B4" s="5" t="s">
        <v>89</v>
      </c>
      <c r="C4" s="6" t="s">
        <v>90</v>
      </c>
      <c r="D4" s="5" t="s">
        <v>91</v>
      </c>
    </row>
    <row r="5" spans="1:4" ht="135" x14ac:dyDescent="0.25">
      <c r="A5" s="5">
        <f>ROW() - ROW(Tabela4[[#Headers],[ID_Item]])</f>
        <v>4</v>
      </c>
      <c r="B5" s="5" t="s">
        <v>92</v>
      </c>
      <c r="C5" s="6" t="s">
        <v>93</v>
      </c>
      <c r="D5" s="5" t="s">
        <v>87</v>
      </c>
    </row>
    <row r="6" spans="1:4" ht="180" x14ac:dyDescent="0.25">
      <c r="A6" s="5">
        <f>ROW() - ROW(Tabela4[[#Headers],[ID_Item]])</f>
        <v>5</v>
      </c>
      <c r="B6" s="5" t="s">
        <v>94</v>
      </c>
      <c r="C6" s="6" t="s">
        <v>95</v>
      </c>
      <c r="D6" s="5" t="s">
        <v>96</v>
      </c>
    </row>
    <row r="7" spans="1:4" ht="405" x14ac:dyDescent="0.25">
      <c r="A7" s="5">
        <f>ROW() - ROW(Tabela4[[#Headers],[ID_Item]])</f>
        <v>6</v>
      </c>
      <c r="B7" s="5" t="s">
        <v>97</v>
      </c>
      <c r="C7" s="6" t="s">
        <v>98</v>
      </c>
      <c r="D7" s="5" t="s">
        <v>91</v>
      </c>
    </row>
    <row r="8" spans="1:4" ht="105" x14ac:dyDescent="0.25">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5" x14ac:dyDescent="0.25"/>
  <cols>
    <col min="1" max="1" width="10.28515625" bestFit="1" customWidth="1"/>
    <col min="2" max="2" width="26.28515625" bestFit="1" customWidth="1"/>
    <col min="3" max="3" width="49.42578125" bestFit="1" customWidth="1"/>
    <col min="4" max="4" width="20" bestFit="1" customWidth="1"/>
    <col min="5" max="5" width="18.85546875" bestFit="1" customWidth="1"/>
  </cols>
  <sheetData>
    <row r="1" spans="1:5" x14ac:dyDescent="0.25">
      <c r="A1" t="s">
        <v>260</v>
      </c>
      <c r="B1" s="5" t="s">
        <v>0</v>
      </c>
      <c r="C1" s="5" t="s">
        <v>65</v>
      </c>
      <c r="D1" s="5" t="s">
        <v>4</v>
      </c>
      <c r="E1" s="5" t="s">
        <v>252</v>
      </c>
    </row>
    <row r="2" spans="1:5" ht="150" x14ac:dyDescent="0.25">
      <c r="A2" s="5">
        <f>ROW() - ROW(Tabela5[[#Headers],[ID_Item]])</f>
        <v>1</v>
      </c>
      <c r="B2" s="5" t="s">
        <v>102</v>
      </c>
      <c r="C2" s="6" t="s">
        <v>103</v>
      </c>
      <c r="D2" s="5" t="s">
        <v>104</v>
      </c>
      <c r="E2" s="5">
        <v>1</v>
      </c>
    </row>
    <row r="3" spans="1:5" ht="105" x14ac:dyDescent="0.25">
      <c r="A3" s="5">
        <f>ROW() - ROW(Tabela5[[#Headers],[ID_Item]])</f>
        <v>2</v>
      </c>
      <c r="B3" s="5" t="s">
        <v>99</v>
      </c>
      <c r="C3" s="6" t="s">
        <v>245</v>
      </c>
      <c r="D3" s="5" t="s">
        <v>99</v>
      </c>
      <c r="E3" s="5">
        <v>2</v>
      </c>
    </row>
    <row r="4" spans="1:5" ht="135" x14ac:dyDescent="0.25">
      <c r="A4" s="5">
        <f>ROW() - ROW(Tabela5[[#Headers],[ID_Item]])</f>
        <v>3</v>
      </c>
      <c r="B4" s="5" t="s">
        <v>112</v>
      </c>
      <c r="C4" s="6" t="s">
        <v>455</v>
      </c>
      <c r="D4" s="5" t="s">
        <v>107</v>
      </c>
      <c r="E4" s="5"/>
    </row>
    <row r="5" spans="1:5" ht="105" x14ac:dyDescent="0.25">
      <c r="A5" s="5">
        <f>ROW() - ROW(Tabela5[[#Headers],[ID_Item]])</f>
        <v>4</v>
      </c>
      <c r="B5" s="5" t="s">
        <v>109</v>
      </c>
      <c r="C5" s="6" t="s">
        <v>108</v>
      </c>
      <c r="D5" s="5" t="s">
        <v>107</v>
      </c>
      <c r="E5" s="5"/>
    </row>
    <row r="6" spans="1:5" ht="195" x14ac:dyDescent="0.25">
      <c r="A6" s="5">
        <f>ROW() - ROW(Tabela5[[#Headers],[ID_Item]])</f>
        <v>5</v>
      </c>
      <c r="B6" s="5" t="s">
        <v>110</v>
      </c>
      <c r="C6" s="6" t="s">
        <v>111</v>
      </c>
      <c r="D6" s="5" t="s">
        <v>107</v>
      </c>
      <c r="E6" s="5"/>
    </row>
    <row r="7" spans="1:5" ht="135" x14ac:dyDescent="0.25">
      <c r="A7" s="5">
        <f>ROW() - ROW(Tabela5[[#Headers],[ID_Item]])</f>
        <v>6</v>
      </c>
      <c r="B7" s="5" t="s">
        <v>100</v>
      </c>
      <c r="C7" s="6" t="s">
        <v>101</v>
      </c>
      <c r="D7" s="5" t="s">
        <v>104</v>
      </c>
      <c r="E7" s="5"/>
    </row>
    <row r="8" spans="1:5" ht="150" x14ac:dyDescent="0.25">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49"/>
  <sheetViews>
    <sheetView tabSelected="1" topLeftCell="A45" zoomScale="175" zoomScaleNormal="175" workbookViewId="0">
      <selection activeCell="G46" sqref="G46"/>
    </sheetView>
  </sheetViews>
  <sheetFormatPr defaultRowHeight="15" x14ac:dyDescent="0.25"/>
  <cols>
    <col min="2" max="2" width="24" bestFit="1" customWidth="1"/>
    <col min="3" max="3" width="29.42578125" bestFit="1" customWidth="1"/>
    <col min="4" max="4" width="11.140625" customWidth="1"/>
    <col min="5" max="5" width="21.7109375" bestFit="1" customWidth="1"/>
    <col min="6" max="6" width="16.28515625" customWidth="1"/>
    <col min="7" max="7" width="42.5703125" bestFit="1" customWidth="1"/>
    <col min="8" max="8" width="88" customWidth="1"/>
    <col min="9" max="9" width="26.7109375" bestFit="1" customWidth="1"/>
    <col min="10" max="10" width="10.5703125" customWidth="1"/>
  </cols>
  <sheetData>
    <row r="1" spans="1:9" x14ac:dyDescent="0.25">
      <c r="A1" s="28" t="s">
        <v>549</v>
      </c>
      <c r="B1" s="28" t="s">
        <v>4</v>
      </c>
      <c r="C1" s="28" t="s">
        <v>550</v>
      </c>
      <c r="D1" s="28" t="s">
        <v>551</v>
      </c>
      <c r="E1" s="28" t="s">
        <v>552</v>
      </c>
      <c r="F1" s="28" t="s">
        <v>553</v>
      </c>
      <c r="G1" s="28" t="s">
        <v>554</v>
      </c>
      <c r="H1" s="28" t="s">
        <v>555</v>
      </c>
      <c r="I1" s="28" t="s">
        <v>556</v>
      </c>
    </row>
    <row r="2" spans="1:9" ht="150" x14ac:dyDescent="0.25">
      <c r="A2" s="26">
        <f>ROW() - ROW(Sala_de_medicacao_e_Internacao!$A$1)</f>
        <v>1</v>
      </c>
      <c r="B2" s="30" t="s">
        <v>563</v>
      </c>
      <c r="C2" s="30" t="s">
        <v>670</v>
      </c>
      <c r="D2" s="30"/>
      <c r="E2" s="26"/>
      <c r="F2" s="30"/>
      <c r="G2" s="30" t="s">
        <v>670</v>
      </c>
      <c r="H2" s="27" t="s">
        <v>744</v>
      </c>
      <c r="I2" s="30"/>
    </row>
    <row r="3" spans="1:9" x14ac:dyDescent="0.25">
      <c r="A3" s="26">
        <f>ROW() - ROW(Sala_de_medicacao_e_Internacao!$A$1)</f>
        <v>2</v>
      </c>
      <c r="B3" s="26" t="s">
        <v>563</v>
      </c>
      <c r="C3" s="26" t="s">
        <v>572</v>
      </c>
      <c r="D3" s="26" t="s">
        <v>560</v>
      </c>
      <c r="E3" s="26"/>
      <c r="F3" s="26"/>
      <c r="G3" s="26" t="s">
        <v>573</v>
      </c>
      <c r="H3" s="26"/>
      <c r="I3" s="26"/>
    </row>
    <row r="4" spans="1:9" x14ac:dyDescent="0.25">
      <c r="A4" s="26">
        <f>ROW() - ROW(Sala_de_medicacao_e_Internacao!$A$1)</f>
        <v>3</v>
      </c>
      <c r="B4" s="30" t="s">
        <v>563</v>
      </c>
      <c r="C4" s="30" t="s">
        <v>746</v>
      </c>
      <c r="D4" s="30" t="s">
        <v>560</v>
      </c>
      <c r="E4" s="26"/>
      <c r="F4" s="30"/>
      <c r="G4" s="30" t="s">
        <v>745</v>
      </c>
      <c r="H4" s="40"/>
      <c r="I4" s="30"/>
    </row>
    <row r="5" spans="1:9" x14ac:dyDescent="0.25">
      <c r="A5" s="24">
        <f>ROW() - ROW(Sala_de_medicacao_e_Internacao!$A$1)</f>
        <v>4</v>
      </c>
      <c r="B5" s="24" t="s">
        <v>563</v>
      </c>
      <c r="C5" s="24" t="s">
        <v>574</v>
      </c>
      <c r="D5" s="24" t="s">
        <v>560</v>
      </c>
      <c r="E5" s="24"/>
      <c r="F5" s="24"/>
      <c r="G5" s="24" t="s">
        <v>575</v>
      </c>
      <c r="H5" s="24"/>
      <c r="I5" s="24"/>
    </row>
    <row r="6" spans="1:9" x14ac:dyDescent="0.25">
      <c r="A6" s="26">
        <f>ROW() - ROW(Sala_de_medicacao_e_Internacao!$A$1)</f>
        <v>5</v>
      </c>
      <c r="B6" s="26" t="s">
        <v>563</v>
      </c>
      <c r="C6" s="30" t="s">
        <v>666</v>
      </c>
      <c r="D6" s="30" t="s">
        <v>560</v>
      </c>
      <c r="E6" s="26"/>
      <c r="F6" s="30"/>
      <c r="G6" s="30" t="s">
        <v>667</v>
      </c>
      <c r="H6" s="40"/>
      <c r="I6" s="30"/>
    </row>
    <row r="7" spans="1:9" x14ac:dyDescent="0.25">
      <c r="A7" s="26">
        <f>ROW() - ROW(Sala_de_medicacao_e_Internacao!$A$1)</f>
        <v>6</v>
      </c>
      <c r="B7" s="26" t="s">
        <v>563</v>
      </c>
      <c r="C7" s="30" t="s">
        <v>666</v>
      </c>
      <c r="D7" s="30" t="s">
        <v>560</v>
      </c>
      <c r="E7" s="26"/>
      <c r="F7" s="30"/>
      <c r="G7" s="30" t="s">
        <v>668</v>
      </c>
      <c r="H7" s="40"/>
      <c r="I7" s="30"/>
    </row>
    <row r="8" spans="1:9" x14ac:dyDescent="0.25">
      <c r="A8" s="26">
        <f>ROW() - ROW(Sala_de_medicacao_e_Internacao!$A$1)</f>
        <v>7</v>
      </c>
      <c r="B8" s="30" t="s">
        <v>563</v>
      </c>
      <c r="C8" s="30" t="s">
        <v>666</v>
      </c>
      <c r="D8" s="30" t="s">
        <v>560</v>
      </c>
      <c r="E8" s="26"/>
      <c r="F8" s="30"/>
      <c r="G8" s="30" t="s">
        <v>669</v>
      </c>
      <c r="H8" s="40"/>
      <c r="I8" s="30"/>
    </row>
    <row r="9" spans="1:9" ht="150" x14ac:dyDescent="0.25">
      <c r="A9" s="26">
        <f>ROW() - ROW(Sala_de_medicacao_e_Internacao!$A$1)</f>
        <v>8</v>
      </c>
      <c r="B9" s="26" t="s">
        <v>563</v>
      </c>
      <c r="C9" s="26" t="s">
        <v>564</v>
      </c>
      <c r="D9" s="26" t="s">
        <v>560</v>
      </c>
      <c r="E9" s="26"/>
      <c r="F9" s="26"/>
      <c r="G9" s="26" t="s">
        <v>716</v>
      </c>
      <c r="H9" s="27" t="s">
        <v>717</v>
      </c>
      <c r="I9" s="26"/>
    </row>
    <row r="10" spans="1:9" x14ac:dyDescent="0.25">
      <c r="A10" s="26">
        <f>ROW() - ROW(Sala_de_medicacao_e_Internacao!$A$1)</f>
        <v>9</v>
      </c>
      <c r="B10" s="26" t="s">
        <v>567</v>
      </c>
      <c r="C10" s="26" t="s">
        <v>562</v>
      </c>
      <c r="D10" s="26" t="s">
        <v>560</v>
      </c>
      <c r="E10" s="26"/>
      <c r="F10" s="26"/>
      <c r="G10" s="26" t="s">
        <v>559</v>
      </c>
      <c r="H10" s="26"/>
      <c r="I10" s="26"/>
    </row>
    <row r="11" spans="1:9" ht="90" x14ac:dyDescent="0.25">
      <c r="A11" s="26">
        <f>ROW() - ROW(Sala_de_medicacao_e_Internacao!$A$1)</f>
        <v>10</v>
      </c>
      <c r="B11" s="30" t="s">
        <v>557</v>
      </c>
      <c r="C11" s="30" t="s">
        <v>671</v>
      </c>
      <c r="D11" s="30" t="s">
        <v>558</v>
      </c>
      <c r="E11" s="26" t="s">
        <v>672</v>
      </c>
      <c r="F11" s="30" t="s">
        <v>673</v>
      </c>
      <c r="G11" s="30"/>
      <c r="H11" s="41" t="s">
        <v>741</v>
      </c>
      <c r="I11" s="30"/>
    </row>
    <row r="12" spans="1:9" x14ac:dyDescent="0.25">
      <c r="A12" s="30">
        <f>ROW() - ROW(Sala_de_medicacao_e_Internacao!$A$1)</f>
        <v>11</v>
      </c>
      <c r="B12" s="30" t="s">
        <v>557</v>
      </c>
      <c r="C12" s="30" t="s">
        <v>680</v>
      </c>
      <c r="D12" s="30" t="s">
        <v>558</v>
      </c>
      <c r="E12" s="32" t="s">
        <v>681</v>
      </c>
      <c r="F12" s="30" t="s">
        <v>697</v>
      </c>
      <c r="G12" s="30"/>
      <c r="H12" s="33"/>
      <c r="I12" s="30"/>
    </row>
    <row r="13" spans="1:9" ht="390" x14ac:dyDescent="0.25">
      <c r="A13" s="30">
        <f>ROW() - ROW(Sala_de_medicacao_e_Internacao!$A$1)</f>
        <v>12</v>
      </c>
      <c r="B13" s="30" t="s">
        <v>557</v>
      </c>
      <c r="C13" s="30" t="s">
        <v>676</v>
      </c>
      <c r="D13" s="30" t="s">
        <v>558</v>
      </c>
      <c r="E13" s="32" t="s">
        <v>677</v>
      </c>
      <c r="F13" s="30" t="s">
        <v>697</v>
      </c>
      <c r="G13" s="30"/>
      <c r="H13" s="38" t="s">
        <v>742</v>
      </c>
      <c r="I13" s="30"/>
    </row>
    <row r="14" spans="1:9" ht="30" x14ac:dyDescent="0.25">
      <c r="A14" s="30">
        <f>ROW() - ROW(Sala_de_medicacao_e_Internacao!$A$1)</f>
        <v>13</v>
      </c>
      <c r="B14" s="35" t="s">
        <v>557</v>
      </c>
      <c r="C14" s="35" t="s">
        <v>678</v>
      </c>
      <c r="D14" s="35" t="s">
        <v>558</v>
      </c>
      <c r="E14" s="34" t="s">
        <v>679</v>
      </c>
      <c r="F14" s="35" t="s">
        <v>697</v>
      </c>
      <c r="G14" s="30"/>
      <c r="H14" s="40"/>
      <c r="I14" s="30"/>
    </row>
    <row r="15" spans="1:9" ht="150" x14ac:dyDescent="0.25">
      <c r="A15" s="26">
        <f>ROW() - ROW(Sala_de_medicacao_e_Internacao!$A$1)</f>
        <v>14</v>
      </c>
      <c r="B15" s="35" t="s">
        <v>557</v>
      </c>
      <c r="C15" s="35" t="s">
        <v>130</v>
      </c>
      <c r="D15" s="35" t="s">
        <v>558</v>
      </c>
      <c r="E15" s="32" t="s">
        <v>634</v>
      </c>
      <c r="F15" s="35" t="s">
        <v>697</v>
      </c>
      <c r="G15" s="30"/>
      <c r="H15" s="27" t="s">
        <v>710</v>
      </c>
      <c r="I15" s="30"/>
    </row>
    <row r="16" spans="1:9" x14ac:dyDescent="0.25">
      <c r="A16" s="30">
        <f>ROW() - ROW(Sala_de_medicacao_e_Internacao!$A$1)</f>
        <v>15</v>
      </c>
      <c r="B16" s="35" t="s">
        <v>557</v>
      </c>
      <c r="C16" s="35" t="s">
        <v>692</v>
      </c>
      <c r="D16" s="35" t="s">
        <v>558</v>
      </c>
      <c r="E16" s="32" t="s">
        <v>693</v>
      </c>
      <c r="F16" s="35" t="s">
        <v>694</v>
      </c>
      <c r="G16" s="30"/>
      <c r="H16" s="33"/>
      <c r="I16" s="30"/>
    </row>
    <row r="17" spans="1:9" ht="390" x14ac:dyDescent="0.25">
      <c r="A17" s="24">
        <f>ROW() - ROW(Sala_de_medicacao_e_Internacao!$A$1)</f>
        <v>16</v>
      </c>
      <c r="B17" s="37" t="s">
        <v>557</v>
      </c>
      <c r="C17" s="37" t="s">
        <v>58</v>
      </c>
      <c r="D17" s="37" t="s">
        <v>558</v>
      </c>
      <c r="E17" s="37" t="s">
        <v>639</v>
      </c>
      <c r="F17" s="37" t="s">
        <v>561</v>
      </c>
      <c r="G17" s="29"/>
      <c r="H17" s="25" t="s">
        <v>635</v>
      </c>
      <c r="I17" s="24" t="s">
        <v>623</v>
      </c>
    </row>
    <row r="18" spans="1:9" ht="90" x14ac:dyDescent="0.25">
      <c r="A18" s="26">
        <f>ROW() - ROW(Sala_de_medicacao_e_Internacao!$A$1)</f>
        <v>17</v>
      </c>
      <c r="B18" s="35" t="s">
        <v>557</v>
      </c>
      <c r="C18" s="35" t="s">
        <v>645</v>
      </c>
      <c r="D18" s="35" t="s">
        <v>558</v>
      </c>
      <c r="E18" s="32" t="s">
        <v>646</v>
      </c>
      <c r="F18" s="35" t="s">
        <v>647</v>
      </c>
      <c r="G18" s="30"/>
      <c r="H18" s="41" t="s">
        <v>648</v>
      </c>
      <c r="I18" s="30"/>
    </row>
    <row r="19" spans="1:9" ht="90" x14ac:dyDescent="0.25">
      <c r="A19" s="26">
        <f>ROW() - ROW(Sala_de_medicacao_e_Internacao!$A$1)</f>
        <v>18</v>
      </c>
      <c r="B19" s="35" t="s">
        <v>557</v>
      </c>
      <c r="C19" s="35" t="s">
        <v>674</v>
      </c>
      <c r="D19" s="35" t="s">
        <v>558</v>
      </c>
      <c r="E19" s="32" t="s">
        <v>675</v>
      </c>
      <c r="F19" s="35" t="s">
        <v>673</v>
      </c>
      <c r="G19" s="30"/>
      <c r="H19" s="42" t="s">
        <v>740</v>
      </c>
      <c r="I19" s="30"/>
    </row>
    <row r="20" spans="1:9" ht="390" x14ac:dyDescent="0.25">
      <c r="A20" s="30">
        <f>ROW() - ROW(Sala_de_medicacao_e_Internacao!$A$1)</f>
        <v>19</v>
      </c>
      <c r="B20" s="35" t="s">
        <v>557</v>
      </c>
      <c r="C20" s="35" t="s">
        <v>695</v>
      </c>
      <c r="D20" s="35" t="s">
        <v>558</v>
      </c>
      <c r="E20" s="34" t="s">
        <v>696</v>
      </c>
      <c r="F20" s="35" t="s">
        <v>698</v>
      </c>
      <c r="G20" s="30"/>
      <c r="H20" s="38" t="s">
        <v>739</v>
      </c>
      <c r="I20" s="30"/>
    </row>
    <row r="21" spans="1:9" ht="195" x14ac:dyDescent="0.25">
      <c r="A21" s="24">
        <f>ROW() - ROW(Sala_de_medicacao_e_Internacao!$A$1)</f>
        <v>20</v>
      </c>
      <c r="B21" s="37" t="s">
        <v>557</v>
      </c>
      <c r="C21" s="37" t="s">
        <v>571</v>
      </c>
      <c r="D21" s="37" t="s">
        <v>558</v>
      </c>
      <c r="E21" s="39" t="s">
        <v>664</v>
      </c>
      <c r="F21" s="37" t="s">
        <v>663</v>
      </c>
      <c r="G21" s="24"/>
      <c r="H21" s="38" t="s">
        <v>738</v>
      </c>
      <c r="I21" s="24"/>
    </row>
    <row r="22" spans="1:9" ht="90" x14ac:dyDescent="0.25">
      <c r="A22" s="26">
        <f>ROW() - ROW(Sala_de_medicacao_e_Internacao!$A$1)</f>
        <v>21</v>
      </c>
      <c r="B22" s="35" t="s">
        <v>557</v>
      </c>
      <c r="C22" s="35" t="s">
        <v>142</v>
      </c>
      <c r="D22" s="35" t="s">
        <v>558</v>
      </c>
      <c r="E22" t="s">
        <v>643</v>
      </c>
      <c r="F22" s="35" t="s">
        <v>697</v>
      </c>
      <c r="G22" s="30"/>
      <c r="H22" s="42" t="s">
        <v>644</v>
      </c>
      <c r="I22" s="30"/>
    </row>
    <row r="23" spans="1:9" ht="105" x14ac:dyDescent="0.25">
      <c r="A23" s="26">
        <f>ROW() - ROW(Sala_de_medicacao_e_Internacao!$A$1)</f>
        <v>22</v>
      </c>
      <c r="B23" s="35" t="s">
        <v>557</v>
      </c>
      <c r="C23" s="35" t="s">
        <v>649</v>
      </c>
      <c r="D23" s="35" t="s">
        <v>558</v>
      </c>
      <c r="E23" t="s">
        <v>650</v>
      </c>
      <c r="F23" s="35" t="s">
        <v>651</v>
      </c>
      <c r="G23" s="30"/>
      <c r="H23" s="42" t="s">
        <v>652</v>
      </c>
      <c r="I23" s="30"/>
    </row>
    <row r="24" spans="1:9" ht="90" x14ac:dyDescent="0.25">
      <c r="A24" s="26">
        <f>ROW() - ROW(Sala_de_medicacao_e_Internacao!$A$1)</f>
        <v>23</v>
      </c>
      <c r="B24" s="35" t="s">
        <v>557</v>
      </c>
      <c r="C24" s="35" t="s">
        <v>8</v>
      </c>
      <c r="D24" s="35" t="s">
        <v>558</v>
      </c>
      <c r="E24" t="s">
        <v>632</v>
      </c>
      <c r="F24" s="35" t="s">
        <v>697</v>
      </c>
      <c r="G24" s="30"/>
      <c r="H24" s="42" t="s">
        <v>633</v>
      </c>
      <c r="I24" s="30"/>
    </row>
    <row r="25" spans="1:9" ht="150" x14ac:dyDescent="0.25">
      <c r="A25" s="26">
        <f>ROW() - ROW(Sala_de_medicacao_e_Internacao!$A$1)</f>
        <v>24</v>
      </c>
      <c r="B25" s="30" t="s">
        <v>557</v>
      </c>
      <c r="C25" s="35" t="s">
        <v>1</v>
      </c>
      <c r="D25" s="35" t="s">
        <v>558</v>
      </c>
      <c r="E25" s="34" t="s">
        <v>624</v>
      </c>
      <c r="F25" s="35" t="s">
        <v>699</v>
      </c>
      <c r="G25" s="30"/>
      <c r="H25" s="34" t="s">
        <v>711</v>
      </c>
      <c r="I25" s="30"/>
    </row>
    <row r="26" spans="1:9" ht="195" x14ac:dyDescent="0.25">
      <c r="A26" s="30">
        <f>ROW() - ROW(Sala_de_medicacao_e_Internacao!$A$1)</f>
        <v>25</v>
      </c>
      <c r="B26" s="30" t="s">
        <v>557</v>
      </c>
      <c r="C26" s="35" t="s">
        <v>706</v>
      </c>
      <c r="D26" s="35" t="s">
        <v>558</v>
      </c>
      <c r="E26" t="s">
        <v>707</v>
      </c>
      <c r="F26" s="35" t="s">
        <v>697</v>
      </c>
      <c r="G26" s="30"/>
      <c r="H26" s="38" t="s">
        <v>737</v>
      </c>
      <c r="I26" s="30"/>
    </row>
    <row r="27" spans="1:9" ht="360" x14ac:dyDescent="0.25">
      <c r="A27" s="30">
        <f>ROW() - ROW(Sala_de_medicacao_e_Internacao!$A$1)</f>
        <v>26</v>
      </c>
      <c r="B27" s="35" t="s">
        <v>557</v>
      </c>
      <c r="C27" s="35" t="s">
        <v>708</v>
      </c>
      <c r="D27" s="35" t="s">
        <v>558</v>
      </c>
      <c r="E27" t="s">
        <v>709</v>
      </c>
      <c r="F27" s="35" t="s">
        <v>697</v>
      </c>
      <c r="G27" s="30"/>
      <c r="H27" s="38" t="s">
        <v>736</v>
      </c>
      <c r="I27" s="30"/>
    </row>
    <row r="28" spans="1:9" ht="150" x14ac:dyDescent="0.25">
      <c r="A28" s="26">
        <f>ROW() - ROW(Sala_de_medicacao_e_Internacao!$A$1)</f>
        <v>27</v>
      </c>
      <c r="B28" s="35" t="s">
        <v>557</v>
      </c>
      <c r="C28" s="35" t="s">
        <v>14</v>
      </c>
      <c r="D28" s="35" t="s">
        <v>558</v>
      </c>
      <c r="E28" t="s">
        <v>638</v>
      </c>
      <c r="F28" s="35" t="s">
        <v>697</v>
      </c>
      <c r="G28" s="30"/>
      <c r="H28" s="34" t="s">
        <v>712</v>
      </c>
      <c r="I28" s="30"/>
    </row>
    <row r="29" spans="1:9" ht="195" x14ac:dyDescent="0.25">
      <c r="A29" s="24">
        <f>ROW() - ROW(Sala_de_medicacao_e_Internacao!$A$1)</f>
        <v>28</v>
      </c>
      <c r="B29" s="37" t="s">
        <v>557</v>
      </c>
      <c r="C29" s="37" t="s">
        <v>565</v>
      </c>
      <c r="D29" s="37" t="s">
        <v>558</v>
      </c>
      <c r="E29" s="38" t="s">
        <v>570</v>
      </c>
      <c r="F29" s="37" t="s">
        <v>566</v>
      </c>
      <c r="G29" s="24"/>
      <c r="H29" s="38" t="s">
        <v>735</v>
      </c>
      <c r="I29" s="24"/>
    </row>
    <row r="30" spans="1:9" ht="165" x14ac:dyDescent="0.25">
      <c r="A30" s="26">
        <f>ROW() - ROW(Sala_de_medicacao_e_Internacao!$A$1)</f>
        <v>29</v>
      </c>
      <c r="B30" s="35" t="s">
        <v>557</v>
      </c>
      <c r="C30" s="35" t="s">
        <v>661</v>
      </c>
      <c r="D30" s="35"/>
      <c r="E30" s="12" t="s">
        <v>665</v>
      </c>
      <c r="F30" s="35" t="s">
        <v>662</v>
      </c>
      <c r="G30" s="30"/>
      <c r="H30" s="36" t="s">
        <v>714</v>
      </c>
      <c r="I30" s="30"/>
    </row>
    <row r="31" spans="1:9" x14ac:dyDescent="0.25">
      <c r="A31" s="30">
        <f>ROW() - ROW(Sala_de_medicacao_e_Internacao!$A$1)</f>
        <v>30</v>
      </c>
      <c r="B31" s="35" t="s">
        <v>557</v>
      </c>
      <c r="C31" s="30" t="s">
        <v>701</v>
      </c>
      <c r="D31" s="30" t="s">
        <v>558</v>
      </c>
      <c r="E31" t="s">
        <v>702</v>
      </c>
      <c r="F31" s="30" t="s">
        <v>697</v>
      </c>
      <c r="G31" s="30"/>
      <c r="H31" s="31"/>
      <c r="I31" s="30"/>
    </row>
    <row r="32" spans="1:9" x14ac:dyDescent="0.25">
      <c r="A32" s="35">
        <f>ROW() - ROW(Sala_de_medicacao_e_Internacao!$A$1)</f>
        <v>31</v>
      </c>
      <c r="B32" s="35" t="s">
        <v>557</v>
      </c>
      <c r="C32" s="35" t="s">
        <v>685</v>
      </c>
      <c r="D32" s="35" t="s">
        <v>558</v>
      </c>
      <c r="E32" t="s">
        <v>686</v>
      </c>
      <c r="F32" s="35" t="s">
        <v>687</v>
      </c>
      <c r="G32" s="30"/>
      <c r="H32" s="31"/>
      <c r="I32" s="30"/>
    </row>
    <row r="33" spans="1:9" ht="105" x14ac:dyDescent="0.25">
      <c r="A33" s="32">
        <f>ROW() - ROW(Sala_de_medicacao_e_Internacao!$A$1)</f>
        <v>32</v>
      </c>
      <c r="B33" s="35" t="s">
        <v>557</v>
      </c>
      <c r="C33" s="35" t="s">
        <v>657</v>
      </c>
      <c r="D33" s="35" t="s">
        <v>558</v>
      </c>
      <c r="E33" t="s">
        <v>658</v>
      </c>
      <c r="F33" s="35" t="s">
        <v>659</v>
      </c>
      <c r="G33" s="30"/>
      <c r="H33" s="36" t="s">
        <v>660</v>
      </c>
      <c r="I33" s="30"/>
    </row>
    <row r="34" spans="1:9" x14ac:dyDescent="0.25">
      <c r="A34" s="30">
        <f>ROW() - ROW(Sala_de_medicacao_e_Internacao!$A$1)</f>
        <v>33</v>
      </c>
      <c r="B34" s="35" t="s">
        <v>557</v>
      </c>
      <c r="C34" s="30" t="s">
        <v>531</v>
      </c>
      <c r="D34" s="30" t="s">
        <v>558</v>
      </c>
      <c r="E34" t="s">
        <v>684</v>
      </c>
      <c r="F34" s="30" t="s">
        <v>647</v>
      </c>
      <c r="G34" s="30"/>
      <c r="H34" s="31"/>
      <c r="I34" s="30"/>
    </row>
    <row r="35" spans="1:9" ht="165" x14ac:dyDescent="0.25">
      <c r="A35" s="32">
        <f>ROW() - ROW(Sala_de_medicacao_e_Internacao!$A$1)</f>
        <v>34</v>
      </c>
      <c r="B35" s="35" t="s">
        <v>557</v>
      </c>
      <c r="C35" s="35" t="s">
        <v>140</v>
      </c>
      <c r="D35" s="35" t="s">
        <v>558</v>
      </c>
      <c r="E35" t="s">
        <v>634</v>
      </c>
      <c r="F35" s="35" t="s">
        <v>697</v>
      </c>
      <c r="G35" s="30"/>
      <c r="H35" s="34" t="s">
        <v>715</v>
      </c>
      <c r="I35" s="30"/>
    </row>
    <row r="36" spans="1:9" ht="90" x14ac:dyDescent="0.25">
      <c r="A36" s="32">
        <f>ROW() - ROW(Sala_de_medicacao_e_Internacao!$A$1)</f>
        <v>35</v>
      </c>
      <c r="B36" s="32" t="s">
        <v>557</v>
      </c>
      <c r="C36" s="32" t="s">
        <v>201</v>
      </c>
      <c r="D36" s="32" t="s">
        <v>558</v>
      </c>
      <c r="E36" s="34" t="s">
        <v>733</v>
      </c>
      <c r="F36" s="32" t="s">
        <v>734</v>
      </c>
      <c r="G36" s="26"/>
      <c r="H36" s="34" t="s">
        <v>743</v>
      </c>
      <c r="I36" s="26"/>
    </row>
    <row r="37" spans="1:9" ht="409.5" x14ac:dyDescent="0.25">
      <c r="A37" s="32">
        <f>ROW() - ROW(Sala_de_medicacao_e_Internacao!$A$1)</f>
        <v>36</v>
      </c>
      <c r="B37" s="32" t="s">
        <v>557</v>
      </c>
      <c r="C37" s="32" t="s">
        <v>568</v>
      </c>
      <c r="D37" s="32" t="s">
        <v>558</v>
      </c>
      <c r="E37" s="34" t="s">
        <v>569</v>
      </c>
      <c r="F37" s="32" t="s">
        <v>700</v>
      </c>
      <c r="G37" s="26"/>
      <c r="H37" s="34" t="s">
        <v>637</v>
      </c>
      <c r="I37" s="26"/>
    </row>
    <row r="38" spans="1:9" ht="360" x14ac:dyDescent="0.25">
      <c r="A38" s="30">
        <f>ROW() - ROW(Sala_de_medicacao_e_Internacao!$A$1)</f>
        <v>37</v>
      </c>
      <c r="B38" s="30" t="s">
        <v>557</v>
      </c>
      <c r="C38" s="30" t="s">
        <v>690</v>
      </c>
      <c r="D38" s="30" t="s">
        <v>558</v>
      </c>
      <c r="E38" t="s">
        <v>691</v>
      </c>
      <c r="F38" s="30" t="s">
        <v>697</v>
      </c>
      <c r="G38" s="30"/>
      <c r="H38" s="38" t="s">
        <v>732</v>
      </c>
      <c r="I38" s="30"/>
    </row>
    <row r="39" spans="1:9" ht="195" x14ac:dyDescent="0.25">
      <c r="A39" s="35">
        <f>ROW() - ROW(Sala_de_medicacao_e_Internacao!$A$1)</f>
        <v>38</v>
      </c>
      <c r="B39" s="35" t="s">
        <v>557</v>
      </c>
      <c r="C39" s="35" t="s">
        <v>729</v>
      </c>
      <c r="D39" s="35" t="s">
        <v>558</v>
      </c>
      <c r="E39" s="12" t="s">
        <v>730</v>
      </c>
      <c r="F39" s="35" t="s">
        <v>697</v>
      </c>
      <c r="G39" s="30"/>
      <c r="H39" s="34" t="s">
        <v>731</v>
      </c>
      <c r="I39" s="30"/>
    </row>
    <row r="40" spans="1:9" ht="210" x14ac:dyDescent="0.25">
      <c r="A40" s="35">
        <f>ROW() - ROW(Sala_de_medicacao_e_Internacao!$A$1)</f>
        <v>39</v>
      </c>
      <c r="B40" s="35" t="s">
        <v>557</v>
      </c>
      <c r="C40" s="35" t="s">
        <v>705</v>
      </c>
      <c r="D40" s="35" t="s">
        <v>558</v>
      </c>
      <c r="E40" t="s">
        <v>636</v>
      </c>
      <c r="F40" s="35" t="s">
        <v>697</v>
      </c>
      <c r="G40" s="30"/>
      <c r="H40" s="34" t="s">
        <v>728</v>
      </c>
      <c r="I40" s="30"/>
    </row>
    <row r="41" spans="1:9" ht="409.5" x14ac:dyDescent="0.25">
      <c r="A41" s="35">
        <f>ROW() - ROW(Sala_de_medicacao_e_Internacao!$A$1)</f>
        <v>40</v>
      </c>
      <c r="B41" s="35" t="s">
        <v>557</v>
      </c>
      <c r="C41" s="35" t="s">
        <v>703</v>
      </c>
      <c r="D41" s="35" t="s">
        <v>558</v>
      </c>
      <c r="E41" t="s">
        <v>704</v>
      </c>
      <c r="F41" s="35" t="s">
        <v>697</v>
      </c>
      <c r="G41" s="30"/>
      <c r="H41" s="34" t="s">
        <v>727</v>
      </c>
      <c r="I41" s="30"/>
    </row>
    <row r="42" spans="1:9" ht="90" x14ac:dyDescent="0.25">
      <c r="A42" s="32">
        <f>ROW() - ROW(Sala_de_medicacao_e_Internacao!$A$1)</f>
        <v>41</v>
      </c>
      <c r="B42" s="35" t="s">
        <v>557</v>
      </c>
      <c r="C42" s="35" t="s">
        <v>653</v>
      </c>
      <c r="D42" s="35" t="s">
        <v>558</v>
      </c>
      <c r="E42" t="s">
        <v>654</v>
      </c>
      <c r="F42" s="35" t="s">
        <v>655</v>
      </c>
      <c r="G42" s="30"/>
      <c r="H42" s="36" t="s">
        <v>656</v>
      </c>
      <c r="I42" s="30"/>
    </row>
    <row r="43" spans="1:9" ht="150" x14ac:dyDescent="0.25">
      <c r="A43" s="32">
        <f>ROW() - ROW(Sala_de_medicacao_e_Internacao!$A$1)</f>
        <v>42</v>
      </c>
      <c r="B43" s="35" t="s">
        <v>557</v>
      </c>
      <c r="C43" s="35" t="s">
        <v>178</v>
      </c>
      <c r="D43" s="35" t="s">
        <v>558</v>
      </c>
      <c r="E43" t="s">
        <v>636</v>
      </c>
      <c r="F43" s="35" t="s">
        <v>697</v>
      </c>
      <c r="G43" s="30"/>
      <c r="H43" s="36" t="s">
        <v>713</v>
      </c>
      <c r="I43" s="30"/>
    </row>
    <row r="44" spans="1:9" ht="210" x14ac:dyDescent="0.25">
      <c r="A44" s="26">
        <f>ROW() - ROW(Sala_de_medicacao_e_Internacao!$A$1)</f>
        <v>43</v>
      </c>
      <c r="B44" s="30" t="s">
        <v>557</v>
      </c>
      <c r="C44" s="30" t="s">
        <v>722</v>
      </c>
      <c r="D44" s="30" t="s">
        <v>558</v>
      </c>
      <c r="E44" t="s">
        <v>723</v>
      </c>
      <c r="F44" s="30" t="s">
        <v>641</v>
      </c>
      <c r="G44" s="30"/>
      <c r="H44" s="38" t="s">
        <v>724</v>
      </c>
      <c r="I44" s="30"/>
    </row>
    <row r="45" spans="1:9" ht="195" x14ac:dyDescent="0.25">
      <c r="A45" s="30">
        <f>ROW() - ROW(Sala_de_medicacao_e_Internacao!$A$1)</f>
        <v>44</v>
      </c>
      <c r="B45" s="30" t="s">
        <v>557</v>
      </c>
      <c r="C45" s="30" t="s">
        <v>26</v>
      </c>
      <c r="D45" s="30" t="s">
        <v>558</v>
      </c>
      <c r="E45" t="s">
        <v>682</v>
      </c>
      <c r="F45" s="30" t="s">
        <v>683</v>
      </c>
      <c r="G45" s="30"/>
      <c r="H45" s="36" t="s">
        <v>747</v>
      </c>
      <c r="I45" s="30"/>
    </row>
    <row r="46" spans="1:9" ht="210" x14ac:dyDescent="0.25">
      <c r="A46" s="30">
        <f>ROW() - ROW(Sala_de_medicacao_e_Internacao!$A$1)</f>
        <v>45</v>
      </c>
      <c r="B46" s="30" t="s">
        <v>557</v>
      </c>
      <c r="C46" s="30" t="s">
        <v>688</v>
      </c>
      <c r="D46" s="30" t="s">
        <v>558</v>
      </c>
      <c r="E46" s="12" t="s">
        <v>689</v>
      </c>
      <c r="F46" s="30" t="s">
        <v>698</v>
      </c>
      <c r="G46" s="30"/>
      <c r="H46" s="38" t="s">
        <v>725</v>
      </c>
      <c r="I46" s="30" t="s">
        <v>623</v>
      </c>
    </row>
    <row r="47" spans="1:9" ht="90" x14ac:dyDescent="0.25">
      <c r="A47" s="26">
        <f>ROW() - ROW(Sala_de_medicacao_e_Internacao!$A$1)</f>
        <v>46</v>
      </c>
      <c r="B47" s="30" t="s">
        <v>557</v>
      </c>
      <c r="C47" s="30" t="s">
        <v>41</v>
      </c>
      <c r="D47" s="30" t="s">
        <v>558</v>
      </c>
      <c r="E47" t="s">
        <v>640</v>
      </c>
      <c r="F47" s="30" t="s">
        <v>641</v>
      </c>
      <c r="G47" s="30"/>
      <c r="H47" s="36" t="s">
        <v>642</v>
      </c>
      <c r="I47" s="30"/>
    </row>
    <row r="48" spans="1:9" ht="390" x14ac:dyDescent="0.25">
      <c r="A48" s="26">
        <f>ROW() - ROW(Sala_de_medicacao_e_Internacao!$A$1)</f>
        <v>47</v>
      </c>
      <c r="B48" s="30" t="s">
        <v>557</v>
      </c>
      <c r="C48" s="30" t="s">
        <v>46</v>
      </c>
      <c r="D48" s="30" t="s">
        <v>558</v>
      </c>
      <c r="E48" t="s">
        <v>721</v>
      </c>
      <c r="F48" s="30" t="s">
        <v>641</v>
      </c>
      <c r="G48" s="30"/>
      <c r="H48" s="38" t="s">
        <v>726</v>
      </c>
      <c r="I48" s="30"/>
    </row>
    <row r="49" spans="1:9" x14ac:dyDescent="0.25">
      <c r="A49" s="26">
        <f>ROW() - ROW(Sala_de_medicacao_e_Internacao!$A$1)</f>
        <v>48</v>
      </c>
      <c r="B49" s="26" t="s">
        <v>576</v>
      </c>
      <c r="C49" s="26" t="s">
        <v>576</v>
      </c>
      <c r="D49" s="26" t="s">
        <v>560</v>
      </c>
      <c r="E49" s="32"/>
      <c r="F49" s="26"/>
      <c r="G49" s="26" t="s">
        <v>577</v>
      </c>
      <c r="H49" s="32"/>
      <c r="I49" s="26"/>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5" x14ac:dyDescent="0.25"/>
  <cols>
    <col min="1" max="1" width="15.140625" bestFit="1" customWidth="1"/>
    <col min="2" max="2" width="21.85546875" bestFit="1" customWidth="1"/>
  </cols>
  <sheetData>
    <row r="1" spans="1:2" x14ac:dyDescent="0.25">
      <c r="A1" t="s">
        <v>537</v>
      </c>
      <c r="B1" t="s">
        <v>538</v>
      </c>
    </row>
    <row r="2" spans="1:2" x14ac:dyDescent="0.25">
      <c r="A2" s="18" t="s">
        <v>539</v>
      </c>
      <c r="B2" s="20" t="s">
        <v>540</v>
      </c>
    </row>
    <row r="3" spans="1:2" x14ac:dyDescent="0.25">
      <c r="A3" s="19" t="s">
        <v>541</v>
      </c>
      <c r="B3" s="21" t="s">
        <v>542</v>
      </c>
    </row>
    <row r="4" spans="1:2" x14ac:dyDescent="0.25">
      <c r="A4" s="18" t="s">
        <v>543</v>
      </c>
      <c r="B4" s="20" t="s">
        <v>544</v>
      </c>
    </row>
    <row r="5" spans="1:2" x14ac:dyDescent="0.25">
      <c r="A5" s="19" t="s">
        <v>579</v>
      </c>
      <c r="B5" s="21" t="s">
        <v>545</v>
      </c>
    </row>
    <row r="6" spans="1:2" x14ac:dyDescent="0.25">
      <c r="A6" s="18" t="s">
        <v>546</v>
      </c>
      <c r="B6" s="20" t="s">
        <v>547</v>
      </c>
    </row>
    <row r="7" spans="1:2" x14ac:dyDescent="0.25">
      <c r="A7" s="22" t="s">
        <v>548</v>
      </c>
      <c r="B7" s="23" t="s">
        <v>548</v>
      </c>
    </row>
    <row r="8" spans="1:2" x14ac:dyDescent="0.25">
      <c r="A8" s="22" t="s">
        <v>578</v>
      </c>
      <c r="B8" s="23" t="s">
        <v>578</v>
      </c>
    </row>
    <row r="9" spans="1:2" x14ac:dyDescent="0.25">
      <c r="A9" s="22" t="s">
        <v>617</v>
      </c>
      <c r="B9" s="23" t="s">
        <v>617</v>
      </c>
    </row>
    <row r="10" spans="1:2" x14ac:dyDescent="0.25">
      <c r="A10" s="22" t="s">
        <v>618</v>
      </c>
      <c r="B10" s="23" t="s">
        <v>618</v>
      </c>
    </row>
    <row r="11" spans="1:2" x14ac:dyDescent="0.25">
      <c r="A11" s="22" t="s">
        <v>619</v>
      </c>
      <c r="B11" s="23" t="s">
        <v>619</v>
      </c>
    </row>
    <row r="12" spans="1:2" x14ac:dyDescent="0.25">
      <c r="A12" s="22" t="s">
        <v>620</v>
      </c>
      <c r="B12" s="23" t="s">
        <v>620</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2025-07-15T23:50:24Z</dcterms:modified>
</cp:coreProperties>
</file>