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5380" documentId="13_ncr:1_{243FE48A-7C6A-41E4-8FFF-32D7F4E6C3EF}" xr6:coauthVersionLast="47" xr6:coauthVersionMax="47" xr10:uidLastSave="{60BA89F2-10FE-44D1-B4DB-D2F953029256}"/>
  <bookViews>
    <workbookView xWindow="25695" yWindow="0" windowWidth="26010" windowHeight="20985" xr2:uid="{4C639DE4-733A-4E7F-8720-AC3921A2C161}"/>
  </bookViews>
  <sheets>
    <sheet name="Para_casa" sheetId="1" r:id="rId1"/>
    <sheet name="ExameFisicos" sheetId="2" r:id="rId2"/>
    <sheet name="Evolucoes" sheetId="6" r:id="rId3"/>
    <sheet name="Kit_medicamentos" sheetId="7" r:id="rId4"/>
    <sheet name="Procedimentos" sheetId="3" r:id="rId5"/>
    <sheet name="Orientacoes" sheetId="4" r:id="rId6"/>
    <sheet name="Outros" sheetId="5" r:id="rId7"/>
    <sheet name="Sala_de_medicacao_e_Internacao" sheetId="10" r:id="rId8"/>
    <sheet name="ViasDeAdministracao" sheetId="8" r:id="rId9"/>
    <sheet name="Aprazamentos" sheetId="9" r:id="rId10"/>
  </sheets>
  <definedNames>
    <definedName name="Renovação_receita" localSheetId="6">Outros!$D$3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4" i="1" l="1"/>
  <c r="A343" i="1"/>
  <c r="A133" i="1"/>
  <c r="A134" i="1"/>
  <c r="A3" i="10"/>
  <c r="A156" i="10"/>
  <c r="A158" i="10"/>
  <c r="A154" i="10"/>
  <c r="A148" i="10"/>
  <c r="A146" i="10"/>
  <c r="A157" i="10"/>
  <c r="A21" i="10"/>
  <c r="A20" i="10"/>
  <c r="A19" i="10"/>
  <c r="A71" i="10"/>
  <c r="A151" i="10"/>
  <c r="A152" i="10"/>
  <c r="A21" i="1"/>
  <c r="A189" i="1"/>
  <c r="A190" i="1"/>
  <c r="A168" i="1"/>
  <c r="A169" i="1"/>
  <c r="A160" i="1"/>
  <c r="A110" i="1"/>
  <c r="A331" i="1"/>
  <c r="A350" i="1"/>
  <c r="A107" i="1"/>
  <c r="A108" i="1"/>
  <c r="A100" i="1"/>
  <c r="A155" i="1"/>
  <c r="A156" i="1"/>
  <c r="A159" i="1"/>
  <c r="A46" i="1"/>
  <c r="A47" i="1"/>
  <c r="A203" i="1"/>
  <c r="A57" i="1"/>
  <c r="A58" i="1"/>
  <c r="A59" i="1"/>
  <c r="A60" i="1"/>
  <c r="A42" i="1"/>
  <c r="A43" i="1"/>
  <c r="A44" i="1"/>
  <c r="A45" i="1"/>
  <c r="A351" i="1"/>
  <c r="A352" i="1"/>
  <c r="A353" i="1"/>
  <c r="A261" i="1"/>
  <c r="A262" i="1"/>
  <c r="A263" i="1"/>
  <c r="A264" i="1"/>
  <c r="A265" i="1"/>
  <c r="A266" i="1"/>
  <c r="A317" i="1"/>
  <c r="A318" i="1"/>
  <c r="A319" i="1"/>
  <c r="A320" i="1"/>
  <c r="A321" i="1"/>
  <c r="A322" i="1"/>
  <c r="A312" i="1"/>
  <c r="A313" i="1"/>
  <c r="A314" i="1"/>
  <c r="A315" i="1"/>
  <c r="A316" i="1"/>
  <c r="A280" i="1"/>
  <c r="A281" i="1"/>
  <c r="A215" i="1"/>
  <c r="A216" i="1"/>
  <c r="A217" i="1"/>
  <c r="A218" i="1"/>
  <c r="A219" i="1"/>
  <c r="A209" i="1"/>
  <c r="A210" i="1"/>
  <c r="A211" i="1"/>
  <c r="A212" i="1"/>
  <c r="A213" i="1"/>
  <c r="A214" i="1"/>
  <c r="A307" i="1"/>
  <c r="A308" i="1"/>
  <c r="A309" i="1"/>
  <c r="A310" i="1"/>
  <c r="A208" i="1"/>
  <c r="A178" i="1"/>
  <c r="A179" i="1"/>
  <c r="A111" i="1"/>
  <c r="A112" i="1"/>
  <c r="A144" i="1"/>
  <c r="A145" i="1"/>
  <c r="A163" i="1"/>
  <c r="A164" i="1"/>
  <c r="A176" i="1"/>
  <c r="A177" i="1"/>
  <c r="A240" i="1"/>
  <c r="A276" i="1"/>
  <c r="A277" i="1"/>
  <c r="A278" i="1"/>
  <c r="A279" i="1"/>
  <c r="A92" i="1"/>
  <c r="A50" i="1"/>
  <c r="A94" i="1"/>
  <c r="A95" i="1"/>
  <c r="A96" i="1"/>
  <c r="A125" i="1"/>
  <c r="A126" i="1"/>
  <c r="A151" i="1"/>
  <c r="A239" i="1"/>
  <c r="A23" i="1"/>
  <c r="A24" i="1"/>
  <c r="A49" i="1"/>
  <c r="A10" i="1"/>
  <c r="A165" i="1"/>
  <c r="A166" i="1"/>
  <c r="A167" i="1"/>
  <c r="A65" i="1"/>
  <c r="A66" i="1"/>
  <c r="A67" i="1"/>
  <c r="A68" i="1"/>
  <c r="A89" i="1"/>
  <c r="A90" i="1"/>
  <c r="A311" i="1"/>
  <c r="A193" i="1"/>
  <c r="A18" i="1"/>
  <c r="A19" i="1"/>
  <c r="A341" i="1"/>
  <c r="A221" i="1"/>
  <c r="A222" i="1"/>
  <c r="A204" i="1"/>
  <c r="A205" i="1"/>
  <c r="A149" i="1"/>
  <c r="A137" i="1"/>
  <c r="A135" i="1"/>
  <c r="A136" i="1"/>
  <c r="A129" i="1"/>
  <c r="A85" i="1"/>
  <c r="A87" i="1"/>
  <c r="A88" i="1"/>
  <c r="A84" i="1"/>
  <c r="A74" i="1"/>
  <c r="A38" i="1"/>
  <c r="A226" i="1"/>
  <c r="A227" i="1"/>
  <c r="A228" i="1"/>
  <c r="A229" i="1"/>
  <c r="A225" i="1"/>
  <c r="A358" i="1"/>
  <c r="A106" i="1"/>
  <c r="A275" i="1"/>
  <c r="A147" i="1"/>
  <c r="A223" i="1"/>
  <c r="A224" i="1"/>
  <c r="A143" i="1"/>
  <c r="A142" i="1"/>
  <c r="A332" i="1"/>
  <c r="A333" i="1"/>
  <c r="A334" i="1"/>
  <c r="A236" i="1"/>
  <c r="A237" i="1"/>
  <c r="A340" i="1"/>
  <c r="A324" i="1"/>
  <c r="A325" i="1"/>
  <c r="A326" i="1"/>
  <c r="A336" i="1"/>
  <c r="A337" i="1"/>
  <c r="A338" i="1"/>
  <c r="A249" i="1"/>
  <c r="A250" i="1"/>
  <c r="A251" i="1"/>
  <c r="A91" i="1"/>
  <c r="A131" i="1"/>
  <c r="A132" i="1"/>
  <c r="A127" i="1"/>
  <c r="A128" i="1"/>
  <c r="A245" i="1"/>
  <c r="A255" i="1"/>
  <c r="A256" i="1"/>
  <c r="A80" i="1"/>
  <c r="A22" i="1"/>
  <c r="A180" i="1"/>
  <c r="A181" i="1"/>
  <c r="A302" i="1"/>
  <c r="A303" i="1"/>
  <c r="A304" i="1"/>
  <c r="A305" i="1"/>
  <c r="A357" i="1"/>
  <c r="A116" i="1"/>
  <c r="A140" i="1"/>
  <c r="A141" i="1"/>
  <c r="A162" i="1"/>
  <c r="A183" i="1"/>
  <c r="A33" i="1"/>
  <c r="A34" i="1"/>
  <c r="A35" i="1"/>
  <c r="A36" i="1"/>
  <c r="A31" i="1"/>
  <c r="A32" i="1"/>
  <c r="A345" i="1"/>
  <c r="A346" i="1"/>
  <c r="A347" i="1"/>
  <c r="A7" i="1"/>
  <c r="A6" i="1"/>
  <c r="A170" i="1"/>
  <c r="A101" i="1"/>
  <c r="A247" i="1"/>
  <c r="A244" i="1"/>
  <c r="A62" i="1"/>
  <c r="A63" i="1"/>
  <c r="A64" i="1"/>
  <c r="A61" i="1"/>
  <c r="A17" i="1"/>
  <c r="A16" i="1"/>
  <c r="A12" i="1"/>
  <c r="A13" i="1"/>
  <c r="A11" i="1"/>
  <c r="A5" i="1"/>
  <c r="A4" i="1"/>
  <c r="A238" i="1"/>
  <c r="A2" i="1"/>
  <c r="A144" i="10"/>
  <c r="A136" i="10"/>
  <c r="A138" i="10"/>
  <c r="A132" i="10"/>
  <c r="A128" i="10"/>
  <c r="A124" i="10"/>
  <c r="A123" i="10"/>
  <c r="A101" i="10"/>
  <c r="A121" i="10"/>
  <c r="A117" i="10"/>
  <c r="A113" i="10"/>
  <c r="A107" i="10"/>
  <c r="A103" i="10"/>
  <c r="A97" i="10"/>
  <c r="A95" i="10"/>
  <c r="A86" i="10"/>
  <c r="A83" i="10"/>
  <c r="A81" i="10"/>
  <c r="A80" i="10"/>
  <c r="A79" i="10"/>
  <c r="A75" i="10"/>
  <c r="A72" i="10"/>
  <c r="A63" i="10"/>
  <c r="A60" i="10"/>
  <c r="A58" i="10"/>
  <c r="A52" i="10"/>
  <c r="A50" i="10"/>
  <c r="A76" i="1"/>
  <c r="A48" i="10"/>
  <c r="A47" i="10"/>
  <c r="A45" i="10"/>
  <c r="A42" i="10"/>
  <c r="A39" i="10"/>
  <c r="A34" i="10"/>
  <c r="A32" i="10"/>
  <c r="A26" i="10"/>
  <c r="A27" i="10"/>
  <c r="A25" i="10"/>
  <c r="A141" i="10"/>
  <c r="A92" i="10"/>
  <c r="A104" i="10"/>
  <c r="A23" i="10"/>
  <c r="A66" i="10"/>
  <c r="A130" i="10"/>
  <c r="A46" i="10"/>
  <c r="A98" i="10"/>
  <c r="A88" i="10"/>
  <c r="A77" i="10"/>
  <c r="A76" i="10"/>
  <c r="A143" i="10"/>
  <c r="A29" i="10"/>
  <c r="A30" i="10"/>
  <c r="A31" i="10"/>
  <c r="A110" i="10"/>
  <c r="A51" i="10"/>
  <c r="A33" i="10"/>
  <c r="A74" i="10"/>
  <c r="A135" i="10"/>
  <c r="A105" i="10"/>
  <c r="A18" i="10"/>
  <c r="A17" i="10"/>
  <c r="A15" i="10"/>
  <c r="A131" i="10"/>
  <c r="A37" i="10"/>
  <c r="A82" i="10"/>
  <c r="A84" i="10"/>
  <c r="A115" i="10"/>
  <c r="A64" i="10"/>
  <c r="A70" i="10"/>
  <c r="A91" i="10"/>
  <c r="A85" i="10"/>
  <c r="A44" i="10"/>
  <c r="A106" i="10"/>
  <c r="A129" i="10"/>
  <c r="A93" i="10"/>
  <c r="A96" i="10"/>
  <c r="A69" i="10"/>
  <c r="A41" i="10"/>
  <c r="A125" i="10"/>
  <c r="A122" i="10"/>
  <c r="A109" i="10"/>
  <c r="A108" i="10"/>
  <c r="A102" i="10"/>
  <c r="A36" i="10"/>
  <c r="A53" i="10"/>
  <c r="A140" i="10"/>
  <c r="A126" i="10"/>
  <c r="A90" i="10"/>
  <c r="A155" i="10"/>
  <c r="A153" i="10"/>
  <c r="A150" i="10"/>
  <c r="A149" i="10"/>
  <c r="A147" i="10"/>
  <c r="A6" i="10"/>
  <c r="A2" i="10"/>
  <c r="A7" i="10"/>
  <c r="A13" i="10"/>
  <c r="A7" i="2"/>
  <c r="A8" i="2"/>
  <c r="A9" i="2"/>
  <c r="A10" i="2"/>
  <c r="A8" i="10"/>
  <c r="A118" i="10"/>
  <c r="A133" i="10"/>
  <c r="A142" i="10"/>
  <c r="A3" i="7"/>
  <c r="A4" i="7"/>
  <c r="A5" i="7"/>
  <c r="A6" i="7"/>
  <c r="A7" i="7"/>
  <c r="A2" i="7"/>
  <c r="A68" i="10"/>
  <c r="A67" i="10"/>
  <c r="A119" i="10"/>
  <c r="A134" i="10"/>
  <c r="A100" i="10"/>
  <c r="A94" i="10"/>
  <c r="A137" i="10"/>
  <c r="A116" i="10"/>
  <c r="A43" i="10"/>
  <c r="A56" i="10"/>
  <c r="A89" i="10"/>
  <c r="A120" i="10"/>
  <c r="A28" i="10"/>
  <c r="A35" i="10"/>
  <c r="A24" i="10"/>
  <c r="A62" i="10"/>
  <c r="A111" i="10"/>
  <c r="A40" i="10"/>
  <c r="A127" i="10"/>
  <c r="A73" i="10"/>
  <c r="A139" i="10"/>
  <c r="A59" i="10"/>
  <c r="A54" i="10"/>
  <c r="A61" i="10"/>
  <c r="A38" i="10"/>
  <c r="A99" i="10"/>
  <c r="A87" i="10"/>
  <c r="A10" i="10"/>
  <c r="A12" i="10"/>
  <c r="A11" i="10"/>
  <c r="A4" i="10"/>
  <c r="A22" i="10"/>
  <c r="A55" i="10"/>
  <c r="A65" i="10"/>
  <c r="A145" i="10"/>
  <c r="A9" i="10"/>
  <c r="A5" i="10"/>
  <c r="A57" i="10"/>
  <c r="A114" i="10"/>
  <c r="A78" i="10"/>
  <c r="A112" i="10"/>
  <c r="A14" i="10"/>
  <c r="A16" i="10"/>
  <c r="A49" i="10"/>
  <c r="A231" i="1"/>
  <c r="M188" i="1"/>
  <c r="L188" i="1"/>
  <c r="A202" i="1"/>
  <c r="A152" i="1"/>
  <c r="A291" i="1"/>
  <c r="A260" i="1"/>
  <c r="A257" i="1"/>
  <c r="A258" i="1"/>
  <c r="A259" i="1"/>
  <c r="A146" i="1"/>
  <c r="A188" i="1"/>
  <c r="A37" i="1"/>
  <c r="A139" i="1"/>
  <c r="A297" i="1"/>
  <c r="M52" i="1"/>
  <c r="L52" i="1"/>
  <c r="A52" i="1"/>
  <c r="A285" i="1"/>
  <c r="A103" i="1"/>
  <c r="L26" i="1"/>
  <c r="M26" i="1"/>
  <c r="A26" i="1"/>
  <c r="A28" i="1"/>
  <c r="A121" i="1"/>
  <c r="A288" i="1"/>
  <c r="A192" i="1"/>
  <c r="A6" i="3"/>
  <c r="A7" i="3"/>
  <c r="A5" i="3"/>
  <c r="A286" i="1"/>
  <c r="A287" i="1"/>
  <c r="A120" i="1"/>
  <c r="A119" i="1"/>
  <c r="A3" i="6"/>
  <c r="A6" i="6"/>
  <c r="A5" i="6"/>
  <c r="A9" i="6"/>
  <c r="A8" i="6"/>
  <c r="A4" i="6"/>
  <c r="A7" i="6"/>
  <c r="A2" i="6"/>
  <c r="A2" i="3"/>
  <c r="A3" i="3"/>
  <c r="A4" i="3"/>
  <c r="A2" i="4"/>
  <c r="A3" i="4"/>
  <c r="A4" i="4"/>
  <c r="A5" i="4"/>
  <c r="A6" i="4"/>
  <c r="A7" i="4"/>
  <c r="A8" i="4"/>
  <c r="A4" i="5"/>
  <c r="A5" i="5"/>
  <c r="A6" i="5"/>
  <c r="A2" i="5"/>
  <c r="A7" i="5"/>
  <c r="A8" i="5"/>
  <c r="A3" i="5"/>
  <c r="A2" i="2"/>
  <c r="A3" i="2"/>
  <c r="A4" i="2"/>
  <c r="A5" i="2"/>
  <c r="A6" i="2"/>
  <c r="A3" i="1"/>
  <c r="A8" i="1"/>
  <c r="A9" i="1"/>
  <c r="A14" i="1"/>
  <c r="A15" i="1"/>
  <c r="A20" i="1"/>
  <c r="A25" i="1"/>
  <c r="A27" i="1"/>
  <c r="A29" i="1"/>
  <c r="A30" i="1"/>
  <c r="A39" i="1"/>
  <c r="A40" i="1"/>
  <c r="A41" i="1"/>
  <c r="A48" i="1"/>
  <c r="A51" i="1"/>
  <c r="A53" i="1"/>
  <c r="A54" i="1"/>
  <c r="A55" i="1"/>
  <c r="A56" i="1"/>
  <c r="A69" i="1"/>
  <c r="A70" i="1"/>
  <c r="A71" i="1"/>
  <c r="A72" i="1"/>
  <c r="A73" i="1"/>
  <c r="A75" i="1"/>
  <c r="A77" i="1"/>
  <c r="A78" i="1"/>
  <c r="A79" i="1"/>
  <c r="A81" i="1"/>
  <c r="A82" i="1"/>
  <c r="A83" i="1"/>
  <c r="A86" i="1"/>
  <c r="A93" i="1"/>
  <c r="A97" i="1"/>
  <c r="A98" i="1"/>
  <c r="A99" i="1"/>
  <c r="A102" i="1"/>
  <c r="A104" i="1"/>
  <c r="A105" i="1"/>
  <c r="A109" i="1"/>
  <c r="A113" i="1"/>
  <c r="A114" i="1"/>
  <c r="A115" i="1"/>
  <c r="A117" i="1"/>
  <c r="A118" i="1"/>
  <c r="A122" i="1"/>
  <c r="A123" i="1"/>
  <c r="A124" i="1"/>
  <c r="A130" i="1"/>
  <c r="A138" i="1"/>
  <c r="A148" i="1"/>
  <c r="A150" i="1"/>
  <c r="A153" i="1"/>
  <c r="A154" i="1"/>
  <c r="A157" i="1"/>
  <c r="A158" i="1"/>
  <c r="A161" i="1"/>
  <c r="A171" i="1"/>
  <c r="A172" i="1"/>
  <c r="A173" i="1"/>
  <c r="A174" i="1"/>
  <c r="A175" i="1"/>
  <c r="A182" i="1"/>
  <c r="A184" i="1"/>
  <c r="A185" i="1"/>
  <c r="A186" i="1"/>
  <c r="A187" i="1"/>
  <c r="A191" i="1"/>
  <c r="A194" i="1"/>
  <c r="A195" i="1"/>
  <c r="A196" i="1"/>
  <c r="A197" i="1"/>
  <c r="A198" i="1"/>
  <c r="A199" i="1"/>
  <c r="A200" i="1"/>
  <c r="A201" i="1"/>
  <c r="A206" i="1"/>
  <c r="A207" i="1"/>
  <c r="A220" i="1"/>
  <c r="A230" i="1"/>
  <c r="A232" i="1"/>
  <c r="A233" i="1"/>
  <c r="A235" i="1"/>
  <c r="A234" i="1"/>
  <c r="A241" i="1"/>
  <c r="A242" i="1"/>
  <c r="A243" i="1"/>
  <c r="A246" i="1"/>
  <c r="A248" i="1"/>
  <c r="A252" i="1"/>
  <c r="A253" i="1"/>
  <c r="A254" i="1"/>
  <c r="A267" i="1"/>
  <c r="A268" i="1"/>
  <c r="A269" i="1"/>
  <c r="A270" i="1"/>
  <c r="A271" i="1"/>
  <c r="A272" i="1"/>
  <c r="A273" i="1"/>
  <c r="A274" i="1"/>
  <c r="A282" i="1"/>
  <c r="A283" i="1"/>
  <c r="A284" i="1"/>
  <c r="A289" i="1"/>
  <c r="A290" i="1"/>
  <c r="A292" i="1"/>
  <c r="A293" i="1"/>
  <c r="A294" i="1"/>
  <c r="A295" i="1"/>
  <c r="A296" i="1"/>
  <c r="A298" i="1"/>
  <c r="A299" i="1"/>
  <c r="A300" i="1"/>
  <c r="A301" i="1"/>
  <c r="A306" i="1"/>
  <c r="A323" i="1"/>
  <c r="A327" i="1"/>
  <c r="A328" i="1"/>
  <c r="A329" i="1"/>
  <c r="A330" i="1"/>
  <c r="A335" i="1"/>
  <c r="A339" i="1"/>
  <c r="A342" i="1"/>
  <c r="A348" i="1"/>
  <c r="A349" i="1"/>
  <c r="A354" i="1"/>
  <c r="A355" i="1"/>
  <c r="A356"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<sst xmlns="http://schemas.openxmlformats.org/spreadsheetml/2006/main" count="3610" uniqueCount="1500">
  <si>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</si>
  <si>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</si>
  <si>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</si>
  <si>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</si>
  <si>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</si>
  <si>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</si>
  <si>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</si>
  <si>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</si>
  <si>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</si>
  <si>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</si>
  <si>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</si>
  <si>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</si>
  <si>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</si>
  <si>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</si>
  <si>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</si>
  <si>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</si>
  <si>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</si>
  <si>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</si>
  <si>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</si>
  <si>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</si>
  <si>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</si>
  <si>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</si>
  <si>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</si>
  <si>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</si>
  <si>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</si>
  <si>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</si>
  <si>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</si>
  <si>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</si>
  <si>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</si>
  <si>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</si>
  <si>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</si>
  <si>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</si>
  <si>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</si>
  <si>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</si>
  <si>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</si>
  <si>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</si>
  <si>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</si>
  <si>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</si>
  <si>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</si>
  <si>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</si>
  <si>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</si>
  <si>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</si>
  <si>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</si>
  <si>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</si>
  <si>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</si>
  <si>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</si>
  <si>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</si>
  <si>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</si>
  <si>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</si>
  <si>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</si>
  <si>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</si>
  <si>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</si>
  <si>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</si>
  <si>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</si>
  <si>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</si>
  <si>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</si>
  <si>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</si>
  <si>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</si>
  <si>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</si>
  <si>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</si>
  <si>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</si>
  <si>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</si>
  <si>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</si>
  <si>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</si>
  <si>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</si>
  <si>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</si>
  <si>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</si>
  <si>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</si>
  <si>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</si>
  <si>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</si>
  <si>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</si>
  <si>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</si>
  <si>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</si>
  <si>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</si>
  <si>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</si>
  <si>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</si>
  <si>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</si>
  <si>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</si>
  <si>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</si>
  <si>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</si>
  <si>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</si>
  <si>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</si>
  <si>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</si>
  <si>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</si>
  <si>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</si>
  <si>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</si>
  <si>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</si>
  <si>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</si>
  <si>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</si>
  <si>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</si>
  <si>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</si>
  <si>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</si>
  <si>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</si>
  <si>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</si>
  <si>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</si>
  <si>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</si>
  <si>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</si>
  <si>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</si>
  <si>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</si>
  <si>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</si>
  <si>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</si>
  <si>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</si>
  <si>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</si>
  <si>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</si>
  <si>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</si>
  <si>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</si>
  <si>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</si>
  <si>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</si>
  <si>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</si>
  <si>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</si>
  <si>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</si>
  <si>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</si>
  <si>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</si>
  <si>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</si>
  <si>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</si>
  <si>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</si>
  <si>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</si>
  <si>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</si>
  <si>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</si>
  <si>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</si>
  <si>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</si>
  <si>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</si>
  <si>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</si>
  <si>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</si>
  <si>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</si>
  <si>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</si>
  <si>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</si>
  <si>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</si>
  <si>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</si>
  <si>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</si>
  <si>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</si>
  <si>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</si>
  <si>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</si>
  <si>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</si>
  <si>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</si>
  <si>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</si>
  <si>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</si>
  <si>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</si>
  <si>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</si>
  <si>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</si>
  <si>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</si>
  <si>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</si>
  <si>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</si>
  <si>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</si>
  <si>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</si>
  <si>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</si>
  <si>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</si>
  <si>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</si>
  <si>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</si>
  <si>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</si>
  <si>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</si>
  <si>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</si>
  <si>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</si>
  <si>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</si>
  <si>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</si>
  <si>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</si>
  <si>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</si>
  <si>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</si>
  <si>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</si>
  <si>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</si>
  <si>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Antisséptico, adstringente, anestésico local</t>
  </si>
  <si>
    <t>hemorroida</t>
  </si>
  <si>
    <t>Diosmina, hesperidina</t>
  </si>
  <si>
    <t>antivaricoso</t>
  </si>
  <si>
    <t>varizes, hemorroida</t>
  </si>
  <si>
    <t>Triancinolona</t>
  </si>
  <si>
    <t>Corticoide tópico</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</si>
  <si>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</si>
  <si>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</si>
  <si>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</si>
  <si>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</si>
  <si>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</si>
  <si>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</si>
  <si>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</si>
  <si>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</si>
  <si>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</si>
  <si>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</si>
  <si>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</si>
  <si>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</si>
  <si>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</si>
  <si>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</si>
  <si>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</si>
  <si>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</si>
  <si>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</si>
  <si>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</si>
  <si>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</si>
  <si>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</si>
  <si>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</si>
  <si>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</si>
  <si>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</si>
  <si>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</si>
  <si>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</si>
  <si>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</si>
  <si>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</si>
  <si>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</si>
  <si>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</si>
  <si>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</si>
  <si>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</si>
  <si>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</si>
  <si>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</si>
  <si>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</si>
  <si>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</si>
  <si>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</si>
  <si>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</si>
  <si>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</si>
  <si>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</si>
  <si>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</si>
  <si>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</si>
  <si>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</si>
  <si>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</si>
  <si>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</si>
  <si>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</si>
  <si>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</si>
  <si>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</si>
  <si>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</si>
  <si>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</si>
  <si>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</si>
  <si>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</si>
  <si>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</si>
  <si>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</si>
  <si>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</si>
  <si>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</si>
  <si>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</si>
  <si>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</si>
  <si>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</si>
  <si>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</si>
  <si>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</si>
  <si>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</si>
  <si>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</si>
  <si>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</si>
  <si>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</si>
  <si>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</si>
  <si>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</si>
  <si>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</si>
  <si>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</si>
  <si>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</si>
  <si>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</si>
  <si>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</si>
  <si>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</si>
  <si>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</si>
  <si>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</si>
  <si>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</si>
  <si>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</si>
  <si>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</si>
  <si>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</si>
  <si>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</si>
  <si>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</si>
  <si>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</si>
  <si>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</si>
  <si>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</si>
  <si>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</si>
  <si>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</si>
  <si>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</si>
  <si>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</si>
  <si>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</si>
  <si>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</si>
  <si>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</si>
  <si>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</si>
  <si>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</si>
  <si>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</si>
  <si>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</si>
  <si>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</si>
  <si>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</si>
  <si>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</si>
  <si>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</si>
  <si>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</si>
  <si>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</si>
  <si>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</si>
  <si>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</si>
  <si>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</si>
  <si>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</si>
  <si>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</si>
  <si>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</si>
  <si>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</si>
  <si>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</si>
  <si>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</si>
  <si>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</si>
  <si>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</si>
  <si>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</si>
  <si>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</si>
  <si>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</si>
  <si>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</si>
  <si>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</si>
  <si>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</si>
  <si>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</si>
  <si>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</si>
  <si>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</si>
  <si>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</si>
  <si>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</si>
  <si>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</si>
  <si>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</si>
  <si>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</si>
  <si>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</si>
  <si>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</si>
  <si>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</si>
  <si>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</si>
  <si>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</si>
  <si>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</si>
  <si>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</si>
  <si>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</si>
  <si>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</si>
  <si>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Ácido tranexâmico 500 mg _____ 1 caixa
Tomar 1 comprimido de 8 em 8 horas por 3 dias</t>
  </si>
  <si>
    <t>1 - Ambroxol 6 mg/ml _____ 1 frasco
Tomar 5 ml de 8 em 8 horas</t>
  </si>
  <si>
    <t>1 - Bromoprida 10 mg _____ 1 caixa
Tomar 1 comprimido de 8 em 8h se náusea</t>
  </si>
  <si>
    <t>1 - Budesonida 50 mcg aerossol _____ 1 frasco
Inalar 4 puffs por dia</t>
  </si>
  <si>
    <t>1 - Budesonida 200 mcg aerossol _____ 1 frasco
Inalar 1 puffs por dia</t>
  </si>
  <si>
    <t>1 - Clindamicina 300 mg _____ ___ comprimidos
Tomar 1 comprimido de 8 em 8 horas por ___ dias</t>
  </si>
  <si>
    <t>1 - Ibuprofeno 600 mg _____ 1 caixa
Tomar 1 comprimido de 8 em 8 horas por 5 dias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</si>
  <si>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</si>
  <si>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</si>
  <si>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</si>
  <si>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</si>
  <si>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estomatite aftosa</t>
  </si>
  <si>
    <t>1 - Ácido mefenâmico 500 mg _____ 1 caixa
Tomar 1 comprimido de 8 em 8 horas</t>
  </si>
  <si>
    <t>1 - Albendazol 400 mg _____ 3 cp
Tomar 1 comprimido por dia por 3 dias</t>
  </si>
  <si>
    <t>1 - Anlodipino 5 mg _____ 60 cp/mês
Tomar 1 (um) comprimido de 12 em 12 horas</t>
  </si>
  <si>
    <t>1 - Beclometasona 50 mcg aerossol _____ 1 frasco
Inalar 4 jatos de 12 em 12 horas por dia</t>
  </si>
  <si>
    <t>1 - Beclometasona 250 mcg aerossol _____ 1 frasco
Inalar 1 jato de 12 em 12 horas por dia</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</si>
  <si>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</si>
  <si>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</si>
  <si>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</si>
  <si>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</si>
  <si>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</si>
  <si>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</si>
  <si>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</si>
  <si>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</si>
  <si>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</si>
  <si>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</si>
  <si>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</si>
  <si>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</si>
  <si>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</si>
  <si>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</si>
  <si>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</si>
  <si>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</si>
  <si>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</si>
  <si>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</si>
  <si>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</si>
  <si>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</si>
  <si>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</si>
  <si>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</si>
  <si>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</si>
  <si>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</si>
  <si>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</si>
  <si>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</si>
  <si>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</si>
  <si>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</si>
  <si>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Escopolamina 10 mg _____ 1 caixa
Tomar 1 comprimido de 6 em 6 horas se dor</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</si>
  <si>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</si>
  <si>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</si>
  <si>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</si>
  <si>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</si>
  <si>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</si>
  <si>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</si>
  <si>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</si>
  <si>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</si>
  <si>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</si>
  <si>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</si>
  <si>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</si>
  <si>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</si>
  <si>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</si>
  <si>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</si>
  <si>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</si>
  <si>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</si>
  <si>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</si>
  <si>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</si>
  <si>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</si>
  <si>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</si>
  <si>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</si>
  <si>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</si>
  <si>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</si>
  <si>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</si>
  <si>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</si>
  <si>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</si>
  <si>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</si>
  <si>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</si>
  <si>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Succinato de metoprolol 50 mg _____ 30 cp/mês
Tomar 1 comprimido de 12 em 12 horas</t>
  </si>
  <si>
    <t>1 - Metronidazol 400 mg _____ 20 comprimidos
Tomar 1 comprimido de 8 em 8 horas por 5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</si>
  <si>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</si>
  <si>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</si>
  <si>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</si>
  <si>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</si>
  <si>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</si>
  <si>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</si>
  <si>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</si>
  <si>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</si>
  <si>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</si>
  <si>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</si>
  <si>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</si>
  <si>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</si>
  <si>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</si>
  <si>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</si>
  <si>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</si>
  <si>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</si>
  <si>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</si>
  <si>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</si>
  <si>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</si>
  <si>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</si>
  <si>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</si>
  <si>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</si>
  <si>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</si>
  <si>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</si>
  <si>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</si>
  <si>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</si>
  <si>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</si>
  <si>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</si>
  <si>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</si>
  <si>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</si>
  <si>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</si>
  <si>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</si>
  <si>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</si>
  <si>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</si>
  <si>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</si>
  <si>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</si>
  <si>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</si>
  <si>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</si>
  <si>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</si>
  <si>
    <t>Acesso venoso central</t>
  </si>
  <si>
    <t>1 - Amoxicilina 500 mg _____ ___ comprimidos
Tomar 1 comprimido de 8 em 8 horas por ___ dias</t>
  </si>
  <si>
    <t>1 - Prednisona 5 mg _____ ___ CPs
Tomar ___ comprimido (s) por dia por ___ dias</t>
  </si>
  <si>
    <t>1 - Sais de reidratação oral _____ ___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</si>
  <si>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___ envelopes
Diluir 1 envelope em 1 litro de água fervida ou filtrada. Tomar 1 copo para cada evacuação ou vômitos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</si>
  <si>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___ dias</t>
  </si>
  <si>
    <t>Uso oral
1 - Sais de reidratação oral _____ ___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</si>
  <si>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 xml:space="preserve">Acompanhante em questão esteve como acompanhante durante internação de (nome do paciente internado), (grau de parentesco) no (Estabelecimento de Saúde), (Cidade e estado), nos períodos: de __ até __.
CID:
Data: </t>
  </si>
  <si>
    <t>isCalculable</t>
  </si>
  <si>
    <t>calcPlaceholder</t>
  </si>
  <si>
    <t>calcInfo</t>
  </si>
  <si>
    <t>calcDoseMinMgKg</t>
  </si>
  <si>
    <t>calcDoseMaxMgKg</t>
  </si>
  <si>
    <t>calcConcentrationMgMl</t>
  </si>
  <si>
    <t>calcDropsPerMl</t>
  </si>
  <si>
    <t>calcMaxDoseMgKgDay</t>
  </si>
  <si>
    <t>calcMaxDoseMgDay</t>
  </si>
  <si>
    <t>calcRoundingMax</t>
  </si>
  <si>
    <t>dor, febre</t>
  </si>
  <si>
    <t>[...]</t>
  </si>
  <si>
    <t>Dose: 10-15 mg/kg/dose.
Dose máxima: 75 mg/kg/dia ou 4000 mg/dia</t>
  </si>
  <si>
    <t>FLOOR</t>
  </si>
  <si>
    <t>Dose: 5-10 mg/kg/dose.
Dose máxima: 40 mg/kg/dia ou 2400 mg/dia</t>
  </si>
  <si>
    <t>calcFrequencyHours</t>
  </si>
  <si>
    <t>calcUnit</t>
  </si>
  <si>
    <t>ml</t>
  </si>
  <si>
    <t>calcMaxMgPerDose</t>
  </si>
  <si>
    <t>calcType</t>
  </si>
  <si>
    <t>calcAgeRanges</t>
  </si>
  <si>
    <t>weight</t>
  </si>
  <si>
    <t>[{"minMonths":6,"maxMonths":11,"dose":"2 mL (1 mg)"},{"minMonths":12,"maxMonths":71,"dose":"2,5 mL (1,25 mg)"},{"minMonths":72,"maxMonths":143,"dose":"5 mL (2,5 mg)"},{"minMonths":144,"dose":"10 mL (5 mg)"}]</t>
  </si>
  <si>
    <t>age</t>
  </si>
  <si>
    <t>1 - Ondansetrona 8 mg _____ 20 cp
Tomar 1 comprimido de 8 em 8 horas se náuseas ou vômitos</t>
  </si>
  <si>
    <t>alergia, asma</t>
  </si>
  <si>
    <t>Dose: 1-2 mg/kg/dia. Dose máxima: 60 mg/dia</t>
  </si>
  <si>
    <t>1 - Amoxicilina pó para suspensão 250 mg/5 ml _____ 1 frasco
Dar [...] ml(s) de 8 em 8 horas por ___ dias</t>
  </si>
  <si>
    <t>ageWeightHybrid</t>
  </si>
  <si>
    <t>cólica, dor abdominal</t>
  </si>
  <si>
    <t>&lt; 3 meses de idade: 3 gotas/kg/dose (1,5 mg/kg/dose) VO de 8/8 horas;
3-11 meses de idade: 1,4 gota/kg/dose (0,7 mg/kg/dose) VO de 8/8 horas ou 10 gotas (5 mg) VO de 8/8 horas;
1-6 anos de idade: 0,6-1 gota/kg/dose (0,3-0,5 mg/kg/dose) VO de 8/8 horas ou 10-20 gotas (5-10 mg) VO de 8/8 horas;
&gt; 6 anos de idade: 20-40 gotas (10-20 mg) VO de 3-5 vezes ao dia.</t>
  </si>
  <si>
    <t>gotas</t>
  </si>
  <si>
    <t>1- Bromoprida 4 mg/ml _____ 1 frasco
Dar [...] gotas de 8 em 8 horas se náuseas ou vômitos</t>
  </si>
  <si>
    <t>1 - Desloratadina 0,5 mg/ml _____ 1 frasco
Dar [...] ml(s) por dia</t>
  </si>
  <si>
    <t>1 - Dipirona sódica 50 mg/ml solução _____ 1 frasco
Dar [...] mls de 6 em 6 horas se dor ou febre</t>
  </si>
  <si>
    <t>1 - Escopolamina 10mg/ml gotas _____ 1 frasco
Dar [...] gotas de 8 em 8 horas se dor</t>
  </si>
  <si>
    <t>1 - Ibuprofeno 100mg/ml solução _____ 1 frasco
Dar [...] gotas de 8 em 8 horas se dor ou febre</t>
  </si>
  <si>
    <t>1 - Paracetamol 200 mg/ml solução _____ 1 frasco
Dar [...] gotas de 6 em 6 horas se dor ou febre</t>
  </si>
  <si>
    <t>1 - Prednisolona 5 mg/ml _____ 1 frasco
Dar [...] ml(s) por dia até ___ dia(s)</t>
  </si>
  <si>
    <t>Azitromicina</t>
  </si>
  <si>
    <t>1 - Azitromicina 500 mg _____ 5 comprimidos
Tomar 1 comprimido por dia por 5 dias</t>
  </si>
  <si>
    <t>Antibiótico, macrolídeo</t>
  </si>
  <si>
    <t>true</t>
  </si>
  <si>
    <t>false</t>
  </si>
  <si>
    <t>1 - Hidroxizina 2mg/ml _____ 1 frasco
Dar [...] ml(s) de 8 em 8 horas</t>
  </si>
  <si>
    <t>alergia, prurido</t>
  </si>
  <si>
    <t>1 - Fexofenadina 6 mg/ml _____ 1 frasco
Dar [...] de 12 em 12 horas</t>
  </si>
  <si>
    <t>alergia, rinite</t>
  </si>
  <si>
    <t>[{"minMonths":6,"maxMonths":23,"dose":"2,5 mL (15 mg)"},{"minMonths":24,"maxMonths":143,"dose":"5 mL (30 mg)"},{"minMonths":144,"dose":"10 mL (60 mg)"}]</t>
  </si>
  <si>
    <t>Fexofenadina</t>
  </si>
  <si>
    <t>Montelucaste</t>
  </si>
  <si>
    <t>1 - Montelucaste 4 mg comprimido mastigável _____ 1 caixa
Dar 1 comprimido por dia</t>
  </si>
  <si>
    <t>Antagonista de receptores de leucotrienos</t>
  </si>
  <si>
    <t>1 - Montelucaste 5 mg comprimido mastigável _____ 1 caixa
Dar 1 comprimido por dia</t>
  </si>
  <si>
    <t>1 - Montelucaste 10 mg comprimido _____ 1 caixa
Tomar 1 comprimido por dia</t>
  </si>
  <si>
    <t>asma, rinite, urticária</t>
  </si>
  <si>
    <t>comprimido mastigável</t>
  </si>
  <si>
    <t>1 - Montelucaste 4 mg sachê (grânulo) _____ 1 sachê
Dar 1 sachê diluído por dia
Obs.: Pode ser diluído em fórmula infantil, leite materno, ou misturado com uma colher de purê de maçã, cenoura, arroz ou sorvete.</t>
  </si>
  <si>
    <t>Dose: 25-50 mg/kg/dia (ou 8,3-16,7 mg/kg/dose).
Dose máxima: 10 ml/dose</t>
  </si>
  <si>
    <t>Dose: 25-45 mg/kg/dia de amoxicilina (ou 3,125-5,625 mg/kg/dose de amoxicilina).
Dose máxima: 20 ml/dose</t>
  </si>
  <si>
    <t>Dose: 0,5-1 mg/kg/dia (ou 0,17-0,33 mg/kg/dose).
Dose máxima: 58 gotas/dose (10 mg/dose)</t>
  </si>
  <si>
    <t>6m a 1ano: 1 mg (2ml)/dia;
1 anos a 5 anos: 1,25 mg (2,5ml)/dia;
6 a 11 anos: 2,5 mg (5 ml) /dia;
&gt; 12 anos: 5 mg (10 ml)/dia</t>
  </si>
  <si>
    <t>Dose: 10-12 mg/kg/dose.
Dose máxima: 20 ml/dose ou 4000 mg/dia</t>
  </si>
  <si>
    <t>Dose: 0,7 mg/kg/dose.
Dose máxima: 2 mg/kg/dia ou 100 mg/dia.</t>
  </si>
  <si>
    <t>6m a &lt;2a: 2,5 mL/dose;
2-11a: 5 mL/dose;
≥12a: 10 mL/dose</t>
  </si>
  <si>
    <t>[ { "minMonths": 0, "maxMonths": 2, "description": "&lt; 3 meses", "calcDoseMinMgKg": 1,5, "calcDoseMaxMgKg": 1,5, "calcFrequencyHours": 8, "calcUnit": "gotas" }, { "minMonths": 3, "maxMonths": 11, "description": "3-11 meses", "calcDoseMinMgKg": 0,7, "calcDoseMaxMgKg": 0,7, "calcFrequencyHours": 8, "calcUnit": "gotas", "alternativeDose": "ou 10" }, { "minMonths": 12, "maxMonths": 71, "description": "1-6 anos", "calcDoseMinMgKg": 0,3, "calcDoseMaxMgKg": 0,5, "calcFrequencyHours": 8, "calcUnit": "gotas", "alternativeDose": "ou 10-20" }, { "minMonths": 72, "description": "&gt; 6 anos", "dose": "20-40" }
]</t>
  </si>
  <si>
    <t>Pelargonium Sidoides, Kaloba</t>
  </si>
  <si>
    <t>1 - Pelargonium Sidoides (Kaloba®) _____ 1 frasco
Dar ___ gotas de 8 em 8 horas</t>
  </si>
  <si>
    <t>Fitoterápico: Imunomodulador</t>
  </si>
  <si>
    <t>amigdalite, bronquite, resfriado, rinofaringite, sinusite</t>
  </si>
  <si>
    <t>Fluticasona</t>
  </si>
  <si>
    <t>1 - Fluticasona suspensão spray 27,5 mcg/dose _____ 1 frasco
Aplicar ___ jato(s) por dia em cada narina</t>
  </si>
  <si>
    <t>suspensão spray</t>
  </si>
  <si>
    <t>Ipratrópio</t>
  </si>
  <si>
    <t>Anticolinérgico</t>
  </si>
  <si>
    <t>asma, bronquite</t>
  </si>
  <si>
    <t>solução para nebulização</t>
  </si>
  <si>
    <t>1 - Loratadina 1 mg/ml ___________________ 1 frasco
Dar ___ mls por dia</t>
  </si>
  <si>
    <t>Sigla</t>
  </si>
  <si>
    <t>Nome</t>
  </si>
  <si>
    <t>VO</t>
  </si>
  <si>
    <t>Via oral</t>
  </si>
  <si>
    <t>EV</t>
  </si>
  <si>
    <t>Endovenoso</t>
  </si>
  <si>
    <t>IM</t>
  </si>
  <si>
    <t>Imtramuscular</t>
  </si>
  <si>
    <t>Via inalatória</t>
  </si>
  <si>
    <t>Via SNE</t>
  </si>
  <si>
    <t>Via sondanasoentérica</t>
  </si>
  <si>
    <t>Tópico</t>
  </si>
  <si>
    <t>ID</t>
  </si>
  <si>
    <t>ItemPrincipal</t>
  </si>
  <si>
    <t>TipoItem</t>
  </si>
  <si>
    <t>Apresentacoes</t>
  </si>
  <si>
    <t>UnidadesDose</t>
  </si>
  <si>
    <t>DescricaoCompleta</t>
  </si>
  <si>
    <t>PrescricoesPadronizadasJSON</t>
  </si>
  <si>
    <t>ObservacaoPadrao</t>
  </si>
  <si>
    <t>Medicamento</t>
  </si>
  <si>
    <t>Complexo</t>
  </si>
  <si>
    <t>Dieta via oral conforme prescrição nutricional</t>
  </si>
  <si>
    <t>Simples</t>
  </si>
  <si>
    <t>g; mg</t>
  </si>
  <si>
    <t>Dieta via oral</t>
  </si>
  <si>
    <t>Cuidados da enfermagem</t>
  </si>
  <si>
    <t>Sinais vitais</t>
  </si>
  <si>
    <t>mcg; ml</t>
  </si>
  <si>
    <t>Dieta</t>
  </si>
  <si>
    <t>Midazolam</t>
  </si>
  <si>
    <t>5 mg/ml Amp 3 ml;
5 mg/ml Amp 10 ml</t>
  </si>
  <si>
    <t>Cloreto de sódio</t>
  </si>
  <si>
    <t>Cuidados com posicionamento</t>
  </si>
  <si>
    <t>Cabeceira elevada em 30°</t>
  </si>
  <si>
    <t>Prevenção de úlcera de pressão</t>
  </si>
  <si>
    <t>Mudança de posição de 6 em 6 horas</t>
  </si>
  <si>
    <t>Oxigenoterapia</t>
  </si>
  <si>
    <t>Hipodermóclise</t>
  </si>
  <si>
    <t>Inalatório</t>
  </si>
  <si>
    <t>Agora</t>
  </si>
  <si>
    <t>Dose única imediata</t>
  </si>
  <si>
    <t>Dose única</t>
  </si>
  <si>
    <t>1/1h</t>
  </si>
  <si>
    <t>2/2h</t>
  </si>
  <si>
    <t>3/3h</t>
  </si>
  <si>
    <t>4/4h</t>
  </si>
  <si>
    <t>6/6h</t>
  </si>
  <si>
    <t>8/8h</t>
  </si>
  <si>
    <t>12/12h</t>
  </si>
  <si>
    <t>24/24h</t>
  </si>
  <si>
    <t>1x dia</t>
  </si>
  <si>
    <t>1 vez ao dia</t>
  </si>
  <si>
    <t>2x dia</t>
  </si>
  <si>
    <t>2 vezes ao dia</t>
  </si>
  <si>
    <t xml:space="preserve">3x dia </t>
  </si>
  <si>
    <t>3 vezes ao dia</t>
  </si>
  <si>
    <t xml:space="preserve">4x dia </t>
  </si>
  <si>
    <t>4 vezes ao dia</t>
  </si>
  <si>
    <t>1x semana</t>
  </si>
  <si>
    <t>1 vez por semana</t>
  </si>
  <si>
    <t>2x semana</t>
  </si>
  <si>
    <t>2 vezes por semana</t>
  </si>
  <si>
    <t>3x semana</t>
  </si>
  <si>
    <t>3 vezes por semana</t>
  </si>
  <si>
    <t>De 24 em 24 horas</t>
  </si>
  <si>
    <t>De 1 em 1 hora</t>
  </si>
  <si>
    <t>De 2 em 2 horas</t>
  </si>
  <si>
    <t>De 8 em 8 horas</t>
  </si>
  <si>
    <t xml:space="preserve">De 3 em 3 horas </t>
  </si>
  <si>
    <t xml:space="preserve">De 4 em 4 horas </t>
  </si>
  <si>
    <t xml:space="preserve">De 6 em 6 horas </t>
  </si>
  <si>
    <t xml:space="preserve">De 12 em 12 horas </t>
  </si>
  <si>
    <t>48/38h</t>
  </si>
  <si>
    <t>De 48 em 48 horas</t>
  </si>
  <si>
    <t>72/72h</t>
  </si>
  <si>
    <t>De 72 em 72 horas</t>
  </si>
  <si>
    <t>Via retal</t>
  </si>
  <si>
    <t>Via nasal</t>
  </si>
  <si>
    <t>Via otológica</t>
  </si>
  <si>
    <t>Via oftálmica</t>
  </si>
  <si>
    <t>Horario</t>
  </si>
  <si>
    <t>Descricao</t>
  </si>
  <si>
    <t>Infundir em 30 minutos</t>
  </si>
  <si>
    <t>500 mg/ml solução oral;
500 mg/ml Amp 2 ml</t>
  </si>
  <si>
    <t>ACM</t>
  </si>
  <si>
    <t>À critério médico</t>
  </si>
  <si>
    <t>Em jejum</t>
  </si>
  <si>
    <t>Após almoço</t>
  </si>
  <si>
    <t>Manhã</t>
  </si>
  <si>
    <t>Tarde</t>
  </si>
  <si>
    <t>Noite</t>
  </si>
  <si>
    <t>25 mg/ml Amp 3</t>
  </si>
  <si>
    <t>5 mg/ml Amp 2 ml</t>
  </si>
  <si>
    <t>25 mg/ml Amp 2 ml</t>
  </si>
  <si>
    <t>20 mg/ml Amp 1 ml</t>
  </si>
  <si>
    <t>1g Amp Pó</t>
  </si>
  <si>
    <t>20 mg Amp pó</t>
  </si>
  <si>
    <t>mg; ampola</t>
  </si>
  <si>
    <t>[
	{
		"nome": "Tenoxicam 20mg agora",
		"texto": "Tenoxicam 20 mg, 20 mg (1 ampola), EV, agora"
	}
]</t>
  </si>
  <si>
    <t>4 mg/ml Amp 2,5 ml</t>
  </si>
  <si>
    <t>[
	{
		"nome": "Dexametasona 10mg IM agora",
		"texto": "Dexametasona 4 mg/ml, 2,5ml (1 ampola), IM, agora"
	}
]</t>
  </si>
  <si>
    <t>Clonazepam</t>
  </si>
  <si>
    <t>2,5 mg/ml Solução oral</t>
  </si>
  <si>
    <t>gotas; mg</t>
  </si>
  <si>
    <t>[
	{
		"nome": "Clonazepam  6 gotas agora",
		"texto": "Clonazepam 2,5 mg/ml, 6 gotas, VO, agora"
	}
]</t>
  </si>
  <si>
    <t>Diazepam</t>
  </si>
  <si>
    <t>UI; ampola</t>
  </si>
  <si>
    <t xml:space="preserve">Insulina humana regular </t>
  </si>
  <si>
    <t>100 UI/ml Amp 10 ml</t>
  </si>
  <si>
    <t>UI; ml</t>
  </si>
  <si>
    <t>Glicose</t>
  </si>
  <si>
    <t>ml; ampola; L</t>
  </si>
  <si>
    <t>ml; frasco; L</t>
  </si>
  <si>
    <t>0,9% Bolsa 100 ml;
0,9% Bolsa 250 ml;
0,9% Bolsa 500 ml;
0,9% Bolsa 1000 ml;
20 % Amp 10 ml</t>
  </si>
  <si>
    <t>50% Amp 10 ml;
5% Bolsa 250 ml;
5% Bolsa 500 ml;
10% Bolsa 250 ml;
10% Bolsa 500 ml</t>
  </si>
  <si>
    <t>Repouso absoluto no leito</t>
  </si>
  <si>
    <t>Repouso relativo no leito</t>
  </si>
  <si>
    <t>Contenção física no leito</t>
  </si>
  <si>
    <t>Controle glicêmico</t>
  </si>
  <si>
    <t>100 mg Comp</t>
  </si>
  <si>
    <t>Clopidogrel</t>
  </si>
  <si>
    <t>75 mg Comp</t>
  </si>
  <si>
    <t>Amiodarona</t>
  </si>
  <si>
    <t>50 mg/ml Amp 3 ml</t>
  </si>
  <si>
    <t>Atropina</t>
  </si>
  <si>
    <t>0,25 mg/ml Amp 1 ml;
0,5 mg/ml Amp 1ml</t>
  </si>
  <si>
    <t>Adenosina</t>
  </si>
  <si>
    <t>100 mcg</t>
  </si>
  <si>
    <t>mcg; jatos</t>
  </si>
  <si>
    <t>0,25 mg/ml Solução para nebulização</t>
  </si>
  <si>
    <t xml:space="preserve">Hidrocortisona </t>
  </si>
  <si>
    <t>100 mg Amp pó</t>
  </si>
  <si>
    <t>mg, ampola</t>
  </si>
  <si>
    <t>Sulfato de magnésio</t>
  </si>
  <si>
    <t>10% Amp 10 ml;
20% Amp 10 ml;
50% Amp 10 ml</t>
  </si>
  <si>
    <t>Morfina</t>
  </si>
  <si>
    <t>10 mg/ml Amp 1 ml</t>
  </si>
  <si>
    <t>Carvão ativado</t>
  </si>
  <si>
    <t>25 g Envelope</t>
  </si>
  <si>
    <t>g; envelope</t>
  </si>
  <si>
    <t>Cloreto de potássio</t>
  </si>
  <si>
    <t>ml; mg; ampola</t>
  </si>
  <si>
    <t>ml; mg; g; ampola</t>
  </si>
  <si>
    <t>gotas; ml; mg</t>
  </si>
  <si>
    <t>mg; ml; ampola</t>
  </si>
  <si>
    <t>Haloperidol</t>
  </si>
  <si>
    <t>Norepinefrina</t>
  </si>
  <si>
    <t>1 mg/ml Amp 4 ml</t>
  </si>
  <si>
    <t>Nitroprussiato</t>
  </si>
  <si>
    <t>Dobutamina</t>
  </si>
  <si>
    <t>12,5 mg/ml Amp 20 ml</t>
  </si>
  <si>
    <t>Dopamina</t>
  </si>
  <si>
    <t>5 mg/ml Amp 10 ml</t>
  </si>
  <si>
    <t>[
	{
		"nome": "Bromoprida 10 mg agora",
		"texto": "Bromoprida 5 mg/ml, 2ml, EV, agora"
	},
	{
		"nome": "Bromoprida 10 mg 6/6h se necessário",
		"texto": "Bromoprida 5 mg/ml, 2 ml, EV, 8/8h, se náuseas ou vômitos"
	}
]</t>
  </si>
  <si>
    <t>[
	{
		"nome": "Prometazina 50 mg IM agora",
		"texto": "Prometazina 25 mg/ml, 2ml, IM, agora"
	},
	{
		"nome": "Prometazina 50 mg IM 12/12h",
		"texto": "Prometazina 25 mg/ml, 2ml, IM, 12/12h"
	}
]</t>
  </si>
  <si>
    <t>[
	{
		"nome": "Glicose à 50% 40 ml EV agora",
		"texto": "Glicose à 50%, 40 ml, EV, bolus, se HGT &lt; 70. Observação: comunicar o médico"
	},
	{
		"nome": "Glicose à 50% 40 ml EV se necessário",
		"texto": "Glicose à 50%, 40 ml, EV, bolus, se HGT &lt; 70" ,
		"observacao": "comunicar o médico(a)"
	}
]</t>
  </si>
  <si>
    <t>[
	{
		"nome": "Metoclopramida 10 mg agora",
		"texto": "Metoclopramida 5 mg/ml, 2ml em 8 ml de ABD, EV, lento, agora"
	},
	{
		"nome": "Metoclopramida 10 mg 8/8h se necessário",
		"texto": "Metoclopramida 5 mg/ml, 2 ml diluído em 8 ml de ABD, EV, lento, 8/8h, se náuseas ou vômitos"
	}
]</t>
  </si>
  <si>
    <t>Aferir sinais vitais</t>
  </si>
  <si>
    <t>[
	{
		"nome": "SSVV 2/2h",
		"texto": "Aferir sinais vitais de 2 em 2 horas"
	},
	{
		"nome": "SSVV 6/6h",
		"texto": "Aferir sinais vitais de 6 em 6 horas"
	}
]</t>
  </si>
  <si>
    <t>Dor osteomuscular</t>
  </si>
  <si>
    <t>Sistema musculo esquelético</t>
  </si>
  <si>
    <t xml:space="preserve">Uso oral
1 - Dipirona 500 mg _____ 1 caixa
Tomar 1 comprimido de 6 em 6 horas se dor ou febre
Obs.: Pode tomar até 2 comprimidos de 6 em 6 horas
Obs. 2: Se não melhora somente com a dipirona, continue tomando-a junto com o anti-inflamatório abaixo
1 - Naproxeno 500 mg _____ 1 caixa
Tomar 1 comprimido de 12 em 12 horas por até 5 dias
1 - Ciclobenzaprina 10 mg _____ 1 caixa
Tomar 1 comprimido por dia à noite por 7 dias
</t>
  </si>
  <si>
    <t>50 mg/ml Amp 2 ml</t>
  </si>
  <si>
    <t>Sacarato de hidroxido férrico</t>
  </si>
  <si>
    <t>20 mg/ml Amp 5 ml</t>
  </si>
  <si>
    <t>[
    {
        "nome": "Sulfato de magnésio 20%, 2g, agora",
        "texto": "Sulfato de magnésio 20%, 10 ml (1 ampola), EV, agora",
        "componentes": [
            {
                "item": "Cloreto de sódio à 0,9%",
                "dose": "100",
                "unidade": "ml"
            }
        ],
        "observacao": "Infundir em 30 minutos"
    }   
]</t>
  </si>
  <si>
    <t>Nitroglicerina</t>
  </si>
  <si>
    <t>5 mg/ml Amp 5 ml;
5 mg/ml Amp 10ml</t>
  </si>
  <si>
    <t>[
	{
		"nome": "Cloreto de sódio à 3% BIC",
		"texto": "Cloreto de sódio 20%, 55 ml, BIC, vazão ACM. Concentração: 3%",
		"componentes":	[
			{
				"item": "SF 0,9%",
				"dose": "445",
				"unidade": "ml"
			}
					]
	}
]</t>
  </si>
  <si>
    <t>[
    {
        "nome": "Metoprolol 5 mg agora",
        "texto": "Metoprolol 1 mg/ml, 5 ml (1 ampola) em 5 ml de ABD, EV, lento, agora"
    }
]</t>
  </si>
  <si>
    <t>[
	{
		"nome": "HGT 4/4h",
		"texto": "Controle glicêmico 4 em 4 horas"
	},
	{
		"nome": "HGT 1/1h",
		"texto": "Controle glicêmico 1 em 1 hora"
	}
]</t>
  </si>
  <si>
    <t>Manter grades elevadas</t>
  </si>
  <si>
    <t>Prevenção de quedas</t>
  </si>
  <si>
    <t>Adulto</t>
  </si>
  <si>
    <t>Criança</t>
  </si>
  <si>
    <t>Lactente</t>
  </si>
  <si>
    <t>Concentracao</t>
  </si>
  <si>
    <t>20 mg/ml</t>
  </si>
  <si>
    <t>500 mg</t>
  </si>
  <si>
    <t>400 mg</t>
  </si>
  <si>
    <t>6 mg/ml</t>
  </si>
  <si>
    <t>5 mg</t>
  </si>
  <si>
    <t>0,1mg/ml</t>
  </si>
  <si>
    <t>10 mg</t>
  </si>
  <si>
    <t>4 mg/ml</t>
  </si>
  <si>
    <t>32 mcg</t>
  </si>
  <si>
    <t>50 mcg</t>
  </si>
  <si>
    <t>12,5 mg</t>
  </si>
  <si>
    <t>6,25 mg</t>
  </si>
  <si>
    <t>3,125 mg</t>
  </si>
  <si>
    <t>25 mg</t>
  </si>
  <si>
    <t>30 mg</t>
  </si>
  <si>
    <t>3 mg/ml</t>
  </si>
  <si>
    <t>0,5 mg/ml</t>
  </si>
  <si>
    <t>0,5 mg/5ml</t>
  </si>
  <si>
    <t>2 mg</t>
  </si>
  <si>
    <t>50 mg</t>
  </si>
  <si>
    <t>50/10 mg</t>
  </si>
  <si>
    <t>450/50 mg</t>
  </si>
  <si>
    <t>500 mg/ml</t>
  </si>
  <si>
    <t>150 mg</t>
  </si>
  <si>
    <t>3 g</t>
  </si>
  <si>
    <t>60 mg</t>
  </si>
  <si>
    <t>30 g</t>
  </si>
  <si>
    <t>2mg/ml</t>
  </si>
  <si>
    <t>600 mg</t>
  </si>
  <si>
    <t>1,5 mg</t>
  </si>
  <si>
    <t>2,5 mg</t>
  </si>
  <si>
    <t>100 UI/ml</t>
  </si>
  <si>
    <t>667 mg/ml</t>
  </si>
  <si>
    <t>850 mg</t>
  </si>
  <si>
    <t>250 mg</t>
  </si>
  <si>
    <t>20 mg</t>
  </si>
  <si>
    <t>4 mg</t>
  </si>
  <si>
    <t>8 mg</t>
  </si>
  <si>
    <t>750 mg</t>
  </si>
  <si>
    <t>40 mg</t>
  </si>
  <si>
    <t>100 mg</t>
  </si>
  <si>
    <t>1mg/g</t>
  </si>
  <si>
    <t>250 mg/5 ml</t>
  </si>
  <si>
    <t>300 mg</t>
  </si>
  <si>
    <t>27,5 mcg/dose</t>
  </si>
  <si>
    <t>6 mg</t>
  </si>
  <si>
    <t>1 mg/ml</t>
  </si>
  <si>
    <t>5 mg/ml</t>
  </si>
  <si>
    <t>250 mcg</t>
  </si>
  <si>
    <t>200 mcg</t>
  </si>
  <si>
    <t>1 - Budesonida 32 mcg spray nasal _____ 1 frasco
Aplicar 1 jato em cada narina de 12 em 12 horas por no máximo 7 dias</t>
  </si>
  <si>
    <t>1 - Budesonida 50 mcg spray nasal _____ 1 frasco
Aplicar 1 jato em cada narina de 12 em 12 horas por no máximo 7 dias</t>
  </si>
  <si>
    <t>1g</t>
  </si>
  <si>
    <t>50 mg/ml</t>
  </si>
  <si>
    <t>10mg/ml</t>
  </si>
  <si>
    <t>6 mcg</t>
  </si>
  <si>
    <t>12 mcg</t>
  </si>
  <si>
    <t>12+400 mcg</t>
  </si>
  <si>
    <t>100+6 mcg</t>
  </si>
  <si>
    <t>200 mg/ml</t>
  </si>
  <si>
    <t>1 - Sulfametoxazol+trimetoprima 400+80mg _____ ___ comprimidos
Tomar ___ comprimidos de _____ horas por ___ dias</t>
  </si>
  <si>
    <t>500+125 mg</t>
  </si>
  <si>
    <t>1 - Amoxicilina+clavulanato 500+125 mg _____ ___ comprimidos
Tomar 1 comprimido de 8 em 8 horas por ___ dias</t>
  </si>
  <si>
    <t>50+12,5 mg/ml</t>
  </si>
  <si>
    <t>BEG, ativa, reativa, corada, hidratada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</si>
  <si>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</si>
  <si>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ativa, reativa, corada, hidratada e AAA 
FA: x cm, normotensa
Não palpo linfonodos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feminina.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</si>
  <si>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FA: x cm, normotensa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masculina e testículos tópicos.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</si>
  <si>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Sangramento</t>
  </si>
  <si>
    <t>Observar presença de sangramento</t>
  </si>
  <si>
    <t>Fezes</t>
  </si>
  <si>
    <t>Observar aspectos das fezes</t>
  </si>
  <si>
    <t>Balanço hídrico</t>
  </si>
  <si>
    <t>Realizar balanço hídrico</t>
  </si>
  <si>
    <t>Diurese</t>
  </si>
  <si>
    <t>Realizar controle de diurese</t>
  </si>
  <si>
    <t>Procedimentos da enfermagem</t>
  </si>
  <si>
    <t>Passar sonda vesical de demora</t>
  </si>
  <si>
    <t>Retirar sonda vesical de demora</t>
  </si>
  <si>
    <t>Procedimentos médicos</t>
  </si>
  <si>
    <t>Acesso central</t>
  </si>
  <si>
    <t>Passar acesso central</t>
  </si>
  <si>
    <t>Intubação orotraqueal</t>
  </si>
  <si>
    <t>Hemocomponentes</t>
  </si>
  <si>
    <t xml:space="preserve">Transfusão de hemocomponentes </t>
  </si>
  <si>
    <t>Terlipressina</t>
  </si>
  <si>
    <t>Piperacilina, tazobactam</t>
  </si>
  <si>
    <t>Medicamento não padronizado</t>
  </si>
  <si>
    <t>Medicamento próprio do paciente</t>
  </si>
  <si>
    <t>150 mg/ml Amp 2 ml;
150 mg/ml Amp 4 ml;
150 mg/ml Amp 6 ml</t>
  </si>
  <si>
    <t>1 mg Amp pó</t>
  </si>
  <si>
    <t>Pantoprazol</t>
  </si>
  <si>
    <t>40 mg Amp pó</t>
  </si>
  <si>
    <t>4 g + 500 mg Amp pó</t>
  </si>
  <si>
    <t>500 mg Pó</t>
  </si>
  <si>
    <t xml:space="preserve">ml; mg; </t>
  </si>
  <si>
    <t>5 mg/ml Bolsa 100 ml;
5 mg/ml Bolsa 150 ml</t>
  </si>
  <si>
    <t>ml; mg; bolsa</t>
  </si>
  <si>
    <t>Captopril</t>
  </si>
  <si>
    <t>Caverdilol</t>
  </si>
  <si>
    <t>Propranolol</t>
  </si>
  <si>
    <t>5 mg Comp;
10 mg Comp;
20 mg Comp</t>
  </si>
  <si>
    <t>3,125 mg Comp;
6,25 mg Comp;
12, 5 mg Comp;
25 mg Comp</t>
  </si>
  <si>
    <t>25 mg Comp;
50 mg Comp;
100 mg Comp</t>
  </si>
  <si>
    <t>25 mg Comp;
50 mg Comp</t>
  </si>
  <si>
    <t>50 mg Comp</t>
  </si>
  <si>
    <t>10 mg Comp;
40 mg Comp;
80 mg Comp;</t>
  </si>
  <si>
    <t>25 mg Comp</t>
  </si>
  <si>
    <t>1,5 mg Comp;
2,5 mg Comp</t>
  </si>
  <si>
    <t>Gentamicina</t>
  </si>
  <si>
    <t>Enoxaparina</t>
  </si>
  <si>
    <t>20 mg Amp 0,2 ml;
40 mg Amp 0,4 ml;
60 mg Amp 0,6 ml;
80 mg Amp 0,8 ml;
100 mg Amp 1 ml</t>
  </si>
  <si>
    <t>mg; comprimido</t>
  </si>
  <si>
    <t>mg; ml; comprimido</t>
  </si>
  <si>
    <t>mcg; mg; g; ml; L; UI; gotas; comprimido; jatos; envelope</t>
  </si>
  <si>
    <t>mg; ml; comprimido; ampola</t>
  </si>
  <si>
    <t>Heparina sódica</t>
  </si>
  <si>
    <t>UI; ml; ampola</t>
  </si>
  <si>
    <t>5000 UI Amp 0,25 ml;
5000 UI/ml Amp 5 ml</t>
  </si>
  <si>
    <t>Mononitrato de isossorbida</t>
  </si>
  <si>
    <t>Dinitrato de isossorbida</t>
  </si>
  <si>
    <t>20 mg Comp;
40 mg Comp;
5 mg Comp SL</t>
  </si>
  <si>
    <t>5 mg Comp SL;
10 mg Comp</t>
  </si>
  <si>
    <t>Furosemida</t>
  </si>
  <si>
    <t>10 mg/ml Amp 2</t>
  </si>
  <si>
    <t>50 mcg Aerossol;
200 mcg Aerossol;
250 mcg Aerossol</t>
  </si>
  <si>
    <t>Ringer com Lactato</t>
  </si>
  <si>
    <t>250 ml Bolsa:
500 ml Bolsa;
1000 ml Bolsa</t>
  </si>
  <si>
    <t>ml; L; bolsa</t>
  </si>
  <si>
    <t>Dieta líquida de prova</t>
  </si>
  <si>
    <t>Dieta via sonda nasoentérica</t>
  </si>
  <si>
    <t xml:space="preserve">Dieta </t>
  </si>
  <si>
    <t xml:space="preserve">Dieta via gastrostomia </t>
  </si>
  <si>
    <t>Dieta via GTT</t>
  </si>
  <si>
    <t>10 mg Comp;
1 mg/ml Solução oral</t>
  </si>
  <si>
    <t>Sinvastatina</t>
  </si>
  <si>
    <t>20 mg Comp;
40 mg Comp</t>
  </si>
  <si>
    <t>5 mg Comp;
10 mg Comp</t>
  </si>
  <si>
    <t>250 mg Comp;
500 mg Comp;
2 mg/ml Bolsa 100 ml;
2 mg/ml Bolsa 200 ml</t>
  </si>
  <si>
    <t>mg; ml; comprimido; bolsa</t>
  </si>
  <si>
    <t>Ampicilina</t>
  </si>
  <si>
    <t>Meropenem</t>
  </si>
  <si>
    <t>500 mg Pó;
1000 mg Pó</t>
  </si>
  <si>
    <t>mg; g; ampola</t>
  </si>
  <si>
    <t>500 mg Caps;
250 mg/5 ml Suspensao oral</t>
  </si>
  <si>
    <t>mg; ml; cápsula</t>
  </si>
  <si>
    <t>500 + 125 mg Comp;
500 +100 mg Pó</t>
  </si>
  <si>
    <t>Vancomicina</t>
  </si>
  <si>
    <t>Fenitoína</t>
  </si>
  <si>
    <t>100 mg Comp;
50 mg/ml Amp 5 ml</t>
  </si>
  <si>
    <t>Fenobarbital</t>
  </si>
  <si>
    <t>100 mg Comp;
100 mg/ml Amp 2 ml;
200 mg/ml Amp 1 ml</t>
  </si>
  <si>
    <t>Gluconato de calcio</t>
  </si>
  <si>
    <t>10% Amp 10 ml</t>
  </si>
  <si>
    <t>Cefepima</t>
  </si>
  <si>
    <t>1 g Amp Pó;
2 g Amp Pó</t>
  </si>
  <si>
    <t>Quetiapina</t>
  </si>
  <si>
    <t>5 mg/ml Amp 1 ml;
2 mg/ml Solução oral</t>
  </si>
  <si>
    <t>ml; mg; ampola; gotas</t>
  </si>
  <si>
    <t>Divalproato sódico</t>
  </si>
  <si>
    <t>Lítio</t>
  </si>
  <si>
    <t>250 mg Caps;
500 mg Comp</t>
  </si>
  <si>
    <t>mg; capsula; comprimido</t>
  </si>
  <si>
    <t>250 mg Comp;
500 mg Comp</t>
  </si>
  <si>
    <t>300 mg Comp;
450 mg Comp</t>
  </si>
  <si>
    <t>Hidralazina</t>
  </si>
  <si>
    <t>ml; ampola</t>
  </si>
  <si>
    <t>5 mg Comp;
10 mg Comp;
5  mg/ml Amp 2 ml</t>
  </si>
  <si>
    <t>ml; mg; comprimido; ampola</t>
  </si>
  <si>
    <t>Tiamina</t>
  </si>
  <si>
    <t>100 mg Comp;
300 mg Comp</t>
  </si>
  <si>
    <t>Albumina</t>
  </si>
  <si>
    <t>20% Amp 50 ml</t>
  </si>
  <si>
    <t>Amicacina</t>
  </si>
  <si>
    <t>mg; ml</t>
  </si>
  <si>
    <t>3 mg/ml Xarope;
6 mg/ml Xarope;</t>
  </si>
  <si>
    <t>50 mg/ml Amp 2 ml;
250 mg/ml Amp 2 ml</t>
  </si>
  <si>
    <t>Ampicilina, subactam</t>
  </si>
  <si>
    <t>2000 + 1000 mg Amp pó</t>
  </si>
  <si>
    <t>Atracurio</t>
  </si>
  <si>
    <t>10 mg/ml Amp 2,5 ml</t>
  </si>
  <si>
    <t>Benzilpenicilina benzatina</t>
  </si>
  <si>
    <t>600K de UI Amp pó
1,2M de UI Amp pó</t>
  </si>
  <si>
    <t>Bicarbonato de sódio</t>
  </si>
  <si>
    <t>8,4% Amp 10 ml</t>
  </si>
  <si>
    <t>mg; ml; ampola; mEq</t>
  </si>
  <si>
    <t>Carbamazepina</t>
  </si>
  <si>
    <t>200 mg Comp;
100 mg/5 ml Suspensão oral</t>
  </si>
  <si>
    <t>Cefazolina</t>
  </si>
  <si>
    <t>1 g Amp Pó</t>
  </si>
  <si>
    <t>Cefotaxima</t>
  </si>
  <si>
    <t>1000 mg Amp Pó</t>
  </si>
  <si>
    <t>Ceftazidima</t>
  </si>
  <si>
    <t>1 - Cetoconazol 2% creme _____ 1 bisnaga
Aplicar sobre a lesão 2 vezes ao dia por 2 semanas</t>
  </si>
  <si>
    <t>Cianocobalamina (Vitamina B12)</t>
  </si>
  <si>
    <t>1000 mcg Amp 1 ml;
1000 mcg Amp 2 ml</t>
  </si>
  <si>
    <t>mcg; mg; ml; ampola</t>
  </si>
  <si>
    <t>Cisatracurio</t>
  </si>
  <si>
    <t>2 mg/ml Amp 5 ml</t>
  </si>
  <si>
    <t>60 mg/ml solução oral;
10% Amp 10 ml;
19,1% Amp 10 ml</t>
  </si>
  <si>
    <t>Daptomicina</t>
  </si>
  <si>
    <t>500 mg Amp Pó</t>
  </si>
  <si>
    <t>Dexmedetomidina</t>
  </si>
  <si>
    <t>100 mcg/ml Amp 2 ml</t>
  </si>
  <si>
    <t>mcg; ml; ampola</t>
  </si>
  <si>
    <t>30 mg + 50 mg + 100 mg + 100 mg Amp 10ml</t>
  </si>
  <si>
    <t>Ertapenem</t>
  </si>
  <si>
    <t>mg; g; ml; ampola</t>
  </si>
  <si>
    <t>Etomidato</t>
  </si>
  <si>
    <t>2 mg/ml Amp 10 ml</t>
  </si>
  <si>
    <t>Fentanila</t>
  </si>
  <si>
    <t>Fitomenadiona (Vitamina K)</t>
  </si>
  <si>
    <t xml:space="preserve">150 mg Caps;
2 mg/ml solução infetável Frasco 100 ml </t>
  </si>
  <si>
    <t>mg; ml; capsula; frasco</t>
  </si>
  <si>
    <t>Flumazenil</t>
  </si>
  <si>
    <t>0,5 mg/ml Amp 5 ml</t>
  </si>
  <si>
    <t>6 mcg + 100 mcg Aerossol;
6 mcg + 200 mcg Aerossol;
6 mcg + 200 mcg Pó inalante;
12 mcg + 400 mcg Pó inalante</t>
  </si>
  <si>
    <t xml:space="preserve">Fosfato de sódio monobásico, fosfato de
sódio dibásico </t>
  </si>
  <si>
    <t>(16 g + 6 g)/100 ml solução enema Bolsa 125 a 133 ml</t>
  </si>
  <si>
    <t>mg; g; ml; bolsa</t>
  </si>
  <si>
    <t>Glicerina (Glicerol)</t>
  </si>
  <si>
    <t>mg; ml; frasco</t>
  </si>
  <si>
    <t>1 - Hidróxido de alumínio + hidróxido de magnésio (60 mg + 40 mg)/ml _____ 1 frasco
Tomar 1 colher 30 min antes das refeições principais</t>
  </si>
  <si>
    <t>Imipenem, cilastina</t>
  </si>
  <si>
    <t>500 mg + 500 mg solução Amp Pó</t>
  </si>
  <si>
    <t>Insulina glargina</t>
  </si>
  <si>
    <t>100 UI/ml Carpule 3 ml</t>
  </si>
  <si>
    <t>UI; ml; carpule</t>
  </si>
  <si>
    <t>Levotiroxina</t>
  </si>
  <si>
    <t>25 mcg Comp;
50 mcg Comp;
100 mcg Comp</t>
  </si>
  <si>
    <t>mcg; comprimido</t>
  </si>
  <si>
    <t>Manitol</t>
  </si>
  <si>
    <t>200 mg/ml Bolsa 250 ml</t>
  </si>
  <si>
    <t>mg; ml; bolsa</t>
  </si>
  <si>
    <t>250 mg Comp;
400 mg Comp;
5 mg/ml Bolsa 100 ml</t>
  </si>
  <si>
    <t>Naloxona</t>
  </si>
  <si>
    <t>0,4 mg/ml Amp 1 ml</t>
  </si>
  <si>
    <t>100% puro</t>
  </si>
  <si>
    <t>667 mg/ml Frasco 120 ou 200 ml</t>
  </si>
  <si>
    <t>Oxacilina</t>
  </si>
  <si>
    <t>Pancurônio</t>
  </si>
  <si>
    <t>2 mg/ml Amp 2 ml</t>
  </si>
  <si>
    <t>Propofol</t>
  </si>
  <si>
    <t>10 mg/ml Amp 20 ml;
10 mg/ml Amp 50 ml</t>
  </si>
  <si>
    <t>Rocurônio</t>
  </si>
  <si>
    <t>10 mg/ml Amp 5 ml</t>
  </si>
  <si>
    <t>100 mcg;
0,5 mg/ml Amp 1 ml</t>
  </si>
  <si>
    <t>mcg; mg; ml; jatos</t>
  </si>
  <si>
    <t>Suxametônio</t>
  </si>
  <si>
    <t>100 mg Amp pó;
500 mg Ampó</t>
  </si>
  <si>
    <t>Sulfametoxazol, trimetropina</t>
  </si>
  <si>
    <t>(400 mg + 80 mg)/5 ml Amp 5 ml</t>
  </si>
  <si>
    <t>Vasopresssina</t>
  </si>
  <si>
    <t xml:space="preserve">20 UI/ml Amp 1 ml </t>
  </si>
  <si>
    <t>Dimenidrinato, piridoxina, glicose, frutose</t>
  </si>
  <si>
    <t>Restrição no leito (Absoluto)</t>
  </si>
  <si>
    <t>Restrição no leito (Relativo)</t>
  </si>
  <si>
    <t>Restrição no leito (Contenção)</t>
  </si>
  <si>
    <t>1 - Amoxicilina + clavulanato 50+12,5 mg/ml pó p/ susp _____ 1 frasco
Dar [...] ml(s) de 8 em 8 horas por ___ dias</t>
  </si>
  <si>
    <t>Acetato de betametasona, fosfato dissódico de betametasona</t>
  </si>
  <si>
    <t>(3 + 3) mg/ml</t>
  </si>
  <si>
    <t>1 - Acetato de Betametasona + Fosfato Dissódico de Betametasona (3 + 3) mg/ml suspensão injetável _____ 1 ampola
Aplicar 1 ml (1 amp) IM</t>
  </si>
  <si>
    <t>Aciclovir</t>
  </si>
  <si>
    <t>200 mg</t>
  </si>
  <si>
    <t>Ácido acetilsalicílico</t>
  </si>
  <si>
    <t>Ácido valpróico</t>
  </si>
  <si>
    <t>1 - Ácido acetilsalicílico 100 mg comprimido _____ 30 cp/mês
Tomar 1 comprimido por dia após o almoço</t>
  </si>
  <si>
    <t>1 - Ácido valpróico 250 mg comprimido _____ ___ comp/mês
Tomar 1 comprimido de ___ em ___ horas</t>
  </si>
  <si>
    <t>1 - Ácido valpróico 300 mg comprimido _____ ___ comp/mês
Tomar 1 comprimido de ___ em ___ horas</t>
  </si>
  <si>
    <t>1 - Ácido valpróico 500 mg comprimido _____ ___ comp/mês
Tomar 1 comprimido de ___ em ___ horas</t>
  </si>
  <si>
    <t>40 mg/ml</t>
  </si>
  <si>
    <t>suspensão oral</t>
  </si>
  <si>
    <t>70 mg</t>
  </si>
  <si>
    <t>1 - Alendronato 70 mg ____ 4 comp/mês
Tomar 1 comprimido por semana</t>
  </si>
  <si>
    <t>1.250 mg (equivalente a 500 mg de cálcio elementar)</t>
  </si>
  <si>
    <t>1 - Carbonato de cálcio 1.250 mg (equivalente a 500 mg de cálcio elementar) comprimido _____ 30 comp/mês
Tomar 1 comprimido por dia durante as refeições</t>
  </si>
  <si>
    <t>1.250 mg (equivalente a 500 mg de cálcio elementar) + 200 UI</t>
  </si>
  <si>
    <t>1.250 mg (equivalente a 500 mg de cálcio elementar) + 400 UI</t>
  </si>
  <si>
    <t>1.500 mg (equivalente a 600 mg de cálcio elementar) + 400 UI</t>
  </si>
  <si>
    <t>1 - Carbonato de cálcio + colecalciferol 1.250 mg (equivalente a 500 mg de cálcio elementar) + 200 UI comprimido _____ 30 cp/mês
Tomar 1 comprimido por dia</t>
  </si>
  <si>
    <t>1 - Carbonato de cálcio + colecalciferol 1.250 mg (equivalente a 500 mg de cálcio elementar) + 400 UI comprimido _____ 30 cp/mês
Tomar 1 comprimido por dia</t>
  </si>
  <si>
    <t>1 - Carbonato de cálcio + colecalciferol 1.500 mg (equivalente a 600 mg de cálcio elementar) + 400 UI comprimido _____ 30 cp/mês
Tomar 1 comprimido por dia</t>
  </si>
  <si>
    <t>4 mg/mL</t>
  </si>
  <si>
    <t>Dapagliflozina</t>
  </si>
  <si>
    <t>1 - Dapagliflozina 10 mg comprimido _____ 30 cp/mês
Tomar 1 comprimido por dia</t>
  </si>
  <si>
    <t>Glibenclamida</t>
  </si>
  <si>
    <t>1 - Glibenclamida 5 mg comprimido _____ 30 cp/mês
Tomar 1 comprimido por dia</t>
  </si>
  <si>
    <t>Ácido fólico</t>
  </si>
  <si>
    <t>1 - Ácido fólico 5 mg comprimido _____ 30 cp/mês
Tomar 1 comprimido por dia</t>
  </si>
  <si>
    <t>0,2 mg/mL</t>
  </si>
  <si>
    <t>Sulfato ferroso</t>
  </si>
  <si>
    <t>Equivalente a 5 mg/mL de ferro elementar</t>
  </si>
  <si>
    <t>xarope</t>
  </si>
  <si>
    <t>Equivalente a 25 mg/mL de ferro elementar</t>
  </si>
  <si>
    <t>Equivalente a 40 mg de ferro elementar</t>
  </si>
  <si>
    <t>Atenolol</t>
  </si>
  <si>
    <t>80 mg</t>
  </si>
  <si>
    <t>Atorvastatina</t>
  </si>
  <si>
    <t>1 - Anlodipino 10 mg _____ 30 cp/mês
Tomar 1 (um) comprimido por dia</t>
  </si>
  <si>
    <t>Ciprofibrato</t>
  </si>
  <si>
    <t>2,5 mg/mL</t>
  </si>
  <si>
    <t>120 mg</t>
  </si>
  <si>
    <t>Propafenona</t>
  </si>
  <si>
    <t>Verapamil</t>
  </si>
  <si>
    <t>comprimido sublingual</t>
  </si>
  <si>
    <t>Metildopa</t>
  </si>
  <si>
    <t>comprimido de liberação prolongada</t>
  </si>
  <si>
    <t>1 - Atenolol 50 mg comprimido _____ 30 cp/mês
Tomar 1 comprimido por dia</t>
  </si>
  <si>
    <t>1 - Atenolol 100 mg comprimido _____ 30 cp/mês
Tomar 1 comprimido por dia</t>
  </si>
  <si>
    <t>1 - Ciprofibrato 100 mg comprimido _____ 30 cp/mês
Tomar 1 comprimido por dia</t>
  </si>
  <si>
    <t>1 - Dinitrato de isossorbida 5 mg comprimido sublingual _____ 30 cp
Tomar 1 comprimido se dor no peito</t>
  </si>
  <si>
    <t>1 - Espironolactona 25 mg comprimido _____ 30 cp/mês
Tomar 1 comprimido por dia</t>
  </si>
  <si>
    <t>1 - Espironolactona 100 mg comprimido _____ 30 cp/mês
Tomar 1 comprimido por dia</t>
  </si>
  <si>
    <t>1 - Furosemida 40 mg comprimido _____ 30 cp/mês
Tomar 1 comprimido por dia</t>
  </si>
  <si>
    <t>1 - Hidroclorotiazida 12,5 mg comprimido _____ 30 cp/mês
Tomar 1 comprimido por dia</t>
  </si>
  <si>
    <t>1 - Metildopa 250 mg comprimido _____ 30 cp/mês
Tomar 1 comprimido por dia</t>
  </si>
  <si>
    <t>1 - Sinvastatina 10 mg comprimido _____ 30 cp/mês
Tomar 1 comprimido à noite</t>
  </si>
  <si>
    <t>1 - Sinvastatina 20 mg comprimido _____ 30 cp/mês
Tomar 1 comprimido à noite</t>
  </si>
  <si>
    <t>1 - Sinvastatina 40 mg comprimido _____ 30 cp/mês
Tomar 1 comprimido à noite</t>
  </si>
  <si>
    <t>1 - Succinato de metoprolol 25 mg comprimido de liberação prolongada _____ 30 cp/mês
Tomar 1 comprimido por dia</t>
  </si>
  <si>
    <t>1 - Succinato de metoprolol 50 mg comprimido de liberação prolongada _____ 30 cp/mês
Tomar 1 comprimido por dia</t>
  </si>
  <si>
    <t>1 - Succinato de metoprolol 100 mg comprimido de liberação prolongada _____ 30 cp/mês
Tomar 1 comprimido por dia</t>
  </si>
  <si>
    <t>0,5 mg/g</t>
  </si>
  <si>
    <t>Sulfadiazina de prata</t>
  </si>
  <si>
    <t>10 mg/g (1%)</t>
  </si>
  <si>
    <t>dor osteomuscular</t>
  </si>
  <si>
    <t>Anticoncepcional</t>
  </si>
  <si>
    <t>contracepção</t>
  </si>
  <si>
    <t>Antiviral</t>
  </si>
  <si>
    <t>herpes simples, herpes-zóster</t>
  </si>
  <si>
    <t>Anticonvulsivante</t>
  </si>
  <si>
    <t>epilepsia</t>
  </si>
  <si>
    <t>Bisfosfonato</t>
  </si>
  <si>
    <t>osteoporose</t>
  </si>
  <si>
    <t>Mineral</t>
  </si>
  <si>
    <t>hipocalcemia</t>
  </si>
  <si>
    <t>Mineral, vitamina</t>
  </si>
  <si>
    <t>Inibidor do SGLT2</t>
  </si>
  <si>
    <t>dm, drc, icc</t>
  </si>
  <si>
    <t>Sulfonilureia</t>
  </si>
  <si>
    <t>Vitamina</t>
  </si>
  <si>
    <t>hipovitaminose</t>
  </si>
  <si>
    <t>Betabloqueador</t>
  </si>
  <si>
    <t>arritmia, dac, has</t>
  </si>
  <si>
    <t>Antilipêmico</t>
  </si>
  <si>
    <t>dislipidemia</t>
  </si>
  <si>
    <t>dislipidemia, hipertrigliceridemia</t>
  </si>
  <si>
    <t>Antiarrítmico de classe III</t>
  </si>
  <si>
    <t>arritmia</t>
  </si>
  <si>
    <t>Anti-hipertensivo, vasodilatador</t>
  </si>
  <si>
    <t>Antiarrítmico de classe 1C</t>
  </si>
  <si>
    <t>Bloqueador do canal de cálcio</t>
  </si>
  <si>
    <t>arritmia, has</t>
  </si>
  <si>
    <t>Vasodilatador coronariano</t>
  </si>
  <si>
    <t>dac, ic</t>
  </si>
  <si>
    <t>Diurético poupador de potássio</t>
  </si>
  <si>
    <t>cirrose hepática, has, ic</t>
  </si>
  <si>
    <t>Diurético de alça</t>
  </si>
  <si>
    <t>Diurético tiazídico</t>
  </si>
  <si>
    <t>IECA</t>
  </si>
  <si>
    <t>Bloqueador alfa-1-adrenérgico</t>
  </si>
  <si>
    <t>has, hpb</t>
  </si>
  <si>
    <t>Agonista a-2 adrenérgico</t>
  </si>
  <si>
    <t>angina, dac</t>
  </si>
  <si>
    <t>Inibidor de neprilisina, antagonista do receptor da angiotensina II</t>
  </si>
  <si>
    <t>ic</t>
  </si>
  <si>
    <t>arritmia, ic, has</t>
  </si>
  <si>
    <t>Antimicrobiano</t>
  </si>
  <si>
    <t>feridas, queimaduras</t>
  </si>
  <si>
    <t>Sacubitril valsartana</t>
  </si>
  <si>
    <t>Doxazosina</t>
  </si>
  <si>
    <t>1 - Sacubitril valsartana 200 mg comprimido _____ 30 cp/mês
Tomar 1 comprimido por dia</t>
  </si>
  <si>
    <t>1 - Sacubitril valsartana 100 mg comprimido _____ 30 cp/mês
Tomar 1 comprimido por dia</t>
  </si>
  <si>
    <t>1 - Sacubitril valsartana 50 mg comprimido _____ 30 cp/mês
Tomar 1 comprimido por dia</t>
  </si>
  <si>
    <t>1 - Doxazosina 4 mg comprimido _____ 30 cp/mês
Tomar 1 comprimido por dia</t>
  </si>
  <si>
    <t>1 - Doxazosina 2 mg comprimido _____ 30 cp/mês
Tomar 1 comprimido por dia</t>
  </si>
  <si>
    <t>1 - Enalapril 20 mg comprimido _____ 30 cp/mês
Tomar 1 comprimido por dia</t>
  </si>
  <si>
    <t>1 - Enalapril 5 mg comprimido _____ 30 cp/mês
Tomar 1 comprimido por dia</t>
  </si>
  <si>
    <t>1 - Verapamil 120 mg comprimido _____ 30 cp/mês
Tomar 1 comprimido por dia</t>
  </si>
  <si>
    <t>1 - Verapamil 80 mg comprimido _____ 30 cp/mês
Tomar 1 comprimido por dia</t>
  </si>
  <si>
    <t>1 - Propranolol 40 mg comprimido _____ 30 cp/mês
Tomar 1 comprimido por dia</t>
  </si>
  <si>
    <t>1 - Propranolol 10 mg comprimido _____ 30 cp/mês
Tomar 1 comprimido por dia</t>
  </si>
  <si>
    <t>1 - Propafenona 150 mg comprimido _____ 30 cp/mês
Tomar 1 comprimido por dia</t>
  </si>
  <si>
    <t>1 - Propafenona 300 mg comprimido _____ 30 cp/mês
Tomar 1 comprimido por dia</t>
  </si>
  <si>
    <t xml:space="preserve">1 - Hidralazina 50 mg comprimido _____ 30 cp/mês
Tomar 1 comprimido por dia </t>
  </si>
  <si>
    <t>1 - Hidralazina 25 mg comprimido _____ 30 cp/mês
Tomar 1 comprimido por dia</t>
  </si>
  <si>
    <t>1 - Amiodarona 200 mg comprimido _____ 30 cp/mês
Tomar 1 comprimido por dia</t>
  </si>
  <si>
    <t>1 - Metoclopramida 4 mg/mL solução oral _____ 1 frasco
Tomar ___ gotas de 8 em 8 horas</t>
  </si>
  <si>
    <t>Clobetasol</t>
  </si>
  <si>
    <t>Alendronato</t>
  </si>
  <si>
    <t>Cálcio</t>
  </si>
  <si>
    <t>Cálcio, colecalciferol</t>
  </si>
  <si>
    <t>(25 + 5) mg/0,5 ml</t>
  </si>
  <si>
    <t>2 a 4 anos: 5 mL (100 mg) VO de 8/8 ou 12/12 horas;
&gt; 4 anos: 5 mL (100 mg) VO de 6/6 ou 8/8 horas</t>
  </si>
  <si>
    <t>1 - Acetilcisteína 20 mg/ml _____ 1 frasco
Dar 5 ml de __ em __ horas</t>
  </si>
  <si>
    <t>50 mg/mL</t>
  </si>
  <si>
    <t>150 mg/mL</t>
  </si>
  <si>
    <t>Sildenafila</t>
  </si>
  <si>
    <t>Estrogênios conjugados</t>
  </si>
  <si>
    <t>0,625 mg/g</t>
  </si>
  <si>
    <t>creme vaginal</t>
  </si>
  <si>
    <t>0,03 mg + 0,15 mg</t>
  </si>
  <si>
    <t>Finasterida</t>
  </si>
  <si>
    <t>Levonorgestrel</t>
  </si>
  <si>
    <t>0,75 mg</t>
  </si>
  <si>
    <t>gel vaginal</t>
  </si>
  <si>
    <t>Noretisterona</t>
  </si>
  <si>
    <t>0,35 mg</t>
  </si>
  <si>
    <t>Inibidor da 5-fosfodiesterase</t>
  </si>
  <si>
    <t>disfunção erétil</t>
  </si>
  <si>
    <t>Estrogeno</t>
  </si>
  <si>
    <t>atrotia do trato geniturinário</t>
  </si>
  <si>
    <t>1 - Estrogênios conjugados 0,625 mg/g creme vaginal _____ 1 tubo
Aplicar 1 vez ao dia por 2 semanas</t>
  </si>
  <si>
    <t>1 - Noretisterona 0,35 mg comprimido _____ 30 cp/mês
Tomar 1 comprimido por dia no mesmo horário</t>
  </si>
  <si>
    <t>1 - Etinilestradiol + levonorgestrel 0,03 mg + 0,15 mg comprimido _____ 21  comp/mês
Tomar 1 comprimido por dia por 21 dias. Fazer intervalor de 7 dia, e, após, retormar o ciclo</t>
  </si>
  <si>
    <t>Estrógeno, progestágeno</t>
  </si>
  <si>
    <t>1 - Finasterida 5 mg comprimido _____ 30 comp/mês
Tomar 1 comprimido por dia</t>
  </si>
  <si>
    <t>Antiandrogênico</t>
  </si>
  <si>
    <t>hpb</t>
  </si>
  <si>
    <t>Progestágeno</t>
  </si>
  <si>
    <t>1 - Levonorgestrel 1,5 mg comprimido _____ 1 comp
Tomar 1 comprimido. Dose única</t>
  </si>
  <si>
    <t>1 - Levonorgestrel 0,75 mg comprimido _____ 2 comp
Tomar 1 comprimido, e após 12 horas, tomar 1 comprimido</t>
  </si>
  <si>
    <t>Medroxiprogesterona</t>
  </si>
  <si>
    <t>Medroxiprogesterona, estradiol</t>
  </si>
  <si>
    <t>Etinilestradiol, levonorgestrel</t>
  </si>
  <si>
    <t>12,5 mcg</t>
  </si>
  <si>
    <t>25 mcg</t>
  </si>
  <si>
    <t>37,5 mcg</t>
  </si>
  <si>
    <t>1 - Dexametasona 4 mg comprimido _____ 1 caixa
Tomar 1 comprimido(s) por dia</t>
  </si>
  <si>
    <t>1 - Levotiroxina 12,5 mcg comprimido _____ 30 cp/mês
Tomar 1 comprimido pela manhã em jejum</t>
  </si>
  <si>
    <t>1 - Levotiroxina  25 mcg comprimido _____ 30 cp/mês
Tomar 1 comprimido pela manhã em jejum</t>
  </si>
  <si>
    <t>1 - Levotiroxina  37,5 mcg comprimido _____ 30 cp/mês
Tomar 1 comprimido pela manhã em jejum</t>
  </si>
  <si>
    <t>1 - Levotiroxina  50 mcg comprimido _____ 30 cp/mês
Tomar 1 comprimido pela manhã em jejum</t>
  </si>
  <si>
    <t>1 - Levotiroxina  100 mcg comprimido _____ 30 cp/mês
Tomar 1 comprimido pela manhã em jejum</t>
  </si>
  <si>
    <t>Hormônio tireoidiano</t>
  </si>
  <si>
    <t>hipotireoidismo</t>
  </si>
  <si>
    <t>40 mg/mL</t>
  </si>
  <si>
    <t>pó para suspensão oral</t>
  </si>
  <si>
    <t>Claritromicina</t>
  </si>
  <si>
    <t>25 mg/mL</t>
  </si>
  <si>
    <t>Doxiciclina</t>
  </si>
  <si>
    <t>Itraconazol</t>
  </si>
  <si>
    <t>10 mg/mL</t>
  </si>
  <si>
    <t>5 mg/mL</t>
  </si>
  <si>
    <t>Sulfametoxazol + trimetoprima</t>
  </si>
  <si>
    <t>Alopurinol</t>
  </si>
  <si>
    <t>Risedronato sódico</t>
  </si>
  <si>
    <t>35 mg</t>
  </si>
  <si>
    <t>Ácido valproico</t>
  </si>
  <si>
    <t>cápsula de liberação prolongada</t>
  </si>
  <si>
    <t>16 mg</t>
  </si>
  <si>
    <t>24 mg</t>
  </si>
  <si>
    <t>20 mg/mL</t>
  </si>
  <si>
    <t>Carbonato de lítio</t>
  </si>
  <si>
    <t>Clobazam</t>
  </si>
  <si>
    <t>75 mg</t>
  </si>
  <si>
    <t>Gabapentina</t>
  </si>
  <si>
    <t>1 mg</t>
  </si>
  <si>
    <t>2 mg/mL</t>
  </si>
  <si>
    <t>Lamotrigina</t>
  </si>
  <si>
    <t>Levetiracetam</t>
  </si>
  <si>
    <t>100 mg/mL</t>
  </si>
  <si>
    <t>1.000 mg</t>
  </si>
  <si>
    <t>Levodopa + benserazida</t>
  </si>
  <si>
    <t>Levodopa + carbidopa</t>
  </si>
  <si>
    <t>Olanzapina</t>
  </si>
  <si>
    <t>Risperidona</t>
  </si>
  <si>
    <t>1 mg/mL</t>
  </si>
  <si>
    <t>3 mg</t>
  </si>
  <si>
    <t>Rivastigmina</t>
  </si>
  <si>
    <t>4,5 mg</t>
  </si>
  <si>
    <t>9 mg</t>
  </si>
  <si>
    <t>adesivo transdérmico</t>
  </si>
  <si>
    <t>18 mg</t>
  </si>
  <si>
    <t>Topiramato</t>
  </si>
  <si>
    <t>0,25 mg/mL</t>
  </si>
  <si>
    <t>20 mcg/dose</t>
  </si>
  <si>
    <t>solução com (aerossol)</t>
  </si>
  <si>
    <t>64 mcg</t>
  </si>
  <si>
    <t>suspensão para inalação nasal</t>
  </si>
  <si>
    <t>cápsula inalatória</t>
  </si>
  <si>
    <t>pó inalatório</t>
  </si>
  <si>
    <t>400 mcg</t>
  </si>
  <si>
    <t>50 mcg/dose</t>
  </si>
  <si>
    <t>200 mcg/dose</t>
  </si>
  <si>
    <t>pó para inalação oral</t>
  </si>
  <si>
    <t>solução aerossol</t>
  </si>
  <si>
    <t>cápsula para inalação oral</t>
  </si>
  <si>
    <t>400 mcg/dose</t>
  </si>
  <si>
    <t>6 mcg + 200 mcg</t>
  </si>
  <si>
    <t>12 mcg + 400 mcg</t>
  </si>
  <si>
    <t>0,4 mg/mL</t>
  </si>
  <si>
    <t>5 mg/g</t>
  </si>
  <si>
    <t>pomada oftálmica</t>
  </si>
  <si>
    <t>1 mg/g (0,1%)</t>
  </si>
  <si>
    <t>1 mg/mL (0,1%)</t>
  </si>
  <si>
    <t>suspensão oftálmica</t>
  </si>
  <si>
    <t>Hipromelose</t>
  </si>
  <si>
    <t>3 mg/mL (0,3%)</t>
  </si>
  <si>
    <t>5 mg/mL (0,5%)</t>
  </si>
  <si>
    <t>Tetraciclina</t>
  </si>
  <si>
    <t>Salmeterol</t>
  </si>
  <si>
    <t>Nortriptilina</t>
  </si>
  <si>
    <t>Metadona</t>
  </si>
  <si>
    <t>Fluoxetina</t>
  </si>
  <si>
    <t>Donepezila</t>
  </si>
  <si>
    <t>Clorpromazina</t>
  </si>
  <si>
    <t>Biperideno</t>
  </si>
  <si>
    <t>Amitriptilina</t>
  </si>
  <si>
    <t>Eritromicina</t>
  </si>
  <si>
    <t>1 - Azitromicina 40 mg/mL pó para suspensão oral _____ 1 frasco
Dar ___ ml(s) por dia por ___</t>
  </si>
  <si>
    <t>1 - Cefalexina 50 mg/mL suspensão oral _____ 1 frasco
Dar ___ ml(s) de 6 em 6 horas por ___</t>
  </si>
  <si>
    <t>1 - Claritromicina 250 mg comprimido _____ 1 caixa
Tomar 2 comprimido por dia por ___</t>
  </si>
  <si>
    <t>1 - Claritromicina 500 mg comprimido _____ 1 caixa
Tomar 1 comprimido por dia por ___</t>
  </si>
  <si>
    <t>1 - Clindamicina 150 mg cápsula _____ 1 caixa
Tomar 2 comprimido de 12 em 12 horas por ___ dias</t>
  </si>
  <si>
    <t>1 - Clindamicina 300 mg cápsula _____ 1 caixa
Tomar 1 comprimido de 8 em 8 horas por ___ dias</t>
  </si>
  <si>
    <t>1 - Doxiciclina 100 mg comprimido _____ 1 caixa
Tomar 1 comprimido por dia</t>
  </si>
  <si>
    <t>1 - Eritromicina 25 mg/mL suspensão oral _____ 1 frasco
Dar ___ ml(s) a cada 6 em 6 horas por ___ dias</t>
  </si>
  <si>
    <t>1 - Eritromicina 500 mg comprimido _____ 1 caixa
Tomar 1 comprimido de 12 em 12 horas por ___ dias</t>
  </si>
  <si>
    <t>Pediatria
Dose usual: 20-50 mg/kg/dia VO, divididos em 3-4x/dia;
Dose máxima: 2 g/dia (ex.: 500 mg VO 4x/dia)</t>
  </si>
  <si>
    <t>Adultos
Dose usual: 250-500 mg/dose VO a cada 6-12 horas;
Dose máxima: Até 4 g/dia (ex.: 1.000 mg VO 4x/dia)</t>
  </si>
  <si>
    <t>1 - Fluconazol 100 mg cápsula _____ 1 comprimido
Tomar 1 comprimido. Dose única</t>
  </si>
  <si>
    <t>1 - Itraconazol 10 mg/mL solução oral _____ 1 frasco
Dar ___ ml(s) por dia por ___ dias</t>
  </si>
  <si>
    <t>1 - Itraconazol 100 mg cápsula _____ 1 caixa
Tomar ___ comprimido(s) por dia por ___ dias</t>
  </si>
  <si>
    <t>1 - Levofloxacino 250 mg comprimido _____ ___ comprimido(s)
Tomar 2 comprimidos por dia por ___ dias</t>
  </si>
  <si>
    <t>Antimicrobiano, quinolona</t>
  </si>
  <si>
    <t>1 - Levofloxacino 500 mg comprimido _____ ___ comprimido(s)
Tomar 1 comprimido por dia por ___ dias</t>
  </si>
  <si>
    <t>(40 + 8) mg/ml</t>
  </si>
  <si>
    <t>1 - Sulfametoxazol + trimetoprima (40 + 8) mg/ml suspensão oral _____ 1 frasco
Dar ___ ml(s) de 12 em 12 horas</t>
  </si>
  <si>
    <t>Antimicrobiano, antifolato</t>
  </si>
  <si>
    <t>Antigotoso</t>
  </si>
  <si>
    <t>gota</t>
  </si>
  <si>
    <t>1 - Alopurinol 100 mg comprimido _____ 30 cp/mês
Tomar 1 comprimido após a refeição</t>
  </si>
  <si>
    <t>1 - Alopurinol 300 mg comprimido _____ 30 cp/mês
Tomar 1 comprimido após a refeição</t>
  </si>
  <si>
    <t xml:space="preserve">1 - Ibuprofeno 50 mg/mL suspensão oral _____ 1 frasco
Dar ___ ml(s) de ___ em ___ horas </t>
  </si>
  <si>
    <t>Galantamina</t>
  </si>
  <si>
    <t>1 - Sildenafila 20 mg comprimido _____ 1 caixa
Tomar 1 comprimido por dia</t>
  </si>
  <si>
    <t>1 - Sildenafila 25 mg comprimido _____ 1 caixa
Tomar 1 comprimido por dia</t>
  </si>
  <si>
    <t>1 - Sildenafila 50 mg comprimido _____ 1 caixa
Tomar 1 comprimido por dia</t>
  </si>
  <si>
    <t>1 - Eritromicina 50 mg/mL suspensão oral _____ 1 frasco
Dar ___ de 12 em 12 horas por ___ dias</t>
  </si>
  <si>
    <t>1 - Carbamazepina 200 mg comprimido _____ 1 caixa
Tomar 1 comprimido de 12 em 12 horas</t>
  </si>
  <si>
    <t>1 - Carbamazepina 400 mg comprimido _____ 1 caixa
Tomar 1 comprimido de 12 em 12 horas</t>
  </si>
  <si>
    <t>1 - Carbamazepina 20 mg/mL suspensão oral _____ 1 frasco
Dar ___ ml(s) de 12 em 12 horas</t>
  </si>
  <si>
    <t>1 - Carbonato de lítio 300 mg comprimido _____ 1 caixa
Tomar 1 comprimido de 8 em 8 horas</t>
  </si>
  <si>
    <t>1 - Clonazepam 2,5 mg/mL solução oral _____ 1 frasco
Tomar ___ gotas à noite</t>
  </si>
  <si>
    <t>1 - Amitriptilina 25 mg comprimido _____ 1 caixa
Tomar 1 comprimido à noite</t>
  </si>
  <si>
    <t>1 - Amitriptilina 75 mg comprimido _____ 1 caixa
Tomar 1 comprimido à noite</t>
  </si>
  <si>
    <t>1 - Biperideno 4 mg comprimido de liberação prolongada _____ 1 caixa
Tomar 1 comprimido por dia</t>
  </si>
  <si>
    <t>1 - Biperideno 2 mg comprimido _____ 1 caixa
Tomar 1 comprimido por dia</t>
  </si>
  <si>
    <t>1 - Clorpromazina 40 mg/mL solução oral _____ 1 frasco
Tomar ___ gotas de 8 em 8 horas</t>
  </si>
  <si>
    <t>1 - Clorpromazina 25 mg comprimido _____ 1 caixa
Tomar 1 comprimido de 8 em 8 horas</t>
  </si>
  <si>
    <t>1 - Donepezila 5 mg comprimido _____ 30 cp/mês
Tomar 1 comprimido por dia</t>
  </si>
  <si>
    <t>1 - Donepezila 10 mg comprimido _____ 30 cp/mês
Tomar 1 comprimido por dia</t>
  </si>
  <si>
    <t>1 - Metadona 10 mg comprimido _____ 1 caixa
Tomar 1 comprimido de 8 em 8 horas se dor</t>
  </si>
  <si>
    <t>1 - Metadona 5 mg comprimido _____ 1 caixa
Tomar 1 comprimido de 8 em 8 horas se dor</t>
  </si>
  <si>
    <t>1 - Fluoxetina 20 mg cápsula _____ 30 cp/mês
Tomar 1 comprimido pela manhã</t>
  </si>
  <si>
    <t>1 - Nortriptilina 25 mg cápsula _____ 1 caixa
Tomar 1 comprimido à noite</t>
  </si>
  <si>
    <t>1 - Nortriptilina 10 mg cápsula _____ 1 caixa
Tomar 1 comprimido à noite</t>
  </si>
  <si>
    <t>1 - Nortriptilina 50 mg cápsula _____ 1 caixa
Tomar 1 comprimido à noite</t>
  </si>
  <si>
    <t>1 - Nortriptilina 75 mg cápsula _____ 1 caixa
Tomar 1 comprimido à noite</t>
  </si>
  <si>
    <t>1 - Diazepam 5 mg comprimido
Tomar 1 comprimido à noite se necessário</t>
  </si>
  <si>
    <t>1 - Diazepam 10 mg comprimido
Tomar 1 comprimido à noite se necessário</t>
  </si>
  <si>
    <t>1 - Fenitoína 20 mg/mL suspensão oral _____ 1 frasco
Dar ___ ml(s) de 12 em 12 horas</t>
  </si>
  <si>
    <t>1 - Gabapentina 300 mg cápsula _____ 1 caixa
Tomar 1 comprimido de 8 em 8 horas</t>
  </si>
  <si>
    <t>1 - Gabapentina 400 mg cápsula _____ 1 caixa
Tomar 1 comprimido de 8 em 8 horas</t>
  </si>
  <si>
    <t>1 - Haloperidol 1 mg comprimido _____ 1 caixa
Tomar 1 comprimido por dia</t>
  </si>
  <si>
    <t>1 - Haloperidol 5 mg comprimido _____ 1 caixa
Tomar 1 comprimido por dia</t>
  </si>
  <si>
    <t>1 - Haloperidol 50 mg/mL solução injetável _____ 1 caixa
Aplicar 1 ampola por mês</t>
  </si>
  <si>
    <t>1 - Haloperidol 2 mg/mL solução oral _____ 1 frasco
Tomar ___ gotas por dia</t>
  </si>
  <si>
    <t>1 - Quetiapina 25 mg comprimido _____ 30 cp/mês
Tomar 1 comprimido à noite</t>
  </si>
  <si>
    <t>1 - Quetiapina 100 mg comprimido _____ 30 cp/mês
Tomar 1 comprimido à noite</t>
  </si>
  <si>
    <t>1 - Quetiapina 200 mg comprimido _____ 30 cp/mês
Tomar 1 comprimido à noite</t>
  </si>
  <si>
    <t>1 - Quetiapina 300 mg comprimido _____ 30 cp/mês
Tomar 1 comprimido à noite</t>
  </si>
  <si>
    <t>1 - Lamotrigina 25 mg comprimido _____ 1 caixa
Tomar 1 comprimido por dia</t>
  </si>
  <si>
    <t>1 - Lamotrigina 50 mg comprimido _____ 1 caixa
Tomar 1 comprimido por dia</t>
  </si>
  <si>
    <t>1 - Lamotrigina 100 mg comprimido _____ 1 caixa
Tomar 1 comprimido por dia</t>
  </si>
  <si>
    <t>1 - Levetiracetam 100 mg/mL solução oral _____ 1 frasco
Dar ___ ml(s) de 12 em 12 horas</t>
  </si>
  <si>
    <t>1 - Levetiracetam 250 mg comprimido _____ 1 caixa
Tomar 1 comprimido de 12 em 12 horas</t>
  </si>
  <si>
    <t>1 - Levetiracetam 750 mg comprimido _____ 1 caixa
Tomar 1 comprimido de 12 em 12 horas</t>
  </si>
  <si>
    <t>1 - Levetiracetam 500 mg comprimido _____ 1 caixa
Tomar 1 comprimido de 12 em 12 horas</t>
  </si>
  <si>
    <t>1 - Levetiracetam 1.000 mg comprimido _____ 1 caixa
Tomar 1 comprimido de 12 em 12 horas</t>
  </si>
  <si>
    <t>1 - Olanzapina 5 mg comprimido _____ 30 cp/mês
Tomar 1 comprimido à noite</t>
  </si>
  <si>
    <t>1 - Olanzapina 10 mg comprimido _____ 30 cp/mês
Tomar 1 comprimido à noite</t>
  </si>
  <si>
    <t>1 - Risperidona 1 mg/mL solução oral _____ 1 frasco
Tomar ___ ml(s) por dia</t>
  </si>
  <si>
    <t>1 - Risperidona 1 mg comprimido _____ 1 caixa
Tomar 1 comprimido por dia</t>
  </si>
  <si>
    <t>1 - Risperidona 2 mg comprimido _____ 1 caixa
Tomar 1 comprimido por dia</t>
  </si>
  <si>
    <t>1 - Risperidona 3 mg comprimido _____ 1 caixa
Tomar 1 comprimido por dia</t>
  </si>
  <si>
    <t>1 - Rivastigmina 1,5 mg cápsula _____ 30 cp/mês
Tomar 1 comprimido por dia</t>
  </si>
  <si>
    <t>1 - Rivastigmina 3 mg cápsula _____ 30 cp/mês
Tomar 1 comprimido por dia</t>
  </si>
  <si>
    <t>1 - Rivastigmina 4,5 mg cápsula _____ 30 cp/mês
Tomar 1 comprimido por dia</t>
  </si>
  <si>
    <t>1 - Rivastigmina 6 mg cápsula _____ 30 cp/mês
Tomar 1 comprimido por dia</t>
  </si>
  <si>
    <t>1 - Rivastigmina 2 mg/mL solução oral _____ 1 frasco
Tomar ___ ml(s) por dia</t>
  </si>
  <si>
    <t>1 - Rivastigmina 9 mg adesivo transdérmico _____ 1 caixa
Aplicar 1 adesivo por dia</t>
  </si>
  <si>
    <t>1 - Rivastigmina 18 mg adesivo transdérmico _____ 1 caixa
Aplicar 1 adesivo por dia</t>
  </si>
  <si>
    <t>1 - Morfina 10 mg/mL solução oral
Tomar ___ ml(s) de 6 em 6 horas se dor</t>
  </si>
  <si>
    <t>1 - Morfina 30 mg cápsula de liberação prolongada
Tomar 1 comprimido de 12 em 12 horas</t>
  </si>
  <si>
    <t>1 - Morfina 60 mg cápsula de liberação prolongada
Tomar 1 comprimido de 12 em 12 horas</t>
  </si>
  <si>
    <t>1 - Morfina 10 mg comprimido _____ 1 caixa
Tomar 1 comprimido de 6 em 6 horas</t>
  </si>
  <si>
    <t>1 - Morfina 30 mg comprimido _____ 1 caixa
Tomar 1 comprimido de 6 em 6 horas</t>
  </si>
  <si>
    <t>1 - Morfina 100 mg cápsula de liberação prolongada
Tomar 1 comprimido de 12 em 12 horas</t>
  </si>
  <si>
    <t>1 - Topiramato 25 mg comprimido _____ 1 caixa
Tomar 1 comprimido por dia</t>
  </si>
  <si>
    <t>1 - Topiramato 100 mg comprimido _____ 1 caixa
Tomar 1 comprimido por dia</t>
  </si>
  <si>
    <t>1 - Topiramato 50 mg comprimido _____ 1 caixa
Tomar 1 comprimido por dia</t>
  </si>
  <si>
    <t>1 - Budesonida 64 mcg suspensão para inalação nasal _____ 1 frasco
Aplicar 1 jato em cada narina por dia</t>
  </si>
  <si>
    <t>1 - Budesonida 200 mcg cápsula inalatória _____ 1 caixa
Inalar 1 cápsula de 12 em 12 horas</t>
  </si>
  <si>
    <t>1 - Budesonida 400 mcg cápsula inalatória _____ 1 caixa
Inalar 1 cápsula de 12 em 12 horas</t>
  </si>
  <si>
    <t>1 - Beclometasona 50 mcg/dose suspensão para inalação nasal _____ 1 frasco
Aplicar 1 jato em cada narina por dia</t>
  </si>
  <si>
    <t>1 - Beclometasona 200 mcg/dose pó para inalação oral _____ 1 frasco
Inalar 1 dose de 12 em 12 horas</t>
  </si>
  <si>
    <t>1 - Beclometasona 200 mcg/dose cápsula para inalação oral _____ 1 caixa
Inalar 1 cápsula de 12 em 12 horas</t>
  </si>
  <si>
    <t>1 - Beclometasona 400 mcg/dose cápsula para inalação oral _____ 1 caixa
Inalar 1 cápsula de 12 em 12 horas</t>
  </si>
  <si>
    <t>1 - Formoterol 12 mcg cápsula inalatória _____ 1 caixa
Inalar 1 cápsula de 12 em 12 horas</t>
  </si>
  <si>
    <t>1 - Formoterol + budesonida 12 mcg + 400 mcg cápsula inalatória _____ 1 caixa
Inalar 1 cápsula de 12 em 12 horas</t>
  </si>
  <si>
    <t>1 - Dexclorfeniramina 0,4 mg/mL solução oral _____ 1 frasco
Dar ___ ml(s) de 8 em 8 horas</t>
  </si>
  <si>
    <t>1 - Salmeterol 50 mcg pó inalatório _____ 1 frasco
Inalar 1 dose de 12 em 12 horas</t>
  </si>
  <si>
    <t>1 - Dexametasona 1 mg/g (0,1%) pomada oftálmica _____ 1 bisnaga
Aplicar na pálpebra de 8 em 8 horas</t>
  </si>
  <si>
    <t>1 - Dexametasona 1 mg/mL (0,1%) suspensão oftálmica _____ 1 frasco
Pingar 1 gota no olho de 8 em 8 horas</t>
  </si>
  <si>
    <t>1 - Gentamicina 5 mg/g pomada oftálmica _____ 1 bisnaga
Aplicar na pálpebra de 8 em 8 horas</t>
  </si>
  <si>
    <t>1 - Gentamicina 5 mg/mL solução oftálmica _____ 1 frasco
Pingar 1 gota no olho de 8 em 8 horas</t>
  </si>
  <si>
    <t>1 - Hipromelose 3 mg/mL (0,3%) solução oftálmica _____ 1 frasco
Pingar 1 gota no olho quando necessário</t>
  </si>
  <si>
    <t>1 - Hipromelose 5 mg/mL (0,5%) solução oftálmica _____ 1 frasco
Pingar 1 gota no olho quando necessário</t>
  </si>
  <si>
    <t>Tricíclico</t>
  </si>
  <si>
    <t>depressão, insônia</t>
  </si>
  <si>
    <t xml:space="preserve">1 - Beclometasona 200 mcg/dose solução aerossol _____ 1 frasco
Inalar 1 jato de 12 em 12 horas </t>
  </si>
  <si>
    <t>1 - Beclometasona 400 mcg/dose pó para inalação oral _____ 1 caixa
Inalar 1 dose de 12 em 12 horas</t>
  </si>
  <si>
    <t>Antiparkinsoniano</t>
  </si>
  <si>
    <t>síndromes parkinsonianas, sintomas extrapiramidais</t>
  </si>
  <si>
    <t>1 - Budesonida 200 mcg pó inalatório _____ 1 caixa
Inalar 1 dose de 12 em 12 horas</t>
  </si>
  <si>
    <t>Inibidor reversível da acetilcolinesterase</t>
  </si>
  <si>
    <t>doença de alzheimer</t>
  </si>
  <si>
    <t>Benzodiazepínico</t>
  </si>
  <si>
    <t>Estabilizador do humor</t>
  </si>
  <si>
    <t>transtorno mental</t>
  </si>
  <si>
    <t>epilepsia, ansiedade</t>
  </si>
  <si>
    <t>ansiedade</t>
  </si>
  <si>
    <t>Antipsicótico</t>
  </si>
  <si>
    <t>esquizofrenia</t>
  </si>
  <si>
    <t>1 - Clorpromazina 100 mg comprimido _____ 1 caixa
Tomar 1 comprimido de 8 em 8 horas</t>
  </si>
  <si>
    <t>1 - Codeína 60 mg comprimido _____ 1 caixa
Tomar 1 comprimido de 6 em 6 horas se dor</t>
  </si>
  <si>
    <t>Antibiótico, tetraciclina</t>
  </si>
  <si>
    <t>Antivertiginoso</t>
  </si>
  <si>
    <t>Antidepressivo</t>
  </si>
  <si>
    <t>1 - Formoterol 12 mcg pó inalatório _____ 1 caixa
Inalar 1 cápsula de 12 em 12 horas</t>
  </si>
  <si>
    <t>Inibidor seletivo, competitivo e reversível da acetilcolinesterase</t>
  </si>
  <si>
    <t>doença de Alzheimer</t>
  </si>
  <si>
    <t>Antimicrobiano, aminoglicosídeo</t>
  </si>
  <si>
    <t>Emoliente otológico</t>
  </si>
  <si>
    <t>Lubrificante ocular</t>
  </si>
  <si>
    <t>irritação ocular</t>
  </si>
  <si>
    <t>1 - Ipratrópio 20 mcg/dose solução com (aerossol) _____ 1 frasco
Aplicar ___ jatos de 6 em 6 horas</t>
  </si>
  <si>
    <t>1 - Ipratrópio 0,25 mg/mL ____ 1 frasco
Realizar nebulização com ___ gotas de 6 em 6 horas</t>
  </si>
  <si>
    <t>doença de Parkinson</t>
  </si>
  <si>
    <t>depressivo</t>
  </si>
  <si>
    <t>Antidepressivo tricíclico</t>
  </si>
  <si>
    <t>psicose</t>
  </si>
  <si>
    <t>Antipsicótico atípico</t>
  </si>
  <si>
    <t>1 - Tetraciclina 5 mg/g pomada oftálmica _____ 1 tubo
Aplicar uma pequena quantidade no saco conjuntivo inferior (canto interno do olho) a cada 4-6 horas por ___ dias</t>
  </si>
  <si>
    <t>Anticonvulsivante, bloqueador do canal de sódio</t>
  </si>
  <si>
    <t>Inibidor da colinesterase cerebral</t>
  </si>
  <si>
    <t>doença de Alzheimer, doença de Parkinson</t>
  </si>
  <si>
    <t>1 - Aciclovir 200 mg comprimido _____ 1 caixa
Tomar 1 comprimido de 4 em 4 horas por ___ dias</t>
  </si>
  <si>
    <t>1 - Ácido fólico 0,2 mg/mL solução oral _____ 1 frasco
Dar ___ gotas por dia</t>
  </si>
  <si>
    <t>1 - Ácido valproico 50 mg/mL solução oral _____ 1 frasco
Dar ___ ml(s) de ___ em ___ horas</t>
  </si>
  <si>
    <t>1 - Água boricada 3% _____ 1 frasco
Aplicar 2 vezes ao dia na lesão</t>
  </si>
  <si>
    <t>1 - Albendazol 40 mg/ml suspensão oral _____ 1 frasco
Dar ____ ml(s) por dia por 3 dias</t>
  </si>
  <si>
    <t>1 - Ambroxol 3 mg/ml _____ 1 frasco
Dar ___ ml(s) de ___ em ___ horas</t>
  </si>
  <si>
    <t>1 - Atorvastatina 10 mg comprimido _____ 30 cp/mês
Tomar 1 comprimido por dia</t>
  </si>
  <si>
    <t>1 - Atorvastatina 20 mg comprimido _____ 30 cp/mês
Tomar 1 comprimido por dia</t>
  </si>
  <si>
    <t>1 - Atorvastatina 40 mg comprimido _____ 30 cp/mês
Tomar 1 comprimido por dia</t>
  </si>
  <si>
    <t>1 - Atorvastatina 80 mg comprimido _____ 30 cp/mês
Tomar 1 comprimido por dia</t>
  </si>
  <si>
    <t>1 - Betametasona 0,1 mg/ml _____ 1 frasco
Dar ___ ml(s) de 8 em 8 horas por ___ dias</t>
  </si>
  <si>
    <t>1 - Carmelose 5 mg/ml colírio _____ 1 frasco
Aplicar de 4 a 8 vezes ao dia se ardência ou secura nos olhos</t>
  </si>
  <si>
    <t>1 - Clobazam 10 mg comprimido _____ 30 cp/mês
Tomar 1 comprimido à noite</t>
  </si>
  <si>
    <t>1 - Clobazam 20 mg comprimido _____ 30 cp/mês
Tomar 1 comprimido à noite</t>
  </si>
  <si>
    <t>1 - Clobetasol 0,5 mg/g creme _____ 1 tubo
Aplicar 2 vezes ao dia ___ semanas</t>
  </si>
  <si>
    <t>1 - Dexametasona creme _____ 1 tubo
Aplicar 2 vezes ao dia por ___ semana(s)</t>
  </si>
  <si>
    <t>1 - Fenobarbital 40 mg/mL solução oral _____ 1 frasco
Dar ___ gotas à noite</t>
  </si>
  <si>
    <t>1 - Fluconazol 150 mg _____ 1 comprimido
Tomar 1 comprimido. Dose única</t>
  </si>
  <si>
    <t>1 - Flunarizina 10 mg _____ 1 caixa
Tomar 1 comprimido a noite por 2 semanas</t>
  </si>
  <si>
    <t>depressão</t>
  </si>
  <si>
    <t>1 - Formoterol + budesonida 12 + 400 mcg capsula para inalação _____ 1 frasco
Inalar 1 jato por dia</t>
  </si>
  <si>
    <t>1 - Formoterol + budesonida 6 + 200 mcg cápsula inalatória _____ 1 caixa
Inalar 1 cápsula de 12 em 12 horas</t>
  </si>
  <si>
    <t>1 - Formoterol + Beclometasona  6 + 100 mcg aerossol _____ 1 frasco
Inalar 1 jato de 12 em 12 horas por dia</t>
  </si>
  <si>
    <t>1 - Galantamina 8 mg cápsula de liberação prolongada _____ 30 cp/mês
Tomar 1 comprimido pela manhã</t>
  </si>
  <si>
    <t>1 - Galantamina 16 mg cápsula de liberação prolongada _____ 30 cp/mês
Tomar 1 comprimido pela manhã</t>
  </si>
  <si>
    <t>1 - Galantamina 24 mg cápsula de liberação prolongada _____ 30 cp/mês
Tomar 1 comprimido pela manhã</t>
  </si>
  <si>
    <t>esquizofrenia, psicose</t>
  </si>
  <si>
    <t>1 - Hidrocortisona 1% creme _____ 1 tubo
Aplicar 2 vezes ao dia por ___ semana(s)</t>
  </si>
  <si>
    <t>1 - Hidroxiquinolina + trolamina otológico 0,4 + 140 mg _____ 1 frasco
Aplicar 3 gotas no ouvido afetado de 8 em 8 horas por 5 dias</t>
  </si>
  <si>
    <t>contracepção de emergência</t>
  </si>
  <si>
    <t>1 - Medroxiprogesterona 150 mg/mL suspensão injetável _____ 1 ampola
Aplicar 150 mg (1 ampola) a cada 90 dias</t>
  </si>
  <si>
    <t>1 - Medroxiprogesterona 10 mg comprimido _____ 1 caixa
Tomar 1 comprimido por dia por ___ dias. Realizar 3 ciclos consecutivos</t>
  </si>
  <si>
    <t>amenorreia secundária, hemorragia uterina disfuncional</t>
  </si>
  <si>
    <t>1 - Medroxiprogesterona + estradiol (25 + 5) mg/0,5 ml suspensão injetável _____ 1 ampola
Aplicar 0,5 ml (1 amp), IM, a cada 30 dias</t>
  </si>
  <si>
    <t>1 - Metformina 500 mg comprimido _____ 30 comp/mês
Tomar 1 comprimido por dia</t>
  </si>
  <si>
    <t>1 - Metoclopramida 10 mg _____ 1 caixa
Tomar 1 comprimido de 8 em 8 horas se náuseas ou vômitos</t>
  </si>
  <si>
    <t>1 - Metronidazol 10% gel vaginal _____ 1 tubo
Usar 1 aplicar a noite por 10 dias</t>
  </si>
  <si>
    <t>1 - Miconazol 2% creme vaginal _____ 1 tubo
Usar 1 aplicador a noite por 14 dias</t>
  </si>
  <si>
    <t xml:space="preserve">1 - Mononitrato de isossorbida 20 mg comprimido _____ 60 cp/mês
Tomar 1 comprimido de 12 em 12 horas </t>
  </si>
  <si>
    <t>1 - Mononitrato de isossorbida 40 mg comprimido _____ 60 cp/mês
Tomar 1 comprimido de 12 em 12 horas</t>
  </si>
  <si>
    <t>1 - Prednisona 20 mg _____ 10 cp
Tomar 2 comprimidos por dia por 5 dias</t>
  </si>
  <si>
    <t>1 - Risedronato  35 mg comprimido _____ 1 caixa
Tomar 1 comprimido por semana</t>
  </si>
  <si>
    <t>1 - Simeticona 40 mg _____ 1 caixa
Tomar 1 comprimido de 8 em 8 horas por 3 dias</t>
  </si>
  <si>
    <t>1 - Sulfadiazina de prata 10 mg/g (1%) creme _____ 1 tubo
Aplicar na lesão 2 vezes ao dia</t>
  </si>
  <si>
    <t>1 - Sulfato ferroso (equivalente a 5 mg/mL de ferro elementar) xarope _____ 1 frasco
Tomar ____ ml(s) por dia</t>
  </si>
  <si>
    <t>1 - Sulfato ferroso (equivalente a 25 mg/mL de ferro elementar) solução oral _____ 1 frasco
Tomar ____ ml(s) por dia</t>
  </si>
  <si>
    <t>1 - Sulfato ferroso (equivalente a 40 mg de ferro elementar) comprimido _____ 30 cp/mês
Tomar 1 comprimido por dia</t>
  </si>
  <si>
    <t>(400+80) mg</t>
  </si>
  <si>
    <t>1 - Sacarato de hidróxido férrico 20 mg/ml _____ ___ amp(s)
Diluir ___ ampolas em ___ de S.F.0,9%. Correr lentamente. Repetir a cada uma semana (___ semanas de duração)</t>
  </si>
  <si>
    <t>(50 + 10) mg/g</t>
  </si>
  <si>
    <t>1 - Policresuleno + cinchocaína (50 + 10) mg/g pomada _____ 1 tubo
Aplicar de 2 a 3 vezes no dia na região afetada até melhora dos sintomas</t>
  </si>
  <si>
    <t>0,5mg/ml</t>
  </si>
  <si>
    <t>(100 + 25) mg</t>
  </si>
  <si>
    <t>(200  + 50) mg</t>
  </si>
  <si>
    <t>(200 + 50) mg</t>
  </si>
  <si>
    <t>(250 + 25) mg</t>
  </si>
  <si>
    <t xml:space="preserve">1 - Levodopa + benserazida (100 + 25) mg comprimido _____ 1 caixa
Tomar 1 comprimido de 8 em 8 horas </t>
  </si>
  <si>
    <t>1 - Levodopa + benserazida (200  + 50) mg comprimido _____ 1 caixa
Tomar 1 comprimido de 8 em 8 horas</t>
  </si>
  <si>
    <t>1 - Levodopa + carbidopa (200 + 50) mg comprimido _____ 1 caixa
Tomar 1 comprimido por dia</t>
  </si>
  <si>
    <t>1 - Levodopa + carbidopa (250 + 25) mg comprimido _____ 1 caixa
Tomar 1 comprimido por dia</t>
  </si>
  <si>
    <t>100mg/ml</t>
  </si>
  <si>
    <t>(60  + 40) mg/ml</t>
  </si>
  <si>
    <t>(0,4 + 140) mg</t>
  </si>
  <si>
    <t>(3,5 + 1) mg/ml</t>
  </si>
  <si>
    <t>1 - Ciprofloxacino + dexametasona (3,5 + 1) mg/ml solução otológica _____ 1 frasco
Aplicar 4 gotas no ouvido acometido de 12/12h por 7 dias</t>
  </si>
  <si>
    <t>Coletor masculino de urina</t>
  </si>
  <si>
    <t>Passar coletor de urina masculino</t>
  </si>
  <si>
    <t>[
	{
		"nome": "Dinitrato de isossorbida 5 mg Comp SL ACM",
		"texto": "Dinitrato de isossorbida 5 mg Comp SL, 1 comprimido, sublingual, ACM"
	}
]</t>
  </si>
  <si>
    <t>3 mg/ml Amp 2 ml</t>
  </si>
  <si>
    <t>[
	{
		"nome": "Captopril 50 mg agora",
		"texto": "Captopril 50 mg, 1 comprimido, VO, agora"
	}
]</t>
  </si>
  <si>
    <t>[
	{
		"nome": "Clopidogrel  300 mg agora",
		"texto": "Clopidogrel 75 mg, 300 mg (4 comprimidos), VO, agora"
	},
	{
		"nome": "Clopidogrel  75 mg 24/24h",
		"texto": "Clopidogrel 75 mg, 1 comprimido, VO, após o almoço"
	}
]</t>
  </si>
  <si>
    <t>[
	{
		"nome": "Dramin B6 1 Amp agora",
		"texto": "Dimenidrinato + Piridoxina + Frutose + Glicose (30 mg + 50 mg + 100 mg + 100 mg), 1 Amp (10 ml), EV, agora"
	}
]</t>
  </si>
  <si>
    <t>[
	{
		"nome": "Enoxaparina 40 mg 24/24h",
		"texto": "Enoxaparina 40 mg, 40 mg, SC, 24/24h"
	}
]</t>
  </si>
  <si>
    <t>[
    {
        "nome": "Norepinefrina 64 mcg/ml BIC",
        "texto": "Norepinefrina 1 mg/ml, 16 ml, EV, BIC, vazão ACM. Concentração: 64 mcg/ml",
        "componentes": [
            {
                "item": "SG 5%",
                "dose": "234",
                "unidade": "ml"
            }
        ]
    },
    {
        "nome": "Norepinefrina 160 mcg/ml BIC",
        "texto": "Norepinefrina 1 mg/ml, 16 ml, EV, BIC, vazão ACM. Concentração: 160 mcg/ml",
        "componentes": [
            {
                "item": "SG 5%",
                "dose": "84",
                "unidade": "ml"
            }
        ]
    },
    {
        "nome": "Norepinefrina 200 mcg/ml BIC",
        "texto": "Norepinefrina 1 mg/ml, 20 ml, EV, BIC, vazão ACM. Concentração: 200 mcg/ml",
        "componentes": [
            {
                "item": "SG 5%",
                "dose": "80",
                "unidade": "ml"
            }
        ]
    }
]</t>
  </si>
  <si>
    <t>Sonda vesical de alívio</t>
  </si>
  <si>
    <t>Passar sonda vesical de alívio</t>
  </si>
  <si>
    <t>[
	{
		"nome": "Tiamina 300 mg/dia",
		"texto": "Tiamina 300 mg, 1 comprimido, VO, 24/24h"
	}
]</t>
  </si>
  <si>
    <t>[
	{
		"nome": "Sinvastatina 40 mg/dia",
		"texto": "Sinvastatina 40 mg, 1 comprimido, VO, à noite"
	}
]</t>
  </si>
  <si>
    <t>[
{
		"nome": "Rocurônio 50 mg (1 Amp) agora",
		"texto": "Rocurônio 10 mg/ml, 5 ml (1 Amp), EV, bolus, agora"
	},
	{
		"nome": "Rocurônio 100 mg ( 2 Amp) agora",
		"texto": "Rocurônio 10 mg/ml, 10 ml (2 Amp), EV, bolus, agora"
	}
]</t>
  </si>
  <si>
    <t>50 mcg/ml Amp 2 ml;
50 mcg/ml Amp 10 ml</t>
  </si>
  <si>
    <t>[
	{
		"nome": "Propofol 100 mg agora",
		"texto": "Propofol 10 mg/ml, 10 ml, EV, bolus, agora"
	},
	{
		"nome": "Propofol BIC",
		"texto": "Propofol 10 mg/ml, 100 ml, EV, BIC, vazão: ACM"
	}
]</t>
  </si>
  <si>
    <t>[
	{
		"nome": "Haloperidol 5mg agora",
		"texto": "Haloperidol 5 mg/ml, 1 ml (1 Amp), IM, agora"
	}
]</t>
  </si>
  <si>
    <t>[
	{
		"nome": "Diazepam 10 mg EV agora",
		"texto": "Diazepam 5 mg/ml, 2 ml em 10 ml de ABD, EV, lento, agora",
		"observacao": "Infundir em 3 minutos"
	}
]</t>
  </si>
  <si>
    <t>[
	{
		"nome": "Dexmedetomidina 4 mcg/ml BIC",
		"texto": "Dexmedetomidina 100 mcg/ml, 2 ml (1 Amp), EV, BIC, vazão: ACM. Concentração: 4 mcg/ml",
		"componentes":	[
			{
				"item": "SF 0,9% ou SG 5%",
				"dose": "48",
				"unidade": "ml"
			}
					]
	}
]</t>
  </si>
  <si>
    <t>Passar sonda nasogástrica</t>
  </si>
  <si>
    <t>Sonda nasogástrica</t>
  </si>
  <si>
    <t>[
	{
		"nome": "Pantoprazol 40 mg 12/12h",
		"texto": "Pantoprazol 40 mg, 40 mg (1 Amp), EV, 12/12h"
	}
]</t>
  </si>
  <si>
    <t>[
	{
		"nome": "Omeprazol 40 mg 24/24h",
		"texto": "Omeprazol 40 mg, 40 mg (1 Amp), EV, 24/24h"
	},
	{
		"nome": "Omeprazol 40 mg 12/12h",
		"texto": "Omeprazol 40 mg, 40 mg (1 Amp), EV, 12/12h"
	}
]</t>
  </si>
  <si>
    <t>[
		{
		"nome": "Gluconato de calcio dose de ataque 10 ml",
		"texto": "Gluconato de calcio 10%, 10ml (1 Amp), EV, BIC, infundir em 20 minutos",
		"componentes":	[
			{
				"item": "SF 0,9% ou SG 5%",
				"dose": "50",
				"unidade": "ml"
			}
					]
		},
		{
		"nome": "Gluconato de calcio dose de ataque 20 ml",
		"texto": "Gluconato de calcio 10%, 20ml (2 Amp), EV, BIC, infundir em 20 minutos",
		"componentes":	[
			{
				"item": "SF 0,9% ou SG 5%",
				"dose": "50",
				"unidade": "ml"
			}
					]
		},
		{
		"nome": "Gluconato de calcio dose de manuntenção",
		"texto": "Gluconato de calcio 10%, 110ml (11 Amp), EV, BIC, vazão: 50 ml/h",
		"componentes":	[
			{
				"item": "SF 0,9% ou SG 5%",
				"dose": "890",
				"unidade": "ml"
			}
					],
		"observacao": "Concentração: 1 mg/ml de cálcio elementar"
		}
]</t>
  </si>
  <si>
    <t>[
	{
		"nome": "Insulina humana regular SC 4/4h se necessário",
		"texto": "Insulina humana regular 100 UI/ml, SC, 4/4h, se glicemia capilar: 200-250: aplicar 2 UI / 250-300: aplicar 4 UI / 300-350: aplicar 6 UI / 350-400: aplicar 8 UI / &gt; 400: solicitar avaliação médica"
	},
	{
		"nome": "Solução polarizante Via periférica",
		"texto": "Insulina humana regular 100 UI/ml, 10 UI, EV, correr em 30 minutos",
		"componentes":	[
			{
				"item": "Glicose à 10%",
				"dose": "500",
				"unidade": "ml"
			}
					]
	},
	{
		"nome": "Solução polarizante Via central",
		"texto": "Insulina humana regular 100 UI/ml, 10 UI, EV, correr em 30 minutos",
		"componentes":	[
			{
				"item": "Glicose à 50%",
				"dose": "100",
				"unidade": "ml"
			}
					]
	},
	{
		"nome": "Insulinoterapia BIC",
		"texto": "Insulina humana regular 100 UI/ml, 1 ml (100 UI), EV, BIC, vazão: ACM",
		"componentes":	[
			{
				"item": "SF 0,9%",
				"dose": "100",
				"unidade": "ml"
			}
					],
		"observacao": "Concentração: 1 UI/ml"
	}
]</t>
  </si>
  <si>
    <t>[
	{
		"nome": "Cloreto de potássio 19,1% 75 mEq/L BIC",
		"texto": "Cloreto de potássio 19,1%, 15 ml, BIC, infundir em 3 horas. Concentração: 75 mEq/L",
		"componentes":	[
			{
				"item": "SF 0,9%",
				"dose": "485",
				"unidade": "ml"
			}
					],
		"observacao": "Pode infundir em via periférica"
	},
	{
		"nome": "Cloreto de potássio 19,1% 100 mEq/L BIC",
		"texto": "Cloreto de potássio 19,1%, 10 ml, BIC, infundir em 2 horas. Concentração: 100 mEq/L",
		"componentes":	[
			{
				"item": "SF 0,9%",
				"dose": "240",
				"unidade": "ml"
			}
					],
		"observacao": "Infundir em veia central"
	},
	{
		"nome": "Cloreto de potássio 10% 80 mEq/L BIC",
		"texto": "Cloreto de potássio 10%, 30 ml, EV, BIC, infundir em 3 horas. Concentração: 80 mEq/L",
		"componentes":	[
			{
				"item": "SF 0,9%",
				"dose": "470",
				"unidade": "ml"
			}
					],
		"observacao": "Pode infundir em via periférica"
	},
	{
		"nome": "Cloreto de potássio 10% 104 mEq/L BIC",
		"texto": "Cloreto de potássio 10%, 20 ml, EV, BIC, infundir em 2 horas. Concentração: 104 mEq/L",
		"componentes":	[
			{
				"item": "SF 0,9%",
				"dose": "230",
				"unidade": "ml"
			}
					],
		"observacao": "Infundir em veia central"
	}
]</t>
  </si>
  <si>
    <t>[
	{
		"nome": "Diclofenaco 75mg agora",
		"texto": "Diclofenaco 25 mg/ml, 3 ml (1 Amp), IM, agora"
	}
]</t>
  </si>
  <si>
    <t>[
	{
		"nome": "Dipirona 1g agora",
		"texto": "Dipirona 500 mg/ml, 2ml (1 Amp), EV, agora"
	},
	{
		"nome": "Dipirona 1g 6/6h se necessário",
		"texto": "Dipirona 500 mg/ml, 2 ml (1 Amp), EV, de 6/6h, se dor ou febre"
	}
]</t>
  </si>
  <si>
    <t>[
	{
		"nome": "Dobutamina 4000 mcg/ml BIC",
		"texto": "Dobutamina 250 mg/20 ml, 80 ml, EV, BIC, vazão ACM. Concentração: 4000 mcg/ml",
		"componentes":	[
			{
				"item": "SF 0,9% ou SG 5%",
				"dose": "170",
				"unidade": "ml"
			}
					]
	}
]</t>
  </si>
  <si>
    <t>[
	{
		"nome": "Dopamina 1000 mcg/ml BIC (100 ml)",
		"texto": "Dopamina 5 mg/ml, 20 ml, EV, BIC, vazão ACM. Concentração: 1000 mcg/ml",
		"componentes":	[
			{
				"item": "SF 0,9% ou SG 5%",
				"dose": "80",
				"unidade": "ml"
			}
					]
	},
	{
		"nome": "Dopamina 1000 mcg/ml BIC (250 ml)",
		"texto": "Dopamina 5 mg/ml, 50 ml (5 ampolas), EV, BIC, vazão ACM. Concentração: 1000 mcg/ml",
		"componentes":	[
			{
				"item": "SF 0,9% ou SG 5%",
				"dose": "200",
				"unidade": "ml"
			}
					]
	}
]</t>
  </si>
  <si>
    <t>[
	{
		"nome": "Escopolamina 20 mg agora",
		"texto": "Escopolamina 20 mg/ml, 1 ml (1 Amp), EV, agora"
	},
	{
		"nome": "Escopolamina 20 mg 6/6h se necessário",
		"texto": "Escopolamina 20 mg/ml, 1 ml (1 Amp), EV, 6/6h, se dor abdominal"
	}
]</t>
  </si>
  <si>
    <t>[
	{
		"nome": "Etomidato 20 mg agora",
		"texto": "Etomidato 2 mg/ml, 20 mg (1 Amp), EV, agora"
	}
]</t>
  </si>
  <si>
    <t>[
	{
		"nome": "Fenitoína 1000 mg agora",
		"texto": "Fenitoína 50 mg/ml, 20 ml, EV, agora. Concentração: 4 mg/ml. Velocidade de infusão: 33 mg/min",
		"componentes":	[
			{
				"item": "Cloreto de sódio 0,9%",
				"dose": "230",
				"unidade": "ml"
			}
					],
		"observacao": "Infundir em 30 minutos"
	}
]</t>
  </si>
  <si>
    <t>[
	{
		"nome": "Fentanil 200 mcg (4ml) agora",
		"texto": "Fentanil 50 mcg/ml, 4 ml, EV, agora"
	},
	{
		"nome": "Fentanil 10 mcg/ml BIC",
		"texto": "Fentanil 50 mcg/ml, 20 ml, EV, BIC, vazão ACM. Concentração: 10 mcg/ml",
		"componentes":	[
			{
				"item": "Glicose à 5%",
				"dose": "80",
				"unidade": "ml"
			}
					]
	}
]</t>
  </si>
  <si>
    <t>[
	{
		"nome": "Ipratrópio 40 gotas agora",
		"texto": "Ipratrópio 0,25 mg/ml, 40 gotas, para nebulização, via inalatória, agora"
	},
	{
		"nome": "Ipratrópio 40 gotas 6/6h",
		"texto": "Ipratrópio 0,25 mg/ml, 40 gotas, para nebulização, via inalatória, 6/6h"
	}
]</t>
  </si>
  <si>
    <t>25 mg Comp;
50 mg Comp;
100 mg Comp;
1 mg/ml Amp 5 ml</t>
  </si>
  <si>
    <t>[
    {
        "nome": "Midazolam 1 mg/ml BIC (150 ml)",
        "texto": "Midazolam 5 mg/ml, 30 ml, EV, BIC, vazão ACM. Concentração: 1 mg/ml",
        "componentes": [
            {
                "item": "SF 0,9% ou SG 5%",
                "dose": "120",
                "unidade": "ml"
            }
        ]
    },
    {
        "nome": "Midazolam 1 mg/ml BIC (250ml)",
        "texto": "Midazolam 5 mg/ml, 50 ml, EV, BIC, vazão ACM. Concentração: 1 mg/ml",
        "componentes": [
            {
                "item": "SF 0,9% ou SG 5%",
                "dose": "200",
                "unidade": "ml"
            }
        ]
    },
    {
        "nome": "Midazolam 10 mg IM agora",
        "texto": "Midazolam 5 mg/ml, 2ml, IM, agora"
    }
]</t>
  </si>
  <si>
    <t>[
    {
        "nome": "Morfina 2 mg agora",
        "texto": "Morfina 10 mg/ml, 1 ml (1 ampola), aplicar 2 ml, EV, bolus, agora",
        "componentes": [
            {
                "item": "ABD",
                "dose": "9",
                "unidade": "ml"
            }
        ]
    },
{
        "nome": "Morfina 1 mg/ml BIC",
        "texto": "Morfina 10 mg/ml, 10 ml (10 ampolas), EV, BIC, vazão ACM. Concentração: 1 mg/ml",
        "componentes": [
            {
                "item": "SG 5%",
                "dose": "90",
                "unidade": "ml"
            }
        ]
    }
]</t>
  </si>
  <si>
    <t>[
    {
        "nome": "Nitroglicerina 200 mcg/ml BIC",
        "texto": "Nitroglicerina 5 mg/ml, 10 ml, EV, BIC, vazão ACM. Concentração: 200 mcg/ml",
        "componentes": [
            {
                "item": "SF 0,9% ou SG 5%",
                "dose": "240",
                "unidade": "ml"
            }
        ]
    }
]</t>
  </si>
  <si>
    <t>[
    {
        "nome": "Nitroprussiato 200 mcg/ml BIC",
        "texto": "Nitroprussiato 25 mg/ml, 2 ml, EV, BIC, vazão: ACM. Concentração: 200 mcg/ml",
        "componentes": [
            {
                "item": "SG 5%",
                "dose": "248",
                "unidade": "ml"
            }
        ],
        "observacao": "Em equipo para fotoproteção"
    }
]</t>
  </si>
  <si>
    <t>[
    {
        "nome": "Sacarato de hidroxido férrico 200 mg agora",
        "texto": "Sacarato de hidroxido férrico 20 mg/ml, 10 ml (2 Amp), EV, agora",
        "componentes": [
            {
                "item": "Cloreto de sódio à 0,9%",
                "dose": "200",
                "unidade": "ml"
            }
        ],
        "observacao": "infundir em 1 hora"
    }   
]</t>
  </si>
  <si>
    <t>[
	{
		"nome": "Salbutamol 4 jatos com espaçador 20/20 min",
		"texto": "Salbutamol 100 mcg aerossol, 4 jatos a cada 20 minutos por 1 hora, via inalatória, agora",
		"observacao": "Usar espaçador"
	},
	{
		"nome": "Salbutamol 6 jatos 20/20 min",
		"texto": "Salbutamol 100 mcg aerossol, 6 jatos a cada 20 minutos por 1 hora, via inalatória, agora"
	}
]</t>
  </si>
  <si>
    <t>[
	{
		"nome": "Suxametônio 100 mg agora",
		"texto": "Suxametônio 100 mg, 100 mg (1 Amp), EV, agora"
	}
]</t>
  </si>
  <si>
    <t>[
    {
        "nome": "Tramadol 100 mg agora",
        "texto": "Tramadol 100 mg/ml, 2 ml (1 ampola), EV, agora",
        "componentes": [
            {
                "item": "Cloreto de sódio à 0,9%",
                "dose": "100",
                "unidade": "ml"
            }
        ],
        "observacao": "Infundir em 30-60 minutos"
    },
    {
        "nome": "Tramadol 100 mg 6/6h se necessário",
        "texto": "Tramadol 100 mg/ml, 2 ml (1 ampola), EV, 6/6h, se dor",
        "componentes": [
            {
                "item": "Cloreto de sódio à 0,9%",
                "dose": "100",
                "unidade": "ml"
            }
        ],
        "observacao": "Infundir em 30-60 minutos"
    }
   ]</t>
  </si>
  <si>
    <t>[
    {
        "nome": "Vasopressina 0,2 UI/ml BIC",
        "texto": "Vasopressina 20 UI/ml, 1 ml (1 Amp), EV, BIC, vazão: ACM",
        "componentes": [
            {
                "item": "Cloreto de sódio à 0,9%",
                "dose": "100",
                "unidade": "ml"
            }
        ],
        "observacao": "Concentração: 0,2 UI/ml"
    }   
]</t>
  </si>
  <si>
    <t>Epinefrina</t>
  </si>
  <si>
    <t>1 mg/ml Amp 1 ml</t>
  </si>
  <si>
    <t>[
    {
        "nome": "Epinefrina 1 mg PCR",
        "texto": "Epinefrina 1 mg/ml, 1 ml (1 Amp), via endovenosa, agora",
        "observacao": "Realiza flush e elevar o membro"
    },
    {
        "nome": "Epinefrina 0,5 mg IM",
        "texto": "Epinefrina 1 mg/ml, 1 ml (1 Amp), aplicar 5 ml da diluição, via intramuscular, agora",
        "componentes": [
            {
                "item": "ABD",
                "dose": "9",
                "unidade": "ml"
            }
        ],
        "observacao": "Aplicar preferencialmente no vasolateral da coxa"
    }
]</t>
  </si>
  <si>
    <t>Exames complementares</t>
  </si>
  <si>
    <t>Gasometria arterial</t>
  </si>
  <si>
    <t>Gasometria venosa</t>
  </si>
  <si>
    <t>Coletar gasometria arterial</t>
  </si>
  <si>
    <t>Coleter gasometria venosa</t>
  </si>
  <si>
    <t>Radiografia</t>
  </si>
  <si>
    <t>Antissepsia</t>
  </si>
  <si>
    <t>Curativo</t>
  </si>
  <si>
    <t>Realizar antissepsia</t>
  </si>
  <si>
    <t>Controle de débito de dreno</t>
  </si>
  <si>
    <t>Realizar controle de débito de dreno</t>
  </si>
  <si>
    <t>[
	{
		"nome": "AAS  300 mg agora",
		"texto": "Ácido acetilsalicílico 100 mg, 300 mg (3 comprimidos), via oral, agora"
	},
	{
		"nome": "AAS  100 mg 24/24h",
		"texto": "Ácido acetilsalicílico 100 mg, 100 mg (1 comprimido), via oral, após o almoço"
	}
]</t>
  </si>
  <si>
    <t>[
	{
		"nome": "Adenosina  6 mg agora",
		"texto": "Adenosina 3 mg/ml, 2 ml, via endovenosa, infusão rápida, agora",
		"observacao": "Realizar flush e elevar o membro"
	},
	{
		"nome": "Adenosina  12 mg agora",
		"texto": "Adenosina 3 mg/ml, 4 ml (2 ampolas), via endovenosa, infusão rápida, agora",
		"observacao": "Realizar flush e elevar o membro"
	}
]</t>
  </si>
  <si>
    <t>[
    {
        "nome": "Amiodarona 150 mg agora",
        "texto": "Amiodarona 50 mg/ml, 3 ml (1 ampola), via endovenosa, agora",
        "componentes": [
            {
                "item": "Glicose à 5%",
                "dose": "100",
                "unidade": "ml"
            }
        ],
        "observacao": "Infundir em 30 minutos"
    },
    {
        "nome": "Amiodarona 3,6 mg/ml BIC",
        "texto": "Amiodarona 50 mg/ml, 18 ml (6 ampola), via endovenosa, BIC, vazão: ACM. Concentração: 3,6 mg/ml",
        "componentes": [
            {
                "item": "Glicose à 5%",
                "dose": "234",
                "unidade": "ml"
            }
        ]
    }
]</t>
  </si>
  <si>
    <t>[
	{
		"nome": "Benzilpenicilina benzatina 1,2M UI agora",
		"texto": "Benzilpenicilina benzatina 1,2 M UI, aplicar 1,2 M UI (1 ampola), via intramuscular, agora"
	},
	{
		"nome": "Benzilpenicilina benzatina 2,4M UI por semana",
		"texto": "Benzilpenicilina benzatina 1,2 M UI, aplicar 2,4 M UI (2 ampola), via intramuscular, a cada semana por 3 semanas"
	}
]</t>
  </si>
  <si>
    <t>[
	{
        "nome": "Ceftriaxona 1g 12/12h",
        "texto": "Ceftriaxona 1g, 1g (1 frasco), EV, 12/12h",
        "componentes": [
		{
                "item": "Cloreto de sódio à 0,9%",
                "dose": "100",
                "unidade": "ml"
		}
        ],
        "observacao": "Infundir em 30 minutos"
	},
	{
        "nome": "Ceftriaxona 2g 24/24h",
        "texto": "Ceftriaxona 1g, 2g (2 frascos), EV, 24/24h",
        "componentes": [
		{
                "item": "Cloreto de sódio à 0,9%",
                "dose": "100",
                "unidade": "ml"
		}
        ],
        "observacao": "Infundir em 30 minutos"
	}
]</t>
  </si>
  <si>
    <t>[
	{
	"nome": "Bicarbonato de sódio na PCR",
	"texto": "Bicarbonato de sódio 8,4%, [Peso corporal] mls, via endovenosa, infundir em 2 minutos",
	"observacao": "Realizar flush. Elevar membro"
	},
	{
	"nome": "Bicarbonato de sódio 100 ml (100 mEq) em 2h",
	"texto": "Bicarbonato de sódio 8,4%, 100 ml, via endovesona, BIC, infundir em 2 horas",
	"componentes": [
		{
		"item": "Cloreto de sódio à 0,9% ou Glicose à 5%",
		"dose": "100",
		"unidade": "ml"
		}
        ]
	}
]</t>
  </si>
  <si>
    <t>[
    {
        "nome": "Piperacilina + Tazobactam 4,5g 6/6h",
        "texto": "Piperacilina + Tazobactam 4,5g, 4,5g (1 ampola), via endovenosa, infundir em 20-30 minutos, 6 em 6 horas",
        "componentes": [
            {
                "item": "Cloreto de sódio à 0,9% ou Glicose à 5%",
                "dose": "100",
                "unidade": "ml"
            }
        ]
    }   
]</t>
  </si>
  <si>
    <t>[
	{
		"nome": "Levofloxacino 500mg agora",
		"texto": "Levofloxacino 5 mg/ml, 100 ml, via endovenosa, infundir em 60 minutos, agora"
	},
	{
		"nome": "Levofloxacino 500mg/dia",
		"texto": "Levofloxacino 5 mg/ml, 100 ml, via endovenosa, infundir em 60 minutos, 1 vez ao dia"
	}
]</t>
  </si>
  <si>
    <t>[
	{
		"nome": "Lactulose 15 ml 12/12h",
		"texto": "Lactulose 667 mg/ml, 15 ml, via oral, 12 em 12 horas"
	}
]</t>
  </si>
  <si>
    <t>[
	{
		"nome": "Indapamida 1,5 mg/dia",
		"texto": "Indapamida 1,5 mg comprimido, 1 comprimido, via oral, pela manhã"
	},
	{
		"nome": "Indapamida 2,5 mg/dia",
		"texto": "Indapamida 2,5 mg comprimido, 1 comprimido, via oral, pela manhã"
	}
]</t>
  </si>
  <si>
    <t>[
	{
		"nome": "Hidroclorotiazida 25 mg/dia",
		"texto": "Hidroclorotiazida 25 mg comprimido, 1 comprimido, via oral, pela manhã"
	}
]</t>
  </si>
  <si>
    <t>[
	{
	"nome": "Hidralazina 10 mg agora",
	"texto": "Hidralazina 20 mg/ml solução injetável, 1 ml, aplicar 5 ml da diluição, via endovenosa, infundir 3-5 minutos, agora",
	"componentes": [
		{
			"item": "ABD",
			"dose": "9",
			"unidade": "ml"
		}
			]
	}
]</t>
  </si>
  <si>
    <t>[
	{
		"nome": "Hidrocortisona 200 mg agora",
		"texto": "Hidrocortisona 100 mg pó, 200 mg (2 ampolas), via endovenosa, agora"
	}
]</t>
  </si>
  <si>
    <t>[
	{
		"nome": "Espironolactona 25mg/dia",
		"texto": "Espironolactona 25mg comprimido, 1 comprimido, via oral, pela manhã"
	}
]</t>
  </si>
  <si>
    <t>[
	{
		"nome": "Ciprofloxacino 200 mg 12/12h",
		"texto": "Ciprofloxacino 2 mg/ml Bolsa, 100 ml, via endovenosa, infundir pelo menos em 60 minutos, 12 em 12 horas"
	}
]</t>
  </si>
  <si>
    <t>[
	{
	"nome": "Azitromicina 500 mg/dia",
	"texto": "Azitromicina 500 mg pó, 500 mg (1 ampola), via endovenosa, infundir em pelo menos 60 minutos, 1 vez ao dia",
	"componentes": [
		{
		"item": "Cloreto de sódio à 0,9% ou Glicose à 5%",
		"dose": "250",
		"unidade": "ml"
		}
		]
	}
]</t>
  </si>
  <si>
    <t>[
	{
	"nome": "Clindamicina 600 mg 8/8h",
	"texto": "Clindamicina 150 mg/ml solução injetável, 4 ml, via endovenosa, infundir em até 30 minutos, 8 em 8 horas",
	"componentes":	[
		{
		"item": "Cloreo de sódio à 0,9% ou Glicose à 5%",
		"dose": "100",
		"unidade": "ml"
		}
				]
	}
]</t>
  </si>
  <si>
    <t>[
	{
		"nome": "Losartana 100 mg/dia",
		"texto": "Losartana 50 mg comprimido, 1 comprimido, via oral, 12 em 12 horas"
	}
]</t>
  </si>
  <si>
    <t>[
    {
        "nome": "Meropenem 1g 8/8h",
        "texto": "Meropenem 500 mg pó, 1000 mg (2 ampolas), via endovenosa, infundir em 60 minutos, 8 em 8 horas",
        "componentes": [
            {
                "item": "SF 0,9% ou SG 5%",
                "dose": "100",
                "unidade": "ml"
            }
        ]
    }
]</t>
  </si>
  <si>
    <t>[
    {
        "nome": "Metronidazol 500 mg EV 8/8h",
        "texto": "Metronidazol 5 mg/ml Bolsa, 100 ml (1 bolsa), via endovenosa, infundir em 30 a 60 minutos, 8 em 8 horas"
    }
]</t>
  </si>
  <si>
    <t>[
    {
        "nome": "Vancomicina 1000 mg 12/12h",
        "texto": "Vancomicina 500 mg pó, 1000 mg (2 ampolas), via endovenosa, infundir em pelos menos 60 minutos, 12 em 12 horas",
        "componentes": [
            {
                "item": "Cloreto de sódio 0,9% ou Glicose 5%",
                "dose": "100",
                "unidade": "ml"
            }
        ]
    }   
]</t>
  </si>
  <si>
    <t>10 mg/ml Amp 1 ml;
20 mg/ml Amp 1 ml;
40 mg/ml Amp 1 ml;
40 mg/ml Amp 2 ml</t>
  </si>
  <si>
    <t>120 mg/ml solução retal/enema Frasco 500 ml</t>
  </si>
  <si>
    <t>[
	{
		"nome": "Glicerina (Glicerol) 500 ml agora",
		"texto": "Glicerina (Glicerol) 120 mg/ml solução retal/enema, 500 ml (1 Frasco), via retal, agora"
	}
]</t>
  </si>
  <si>
    <t>[
	{
		"nome": "Fosfato de sódio monobásico, fosfato de
sódio dibásico 100 ml agora",
		"texto": "Fosfato de sódio monobásico, fosfato de
sódio dibásico (16 g + 6 g)/100 ml solução enema, 100 ml, via retal agora "
	}
]</t>
  </si>
  <si>
    <t>Enterogermina®</t>
  </si>
  <si>
    <t>Enterogermina plus®</t>
  </si>
  <si>
    <t>1 - Enterogermina plus® _____ 1 embalagem
Dar 1 frasco por dia por 5 dias</t>
  </si>
  <si>
    <t>Suplemento probiótico</t>
  </si>
  <si>
    <t>flaconete</t>
  </si>
  <si>
    <t>1 - Enterogermina® _____ 1 embalagem
Dar 2 frascos por dia por 5 dias</t>
  </si>
  <si>
    <t>Sulfato de Zinco</t>
  </si>
  <si>
    <t>17,6 mg/mL (4 mg/mL de zinco elementar)</t>
  </si>
  <si>
    <t>1 - Sulfato de zinco 17,6 mg/mL (4 mg/mL de zinco elementar) _____ 1 frasco
Dar ___ ml(s) por dia por 14 dias</t>
  </si>
  <si>
    <t>Diarreia aguda:
&lt; 6 meses: 2,5 mL (10 mg) VO 1x/dia, por 10-14 dias;
≥ 6 meses a 5 anos: 5 mL (20 mg) VO 1x/dia, por 10-14 dias.</t>
  </si>
  <si>
    <t>20 mg (20 mg de zinco elementar)</t>
  </si>
  <si>
    <t>1 - Sulfato de zinco 20 mg comprimido _____ 1 caixa
Tomar 2 comprimidos por dia, no intervalo entre as refeições, por 7 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</si>
</sst>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i/>
      <sz val="11"/>
      <color theme="1"/>
      <name val="Aptos Narrow"/>
      <family val="2"/>
      <scheme val="minor"/>
    </font>
    <font>
      <u/>
      <sz val="11"/>
      <color theme="1"/>
      <name val="Aptos Narrow"/>
      <family val="2"/>
      <scheme val="minor"/>
    </font>
    <font>
      <b/>
      <sz val="11"/>
      <color theme="0"/>
      <name val="Aptos Narrow"/>
      <family val="2"/>
      <scheme val="minor"/>
    </font>
    <font>
      <sz val="8"/>
      <name val="Aptos Narrow"/>
      <family val="2"/>
      <scheme val="minor"/>
    </font>
  </fonts>
  <fills count="9">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diagonal/>
    </border>
  </borders>
  <cellStyleXfs count="1">
    <xf numFmtId="0" fontId="0" fillId="0" borderId="0"/>
  </cellStyleXfs>
  <cellXfs count="61">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4" fillId="0" borderId="0" xfId="0" applyFont="1"/>
    <xf numFmtId="0" fontId="4" fillId="0" borderId="0" xfId="0" applyFont="1" applyAlignment="1">
      <alignment horizontal="left" vertical="center"/>
    </xf>
    <xf numFmtId="49" fontId="0" fillId="0" borderId="0" xfId="0" applyNumberFormat="1" applyAlignment="1">
      <alignment horizontal="left" vertical="center" wrapText="1"/>
    </xf>
    <xf numFmtId="0" fontId="0" fillId="3" borderId="1" xfId="0" applyFill="1" applyBorder="1"/>
    <xf numFmtId="0" fontId="0" fillId="0" borderId="1" xfId="0" applyBorder="1"/>
    <xf numFmtId="0" fontId="0" fillId="3" borderId="2" xfId="0" applyFill="1" applyBorder="1"/>
    <xf numFmtId="0" fontId="0" fillId="0" borderId="2" xfId="0" applyBorder="1"/>
    <xf numFmtId="0" fontId="0" fillId="0" borderId="3" xfId="0" applyBorder="1"/>
    <xf numFmtId="0" fontId="0" fillId="0" borderId="4" xfId="0" applyBorder="1"/>
    <xf numFmtId="0" fontId="0" fillId="3" borderId="5" xfId="0" applyFill="1" applyBorder="1"/>
    <xf numFmtId="0" fontId="0" fillId="3" borderId="5" xfId="0" applyFill="1" applyBorder="1" applyAlignment="1">
      <alignment wrapText="1"/>
    </xf>
    <xf numFmtId="0" fontId="0" fillId="0" borderId="5" xfId="0" applyBorder="1"/>
    <xf numFmtId="0" fontId="0" fillId="0" borderId="5" xfId="0" applyBorder="1" applyAlignment="1">
      <alignment wrapText="1"/>
    </xf>
    <xf numFmtId="0" fontId="4" fillId="4" borderId="0" xfId="0" applyFont="1" applyFill="1"/>
    <xf numFmtId="0" fontId="3" fillId="3" borderId="5" xfId="0" applyFont="1" applyFill="1" applyBorder="1"/>
    <xf numFmtId="0" fontId="0" fillId="3" borderId="0" xfId="0" applyFill="1" applyAlignment="1">
      <alignment wrapText="1"/>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3" borderId="0" xfId="0" applyFill="1"/>
    <xf numFmtId="10" fontId="0" fillId="3" borderId="0" xfId="0" applyNumberFormat="1" applyFill="1" applyAlignment="1">
      <alignment wrapText="1"/>
    </xf>
    <xf numFmtId="0" fontId="0" fillId="0" borderId="0" xfId="0" applyAlignment="1">
      <alignment horizontal="center"/>
    </xf>
    <xf numFmtId="0" fontId="0" fillId="5" borderId="0" xfId="0" applyFill="1" applyAlignment="1">
      <alignment horizontal="left" vertical="top" wrapText="1"/>
    </xf>
    <xf numFmtId="0" fontId="0" fillId="6" borderId="0" xfId="0" applyFill="1" applyAlignment="1">
      <alignment horizontal="left" vertical="top" wrapText="1"/>
    </xf>
    <xf numFmtId="0" fontId="0" fillId="7" borderId="0" xfId="0" applyFill="1" applyAlignment="1">
      <alignment horizontal="left" vertical="top" wrapText="1"/>
    </xf>
    <xf numFmtId="0" fontId="0" fillId="0" borderId="0" xfId="0" applyFont="1" applyAlignment="1">
      <alignment horizontal="center" vertical="center"/>
    </xf>
    <xf numFmtId="0" fontId="0" fillId="7" borderId="5" xfId="0" applyFill="1" applyBorder="1"/>
    <xf numFmtId="0" fontId="0" fillId="5" borderId="5" xfId="0" applyFill="1" applyBorder="1"/>
    <xf numFmtId="0" fontId="0" fillId="8" borderId="5" xfId="0" applyFill="1" applyBorder="1"/>
    <xf numFmtId="0" fontId="0" fillId="6" borderId="5" xfId="0" applyFill="1" applyBorder="1"/>
    <xf numFmtId="0" fontId="0" fillId="6" borderId="0" xfId="0" applyFill="1"/>
    <xf numFmtId="0" fontId="0" fillId="7" borderId="0" xfId="0" applyFill="1"/>
    <xf numFmtId="0" fontId="0" fillId="8" borderId="0" xfId="0" applyFill="1"/>
    <xf numFmtId="0" fontId="0" fillId="0" borderId="5" xfId="0" applyFont="1" applyBorder="1"/>
    <xf numFmtId="0" fontId="0" fillId="0" borderId="0" xfId="0" applyNumberFormat="1"/>
    <xf numFmtId="0" fontId="0" fillId="7" borderId="5" xfId="0" applyFont="1" applyFill="1" applyBorder="1"/>
    <xf numFmtId="0" fontId="0" fillId="0" borderId="0" xfId="0" applyBorder="1"/>
    <xf numFmtId="0" fontId="0" fillId="3" borderId="0" xfId="0" applyFill="1" applyBorder="1"/>
    <xf numFmtId="0" fontId="0" fillId="7" borderId="0" xfId="0" applyFill="1" applyBorder="1"/>
    <xf numFmtId="0" fontId="0" fillId="6" borderId="0" xfId="0" applyFill="1" applyBorder="1"/>
    <xf numFmtId="0" fontId="0" fillId="0" borderId="0" xfId="0" applyBorder="1" applyAlignment="1">
      <alignment wrapText="1"/>
    </xf>
    <xf numFmtId="0" fontId="0" fillId="3" borderId="0" xfId="0" applyFill="1" applyBorder="1" applyAlignment="1">
      <alignment wrapText="1"/>
    </xf>
    <xf numFmtId="0" fontId="0" fillId="5" borderId="5" xfId="0" applyFont="1" applyFill="1" applyBorder="1"/>
    <xf numFmtId="0" fontId="0" fillId="0" borderId="0" xfId="0" applyFont="1" applyBorder="1"/>
    <xf numFmtId="0" fontId="0" fillId="7" borderId="0" xfId="0" applyFont="1" applyFill="1" applyBorder="1"/>
    <xf numFmtId="0" fontId="0" fillId="0" borderId="5" xfId="0" applyNumberFormat="1" applyBorder="1"/>
    <xf numFmtId="0" fontId="0" fillId="0" borderId="0" xfId="0" applyNumberFormat="1" applyBorder="1"/>
    <xf numFmtId="0" fontId="0" fillId="7" borderId="5" xfId="0" applyFill="1" applyBorder="1" applyAlignment="1">
      <alignment wrapText="1"/>
    </xf>
  </cellXfs>
  <cellStyles count="1">
    <cellStyle name="Normal" xfId="0" builtinId="0"/>
  </cellStyles>
  <dxfs count="60">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numFmt numFmtId="0" formatCode="General"/>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W358" totalsRowShown="0">
  <autoFilter ref="A1:W358" xr:uid="{D533F96B-3659-4560-ACD7-02DCC551E6A1}"/>
  <sortState xmlns:xlrd2="http://schemas.microsoft.com/office/spreadsheetml/2017/richdata2" ref="A2:W358">
    <sortCondition ref="B1:B358"/>
  </sortState>
  <tableColumns count="23">
    <tableColumn id="7" xr3:uid="{EEA224EE-B017-42F5-A417-487E2B86AD5D}" name="ID_Item">
      <calculatedColumnFormula>ROW() - ROW(Tabela1[[#Headers],[ID_Item]])</calculatedColumnFormula>
    </tableColumn>
    <tableColumn id="1" xr3:uid="{FF9AC4B3-0AB1-43C0-813C-9F0FBFCD27C3}" name="NomeBusca" dataDxfId="59"/>
    <tableColumn id="26" xr3:uid="{76660A98-0DA1-42D5-A731-2EB88218051E}" name="Concentracao" dataDxfId="58"/>
    <tableColumn id="6" xr3:uid="{A2A03C33-701E-4A02-84BD-0D3C40E0270C}" name="FormaFarmaceutica" dataDxfId="57"/>
    <tableColumn id="2" xr3:uid="{A4280A1D-29DF-4DF8-BAEB-74D735392255}" name="PrescricaoCompleta" dataDxfId="56"/>
    <tableColumn id="3" xr3:uid="{1C09888C-F0B3-445C-96A7-59EF6CBB8977}" name="Categoria" dataDxfId="55"/>
    <tableColumn id="4" xr3:uid="{E1DAEFD1-96A5-4769-95CA-789E157CF235}" name="Doenca" dataDxfId="54"/>
    <tableColumn id="5" xr3:uid="{00D107C9-5770-4523-8A77-BC2E8CCDFA3F}" name="OrdemPrioridade"/>
    <tableColumn id="8" xr3:uid="{037F36DC-527F-4AE8-A6F4-3169AA433215}" name="isCalculable"/>
    <tableColumn id="9" xr3:uid="{32DA01BC-4663-439B-A298-3E78ACF358AE}" name="calcPlaceholder"/>
    <tableColumn id="10" xr3:uid="{95F2DF79-DD95-4B94-B995-8E05DA7BFE48}" name="calcInfo"/>
    <tableColumn id="11" xr3:uid="{A3368C98-3C79-462A-B0B0-AA267EE3465E}" name="calcDoseMinMgKg"/>
    <tableColumn id="12" xr3:uid="{DAC9C71A-BFEC-453E-8480-3C08E68D7BDA}" name="calcDoseMaxMgKg"/>
    <tableColumn id="13" xr3:uid="{68609BF3-F4C0-4314-95B0-50B775A3E422}" name="calcConcentrationMgMl"/>
    <tableColumn id="19" xr3:uid="{2B4D8352-799E-4A66-9421-E3E5E36E0F59}" name="calcUnit"/>
    <tableColumn id="14" xr3:uid="{5AE89D45-E4F3-4795-886A-863A50BB9D34}" name="calcDropsPerMl"/>
    <tableColumn id="18" xr3:uid="{2D8C2EEF-BA51-4779-A925-1A6A6988810F}" name="calcFrequencyHours"/>
    <tableColumn id="20" xr3:uid="{98B59933-7704-4CEB-9C11-D291545F8380}" name="calcMaxMgPerDose"/>
    <tableColumn id="15" xr3:uid="{ADD029AD-4302-4DFB-A730-84FEBE8F1506}" name="calcMaxDoseMgKgDay"/>
    <tableColumn id="16" xr3:uid="{F50782CB-2422-484A-AEE5-602A7DE0A58A}" name="calcMaxDoseMgDay"/>
    <tableColumn id="17" xr3:uid="{080F5EE5-E42D-4421-BF68-04806C3A7C35}" name="calcRoundingMax"/>
    <tableColumn id="21" xr3:uid="{52059363-AB0C-41B1-8B12-D680D51CD342}" name="calcType"/>
    <tableColumn id="22" xr3:uid="{348BFE6C-7C07-441D-84E5-0D88FF3D68F9}" name="calcAgeRang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C025B4-0C86-43DA-9BA8-AD95BA9033CF}" name="Tabela7" displayName="Tabela7" ref="A1:B26" totalsRowShown="0">
  <autoFilter ref="A1:B26" xr:uid="{9BC025B4-0C86-43DA-9BA8-AD95BA9033CF}"/>
  <tableColumns count="2">
    <tableColumn id="1" xr3:uid="{CFD77929-9554-43BE-908D-A85767D19E05}" name="Horario"/>
    <tableColumn id="2" xr3:uid="{371D9874-4C27-4E8A-9C60-1E16D092C8FD}" name="Descrica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10" totalsRowShown="0" headerRowDxfId="53" dataDxfId="52">
  <autoFilter ref="A1:E10" xr:uid="{7B1BCF4E-F9B8-4BCA-9A1B-734209B09515}"/>
  <tableColumns count="5">
    <tableColumn id="5" xr3:uid="{3B85112C-C948-4532-A5A9-B2DC134B2714}" name="ID_Item" dataDxfId="51">
      <calculatedColumnFormula>ROW() - ROW(Tabela2[[#Headers],[ID_Item]])</calculatedColumnFormula>
    </tableColumn>
    <tableColumn id="1" xr3:uid="{294ACE13-D92E-4E83-AE9A-884FBB3BAD21}" name="NomeBusca" dataDxfId="50"/>
    <tableColumn id="2" xr3:uid="{57C4FF43-CE4E-4A4E-A745-1D12588CAE36}" name="ConteudoTexto" dataDxfId="49"/>
    <tableColumn id="3" xr3:uid="{1B0E7410-6713-475C-9274-E8D53C220050}" name="Categoria" dataDxfId="48"/>
    <tableColumn id="4" xr3:uid="{E775B5FA-D905-41A5-AF49-15CA3264FA30}" name="OrdemPrioridade" dataDxfId="4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46" dataDxfId="45">
  <autoFilter ref="A1:E9" xr:uid="{F1B6F081-4196-40D7-9E1B-E18AC00A544A}"/>
  <sortState xmlns:xlrd2="http://schemas.microsoft.com/office/spreadsheetml/2017/richdata2" ref="A2:E9">
    <sortCondition ref="E1:E9"/>
  </sortState>
  <tableColumns count="5">
    <tableColumn id="5" xr3:uid="{255D6023-30BF-414A-B3B5-09A8AED4AD40}" name="ID_Item" dataDxfId="44">
      <calculatedColumnFormula>ROW() - ROW(Tabela57[[#Headers],[ID_Item]])</calculatedColumnFormula>
    </tableColumn>
    <tableColumn id="1" xr3:uid="{8C75D187-576A-41EF-9BC9-337001D161C6}" name="NomeBusca" dataDxfId="43"/>
    <tableColumn id="2" xr3:uid="{7A836061-FA92-4D6E-A1CB-B0A3080FF4E2}" name="ConteudoTexto" dataDxfId="42"/>
    <tableColumn id="3" xr3:uid="{9C7516CD-131C-4A90-BC19-727B1919928E}" name="Categoria" dataDxfId="41"/>
    <tableColumn id="4" xr3:uid="{D9BE6F3B-192E-46DB-ADBD-41AC809A383A}" name="OrdemPrioridade" dataDxfId="4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7" totalsRowShown="0" headerRowDxfId="39" dataDxfId="38">
  <autoFilter ref="A1:E7" xr:uid="{4EB17778-C096-4FB9-8CEA-CBC90E8CC8E2}"/>
  <tableColumns count="5">
    <tableColumn id="1" xr3:uid="{C07F2220-FEC5-4C0B-AB14-F80860FCB6A0}" name="ID_Item" dataDxfId="37">
      <calculatedColumnFormula>ROW() - ROW(Tabela8[[#Headers],[ID_Item]])</calculatedColumnFormula>
    </tableColumn>
    <tableColumn id="2" xr3:uid="{F6AB2AED-7D50-4A14-A3D8-3D697CD7C3E6}" name="NomeBusca" dataDxfId="36"/>
    <tableColumn id="3" xr3:uid="{24DCE466-5828-477A-94D8-8B94F125CA52}" name="ConteudoTexto" dataDxfId="35"/>
    <tableColumn id="4" xr3:uid="{544BC52C-0699-476B-9E91-F8010861B484}" name="Categoria" dataDxfId="34"/>
    <tableColumn id="5" xr3:uid="{0A44EF13-A692-417E-90F4-EEE1E0C399BB}" name="OrdemPrioridade" dataDxfId="3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32" dataDxfId="31">
  <autoFilter ref="A1:D7" xr:uid="{B195B058-C443-4C22-BFDA-1A6D6B3BD53F}"/>
  <tableColumns count="4">
    <tableColumn id="4" xr3:uid="{30594E46-81AD-44D9-A464-0DDB2405FA5F}" name="ID_Item" dataDxfId="30">
      <calculatedColumnFormula>ROW() - ROW(Tabela3[[#Headers],[ID_Item]])</calculatedColumnFormula>
    </tableColumn>
    <tableColumn id="1" xr3:uid="{CC635276-E45D-489A-B013-B9CB28D05F73}" name="NomeBusca" dataDxfId="29"/>
    <tableColumn id="2" xr3:uid="{C4152665-161D-4E06-A92A-C044706FA22B}" name="ConteudoTexto" dataDxfId="28"/>
    <tableColumn id="3" xr3:uid="{D73DEA13-D731-4A85-9704-AF815ADF8ECA}" name="Categoria" dataDxfId="27"/>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26" dataDxfId="25">
  <autoFilter ref="A1:D8" xr:uid="{BF31387E-C94D-4214-90A7-3EA03A21E459}"/>
  <tableColumns count="4">
    <tableColumn id="4" xr3:uid="{B03251EF-71D3-4778-9397-49B077E4BE95}" name="ID_Item" dataDxfId="24">
      <calculatedColumnFormula>ROW() - ROW(Tabela4[[#Headers],[ID_Item]])</calculatedColumnFormula>
    </tableColumn>
    <tableColumn id="1" xr3:uid="{4E29BBAD-C1D6-4B95-B61D-6D2ACC75817D}" name="NomeBusca" dataDxfId="23"/>
    <tableColumn id="2" xr3:uid="{E987E83A-5D1B-4FBA-B949-173B3B767BC5}" name="ConteudoTexto" dataDxfId="22"/>
    <tableColumn id="3" xr3:uid="{5CEF5F95-0ACE-4A9D-B37D-26E33FA9BC59}" name="Categoria" dataDxfId="21"/>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20" dataDxfId="19">
  <autoFilter ref="A1:E8" xr:uid="{913B8A45-8E4C-40E3-89AF-FB1299E38DDE}"/>
  <sortState xmlns:xlrd2="http://schemas.microsoft.com/office/spreadsheetml/2017/richdata2" ref="A2:E8">
    <sortCondition ref="E1:E8"/>
  </sortState>
  <tableColumns count="5">
    <tableColumn id="5" xr3:uid="{FE4827F2-FADA-4522-96C6-C15115BA8429}" name="ID_Item" dataDxfId="18">
      <calculatedColumnFormula>ROW() - ROW(Tabela5[[#Headers],[ID_Item]])</calculatedColumnFormula>
    </tableColumn>
    <tableColumn id="1" xr3:uid="{2E3E19EF-E8C4-4174-A6DD-FE62A883B65B}" name="NomeBusca" dataDxfId="17"/>
    <tableColumn id="2" xr3:uid="{A403427C-6D7B-4CAC-8A29-52B0496C1B55}" name="ConteudoTexto" dataDxfId="16"/>
    <tableColumn id="3" xr3:uid="{495ABE71-9083-4D12-B7AF-769A1DE8A329}" name="Categoria" dataDxfId="15"/>
    <tableColumn id="4" xr3:uid="{B52F07B3-9EB3-4432-9961-0DC5F0D7CABC}" name="OrdemPrioridade" dataDxfId="14"/>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1D6705-EEC4-44EF-9410-0F0CC297D1AF}" name="Tabela11" displayName="Tabela11" ref="A1:I158" totalsRowShown="0" headerRowDxfId="10" dataDxfId="9" tableBorderDxfId="8">
  <autoFilter ref="A1:I158" xr:uid="{4B1D6705-EEC4-44EF-9410-0F0CC297D1AF}"/>
  <sortState xmlns:xlrd2="http://schemas.microsoft.com/office/spreadsheetml/2017/richdata2" ref="A2:I158">
    <sortCondition ref="B1:B158"/>
  </sortState>
  <tableColumns count="9">
    <tableColumn id="1" xr3:uid="{301BA950-EFFF-4FE5-9DB9-5861171DCD47}" name="ID" dataDxfId="7">
      <calculatedColumnFormula>ROW() - ROW(Sala_de_medicacao_e_Internacao!$A$1)</calculatedColumnFormula>
    </tableColumn>
    <tableColumn id="2" xr3:uid="{95B7D018-E9AC-491D-B435-1F6EB200D80A}" name="Categoria" dataDxfId="6"/>
    <tableColumn id="3" xr3:uid="{7CAFE1FE-9E4E-49EE-A066-49EF442BD903}" name="ItemPrincipal" dataDxfId="5"/>
    <tableColumn id="4" xr3:uid="{32EB61CF-E015-4D3D-B756-51398F6C009A}" name="TipoItem" dataDxfId="4"/>
    <tableColumn id="5" xr3:uid="{936FB20C-D115-4667-97E7-E129A658386C}" name="Apresentacoes"/>
    <tableColumn id="6" xr3:uid="{DABD4860-46A3-4322-9CEC-02C728F8C85E}" name="UnidadesDose" dataDxfId="3"/>
    <tableColumn id="7" xr3:uid="{F99AE901-6D2A-4AAF-A051-717D622F48E0}" name="DescricaoCompleta" dataDxfId="2"/>
    <tableColumn id="8" xr3:uid="{33992999-473F-4B43-8EE4-B2F7493B3B68}" name="PrescricoesPadronizadasJSON" dataDxfId="1"/>
    <tableColumn id="9" xr3:uid="{8FC9313B-C050-471A-AF80-B95E43A2F6F3}" name="ObservacaoPadrao"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C68780-8D11-4E55-B88C-5F8138D4CC5D}" name="Tabela9" displayName="Tabela9" ref="A1:B12" totalsRowShown="0" tableBorderDxfId="13">
  <autoFilter ref="A1:B12" xr:uid="{08C68780-8D11-4E55-B88C-5F8138D4CC5D}"/>
  <tableColumns count="2">
    <tableColumn id="1" xr3:uid="{150208FE-C1A4-49E1-81FF-1AA10AF0B961}" name="Sigla" dataDxfId="12"/>
    <tableColumn id="2" xr3:uid="{79FC3213-8BF9-487D-8478-621C9C80380A}" name="Nome" dataDxfId="11"/>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W358"/>
  <sheetViews>
    <sheetView tabSelected="1" topLeftCell="A337" zoomScaleNormal="100" workbookViewId="0">
      <selection activeCell="A358" sqref="A358"/>
    </sheetView>
  </sheetViews>
  <sheetFormatPr defaultRowHeight="14.4" x14ac:dyDescent="0.3"/>
  <cols>
    <col min="2" max="2" width="56.88671875" style="4" bestFit="1" customWidth="1"/>
    <col min="3" max="3" width="55.33203125" style="4" bestFit="1" customWidth="1"/>
    <col min="4" max="4" width="34.88671875" bestFit="1" customWidth="1"/>
    <col min="5" max="5" width="101.88671875" style="2" bestFit="1" customWidth="1"/>
    <col min="6" max="6" width="60.5546875" style="4" bestFit="1" customWidth="1"/>
    <col min="7" max="7" width="28.6640625" style="1" bestFit="1" customWidth="1"/>
    <col min="8" max="8" width="18.44140625" bestFit="1" customWidth="1"/>
    <col min="9" max="9" width="9.109375" bestFit="1" customWidth="1"/>
    <col min="10" max="10" width="14.44140625" bestFit="1" customWidth="1"/>
    <col min="11" max="11" width="42.44140625" bestFit="1" customWidth="1"/>
    <col min="12" max="12" width="40" customWidth="1"/>
    <col min="13" max="13" width="19.88671875" bestFit="1" customWidth="1"/>
    <col min="14" max="14" width="20.109375" bestFit="1" customWidth="1"/>
    <col min="15" max="15" width="25" bestFit="1" customWidth="1"/>
    <col min="16" max="16" width="10.5546875" bestFit="1" customWidth="1"/>
    <col min="17" max="17" width="17.5546875" bestFit="1" customWidth="1"/>
    <col min="18" max="18" width="22" bestFit="1" customWidth="1"/>
    <col min="19" max="19" width="22" customWidth="1"/>
    <col min="20" max="20" width="23.6640625" bestFit="1" customWidth="1"/>
    <col min="21" max="21" width="21.44140625" bestFit="1" customWidth="1"/>
    <col min="22" max="22" width="19.109375" bestFit="1" customWidth="1"/>
    <col min="23" max="23" width="16" bestFit="1" customWidth="1"/>
    <col min="24" max="24" width="54.5546875" customWidth="1"/>
  </cols>
  <sheetData>
    <row r="1" spans="1:23" x14ac:dyDescent="0.3">
      <c r="A1" t="s">
        <v>256</v>
      </c>
      <c r="B1" s="4" t="s">
        <v>0</v>
      </c>
      <c r="C1" s="4" t="s">
        <v>679</v>
      </c>
      <c r="D1" s="1" t="s">
        <v>249</v>
      </c>
      <c r="E1" s="2" t="s">
        <v>3</v>
      </c>
      <c r="F1" s="4" t="s">
        <v>4</v>
      </c>
      <c r="G1" s="1" t="s">
        <v>18</v>
      </c>
      <c r="H1" s="1" t="s">
        <v>248</v>
      </c>
      <c r="I1" s="1" t="s">
        <v>424</v>
      </c>
      <c r="J1" s="1" t="s">
        <v>425</v>
      </c>
      <c r="K1" s="1" t="s">
        <v>426</v>
      </c>
      <c r="L1" s="1" t="s">
        <v>427</v>
      </c>
      <c r="M1" s="1" t="s">
        <v>428</v>
      </c>
      <c r="N1" s="1" t="s">
        <v>429</v>
      </c>
      <c r="O1" s="1" t="s">
        <v>440</v>
      </c>
      <c r="P1" s="1" t="s">
        <v>430</v>
      </c>
      <c r="Q1" s="1" t="s">
        <v>439</v>
      </c>
      <c r="R1" s="1" t="s">
        <v>442</v>
      </c>
      <c r="S1" s="1" t="s">
        <v>431</v>
      </c>
      <c r="T1" s="1" t="s">
        <v>432</v>
      </c>
      <c r="U1" s="1" t="s">
        <v>433</v>
      </c>
      <c r="V1" s="4" t="s">
        <v>443</v>
      </c>
      <c r="W1" s="4" t="s">
        <v>444</v>
      </c>
    </row>
    <row r="2" spans="1:23" ht="28.8" x14ac:dyDescent="0.3">
      <c r="A2">
        <f>ROW() - ROW(Tabela1[[#Headers],[ID_Item]])</f>
        <v>1</v>
      </c>
      <c r="B2" s="4" t="s">
        <v>939</v>
      </c>
      <c r="C2" s="4" t="s">
        <v>940</v>
      </c>
      <c r="D2" s="4" t="s">
        <v>293</v>
      </c>
      <c r="E2" s="3" t="s">
        <v>941</v>
      </c>
      <c r="F2" s="4" t="s">
        <v>29</v>
      </c>
      <c r="G2" s="1" t="s">
        <v>1005</v>
      </c>
      <c r="I2" t="s">
        <v>467</v>
      </c>
    </row>
    <row r="3" spans="1:23" ht="43.2" x14ac:dyDescent="0.3">
      <c r="A3">
        <f>ROW() - ROW(Tabela1[[#Headers],[ID_Item]])</f>
        <v>2</v>
      </c>
      <c r="B3" s="4" t="s">
        <v>243</v>
      </c>
      <c r="C3" s="4" t="s">
        <v>680</v>
      </c>
      <c r="D3" s="34" t="s">
        <v>253</v>
      </c>
      <c r="E3" s="3" t="s">
        <v>1074</v>
      </c>
      <c r="F3" s="4" t="s">
        <v>244</v>
      </c>
      <c r="G3" s="1" t="s">
        <v>33</v>
      </c>
      <c r="I3" t="s">
        <v>466</v>
      </c>
      <c r="K3" s="11" t="s">
        <v>1073</v>
      </c>
    </row>
    <row r="4" spans="1:23" ht="28.8" x14ac:dyDescent="0.3">
      <c r="A4">
        <f>ROW() - ROW(Tabela1[[#Headers],[ID_Item]])</f>
        <v>3</v>
      </c>
      <c r="B4" s="4" t="s">
        <v>942</v>
      </c>
      <c r="C4" s="4" t="s">
        <v>943</v>
      </c>
      <c r="D4" s="4" t="s">
        <v>252</v>
      </c>
      <c r="E4" s="3" t="s">
        <v>1339</v>
      </c>
      <c r="F4" s="4" t="s">
        <v>1008</v>
      </c>
      <c r="G4" s="1" t="s">
        <v>1009</v>
      </c>
      <c r="I4" t="s">
        <v>467</v>
      </c>
    </row>
    <row r="5" spans="1:23" ht="28.8" x14ac:dyDescent="0.3">
      <c r="A5">
        <f>ROW() - ROW(Tabela1[[#Headers],[ID_Item]])</f>
        <v>4</v>
      </c>
      <c r="B5" s="4" t="s">
        <v>944</v>
      </c>
      <c r="C5" s="4" t="s">
        <v>720</v>
      </c>
      <c r="D5" s="4" t="s">
        <v>252</v>
      </c>
      <c r="E5" s="3" t="s">
        <v>946</v>
      </c>
      <c r="F5" s="4" t="s">
        <v>10</v>
      </c>
      <c r="G5" s="1" t="s">
        <v>19</v>
      </c>
      <c r="I5" t="s">
        <v>467</v>
      </c>
    </row>
    <row r="6" spans="1:23" ht="28.8" x14ac:dyDescent="0.3">
      <c r="A6">
        <f>ROW() - ROW(Tabela1[[#Headers],[ID_Item]])</f>
        <v>5</v>
      </c>
      <c r="B6" s="4" t="s">
        <v>967</v>
      </c>
      <c r="C6" s="4" t="s">
        <v>684</v>
      </c>
      <c r="D6" s="4" t="s">
        <v>252</v>
      </c>
      <c r="E6" s="3" t="s">
        <v>968</v>
      </c>
      <c r="F6" s="4" t="s">
        <v>1020</v>
      </c>
      <c r="G6" s="1" t="s">
        <v>1021</v>
      </c>
      <c r="I6" t="s">
        <v>467</v>
      </c>
    </row>
    <row r="7" spans="1:23" ht="28.8" x14ac:dyDescent="0.3">
      <c r="A7">
        <f>ROW() - ROW(Tabela1[[#Headers],[ID_Item]])</f>
        <v>6</v>
      </c>
      <c r="B7" s="4" t="s">
        <v>967</v>
      </c>
      <c r="C7" s="4" t="s">
        <v>969</v>
      </c>
      <c r="D7" s="4" t="s">
        <v>253</v>
      </c>
      <c r="E7" s="3" t="s">
        <v>1340</v>
      </c>
      <c r="F7" s="4" t="s">
        <v>1020</v>
      </c>
      <c r="G7" s="1" t="s">
        <v>1021</v>
      </c>
      <c r="I7" t="s">
        <v>467</v>
      </c>
    </row>
    <row r="8" spans="1:23" ht="28.8" x14ac:dyDescent="0.3">
      <c r="A8">
        <f>ROW() - ROW(Tabela1[[#Headers],[ID_Item]])</f>
        <v>7</v>
      </c>
      <c r="B8" s="4" t="s">
        <v>219</v>
      </c>
      <c r="C8" s="4" t="s">
        <v>681</v>
      </c>
      <c r="D8" s="34" t="s">
        <v>252</v>
      </c>
      <c r="E8" s="3" t="s">
        <v>313</v>
      </c>
      <c r="F8" s="4" t="s">
        <v>10</v>
      </c>
      <c r="G8" s="1" t="s">
        <v>220</v>
      </c>
      <c r="H8">
        <v>3</v>
      </c>
      <c r="I8" t="s">
        <v>467</v>
      </c>
    </row>
    <row r="9" spans="1:23" ht="28.8" x14ac:dyDescent="0.3">
      <c r="A9">
        <f>ROW() - ROW(Tabela1[[#Headers],[ID_Item]])</f>
        <v>8</v>
      </c>
      <c r="B9" s="4" t="s">
        <v>245</v>
      </c>
      <c r="C9" s="4" t="s">
        <v>681</v>
      </c>
      <c r="D9" s="34" t="s">
        <v>252</v>
      </c>
      <c r="E9" s="3" t="s">
        <v>301</v>
      </c>
      <c r="F9" s="4" t="s">
        <v>246</v>
      </c>
      <c r="G9" s="1" t="s">
        <v>247</v>
      </c>
      <c r="I9" t="s">
        <v>467</v>
      </c>
    </row>
    <row r="10" spans="1:23" ht="28.8" x14ac:dyDescent="0.3">
      <c r="A10">
        <f>ROW() - ROW(Tabela1[[#Headers],[ID_Item]])</f>
        <v>9</v>
      </c>
      <c r="B10" s="4" t="s">
        <v>1128</v>
      </c>
      <c r="C10" s="4" t="s">
        <v>1075</v>
      </c>
      <c r="D10" s="4" t="s">
        <v>253</v>
      </c>
      <c r="E10" s="3" t="s">
        <v>1341</v>
      </c>
      <c r="F10" s="4" t="s">
        <v>1010</v>
      </c>
      <c r="G10" s="1" t="s">
        <v>1011</v>
      </c>
      <c r="I10" t="s">
        <v>467</v>
      </c>
    </row>
    <row r="11" spans="1:23" ht="28.8" x14ac:dyDescent="0.3">
      <c r="A11">
        <f>ROW() - ROW(Tabela1[[#Headers],[ID_Item]])</f>
        <v>10</v>
      </c>
      <c r="B11" s="4" t="s">
        <v>945</v>
      </c>
      <c r="C11" s="4" t="s">
        <v>714</v>
      </c>
      <c r="D11" s="4" t="s">
        <v>252</v>
      </c>
      <c r="E11" s="3" t="s">
        <v>947</v>
      </c>
      <c r="F11" s="4" t="s">
        <v>1010</v>
      </c>
      <c r="G11" s="1" t="s">
        <v>1011</v>
      </c>
      <c r="I11" t="s">
        <v>467</v>
      </c>
    </row>
    <row r="12" spans="1:23" ht="28.8" x14ac:dyDescent="0.3">
      <c r="A12">
        <f>ROW() - ROW(Tabela1[[#Headers],[ID_Item]])</f>
        <v>11</v>
      </c>
      <c r="B12" s="4" t="s">
        <v>945</v>
      </c>
      <c r="C12" s="4" t="s">
        <v>723</v>
      </c>
      <c r="D12" s="4" t="s">
        <v>252</v>
      </c>
      <c r="E12" s="3" t="s">
        <v>948</v>
      </c>
      <c r="F12" s="4" t="s">
        <v>1010</v>
      </c>
      <c r="G12" s="1" t="s">
        <v>1011</v>
      </c>
      <c r="I12" t="s">
        <v>467</v>
      </c>
    </row>
    <row r="13" spans="1:23" ht="28.8" x14ac:dyDescent="0.3">
      <c r="A13">
        <f>ROW() - ROW(Tabela1[[#Headers],[ID_Item]])</f>
        <v>12</v>
      </c>
      <c r="B13" s="4" t="s">
        <v>945</v>
      </c>
      <c r="C13" s="4" t="s">
        <v>681</v>
      </c>
      <c r="D13" s="4" t="s">
        <v>252</v>
      </c>
      <c r="E13" s="3" t="s">
        <v>949</v>
      </c>
      <c r="F13" s="4" t="s">
        <v>1010</v>
      </c>
      <c r="G13" s="1" t="s">
        <v>1011</v>
      </c>
      <c r="I13" t="s">
        <v>467</v>
      </c>
    </row>
    <row r="14" spans="1:23" ht="28.8" x14ac:dyDescent="0.3">
      <c r="A14">
        <f>ROW() - ROW(Tabela1[[#Headers],[ID_Item]])</f>
        <v>13</v>
      </c>
      <c r="B14" s="4" t="s">
        <v>169</v>
      </c>
      <c r="C14" s="30">
        <v>0.03</v>
      </c>
      <c r="D14" s="34" t="s">
        <v>283</v>
      </c>
      <c r="E14" s="3" t="s">
        <v>1342</v>
      </c>
      <c r="F14" s="4" t="s">
        <v>126</v>
      </c>
      <c r="G14" s="1" t="s">
        <v>170</v>
      </c>
      <c r="I14" t="s">
        <v>467</v>
      </c>
    </row>
    <row r="15" spans="1:23" ht="28.8" x14ac:dyDescent="0.3">
      <c r="A15">
        <f>ROW() - ROW(Tabela1[[#Headers],[ID_Item]])</f>
        <v>14</v>
      </c>
      <c r="B15" s="4" t="s">
        <v>235</v>
      </c>
      <c r="C15" s="4" t="s">
        <v>682</v>
      </c>
      <c r="D15" s="34" t="s">
        <v>251</v>
      </c>
      <c r="E15" s="3" t="s">
        <v>314</v>
      </c>
      <c r="F15" s="4" t="s">
        <v>209</v>
      </c>
      <c r="G15" s="1" t="s">
        <v>210</v>
      </c>
      <c r="I15" t="s">
        <v>467</v>
      </c>
    </row>
    <row r="16" spans="1:23" ht="28.8" x14ac:dyDescent="0.3">
      <c r="A16">
        <f>ROW() - ROW(Tabela1[[#Headers],[ID_Item]])</f>
        <v>15</v>
      </c>
      <c r="B16" s="4" t="s">
        <v>235</v>
      </c>
      <c r="C16" s="4" t="s">
        <v>950</v>
      </c>
      <c r="D16" s="4" t="s">
        <v>951</v>
      </c>
      <c r="E16" s="36" t="s">
        <v>1343</v>
      </c>
      <c r="F16" s="4" t="s">
        <v>209</v>
      </c>
      <c r="G16" s="1" t="s">
        <v>210</v>
      </c>
      <c r="I16" t="s">
        <v>467</v>
      </c>
    </row>
    <row r="17" spans="1:22" ht="28.8" x14ac:dyDescent="0.3">
      <c r="A17">
        <f>ROW() - ROW(Tabela1[[#Headers],[ID_Item]])</f>
        <v>16</v>
      </c>
      <c r="B17" s="4" t="s">
        <v>1069</v>
      </c>
      <c r="C17" s="4" t="s">
        <v>952</v>
      </c>
      <c r="D17" s="4" t="s">
        <v>252</v>
      </c>
      <c r="E17" s="3" t="s">
        <v>953</v>
      </c>
      <c r="F17" s="4" t="s">
        <v>1012</v>
      </c>
      <c r="G17" s="1" t="s">
        <v>1013</v>
      </c>
      <c r="I17" t="s">
        <v>467</v>
      </c>
    </row>
    <row r="18" spans="1:22" ht="28.8" x14ac:dyDescent="0.3">
      <c r="A18">
        <f>ROW() - ROW(Tabela1[[#Headers],[ID_Item]])</f>
        <v>17</v>
      </c>
      <c r="B18" s="4" t="s">
        <v>1125</v>
      </c>
      <c r="C18" s="4" t="s">
        <v>720</v>
      </c>
      <c r="D18" s="4" t="s">
        <v>252</v>
      </c>
      <c r="E18" s="3" t="s">
        <v>1212</v>
      </c>
      <c r="F18" s="4" t="s">
        <v>1210</v>
      </c>
      <c r="G18" s="1" t="s">
        <v>1211</v>
      </c>
      <c r="I18" t="s">
        <v>467</v>
      </c>
    </row>
    <row r="19" spans="1:22" ht="28.8" x14ac:dyDescent="0.3">
      <c r="A19">
        <f>ROW() - ROW(Tabela1[[#Headers],[ID_Item]])</f>
        <v>18</v>
      </c>
      <c r="B19" s="4" t="s">
        <v>1125</v>
      </c>
      <c r="C19" s="4" t="s">
        <v>723</v>
      </c>
      <c r="D19" s="4" t="s">
        <v>252</v>
      </c>
      <c r="E19" s="3" t="s">
        <v>1213</v>
      </c>
      <c r="F19" s="4" t="s">
        <v>1210</v>
      </c>
      <c r="G19" s="1" t="s">
        <v>1211</v>
      </c>
      <c r="I19" t="s">
        <v>467</v>
      </c>
    </row>
    <row r="20" spans="1:22" ht="28.8" x14ac:dyDescent="0.3">
      <c r="A20">
        <f>ROW() - ROW(Tabela1[[#Headers],[ID_Item]])</f>
        <v>19</v>
      </c>
      <c r="B20" s="4" t="s">
        <v>242</v>
      </c>
      <c r="C20" s="4" t="s">
        <v>683</v>
      </c>
      <c r="D20" s="34" t="s">
        <v>253</v>
      </c>
      <c r="E20" s="3" t="s">
        <v>302</v>
      </c>
      <c r="F20" s="4" t="s">
        <v>115</v>
      </c>
      <c r="G20" s="1" t="s">
        <v>33</v>
      </c>
      <c r="I20" t="s">
        <v>467</v>
      </c>
    </row>
    <row r="21" spans="1:22" ht="28.8" x14ac:dyDescent="0.3">
      <c r="A21">
        <f>ROW() - ROW(Tabela1[[#Headers],[ID_Item]])</f>
        <v>20</v>
      </c>
      <c r="B21" s="4" t="s">
        <v>242</v>
      </c>
      <c r="C21" s="4" t="s">
        <v>695</v>
      </c>
      <c r="D21" s="4" t="s">
        <v>253</v>
      </c>
      <c r="E21" s="36" t="s">
        <v>1344</v>
      </c>
      <c r="F21" s="4" t="s">
        <v>115</v>
      </c>
      <c r="G21" s="1" t="s">
        <v>33</v>
      </c>
      <c r="I21" t="s">
        <v>467</v>
      </c>
    </row>
    <row r="22" spans="1:22" ht="28.8" x14ac:dyDescent="0.3">
      <c r="A22">
        <f>ROW() - ROW(Tabela1[[#Headers],[ID_Item]])</f>
        <v>21</v>
      </c>
      <c r="B22" s="4" t="s">
        <v>625</v>
      </c>
      <c r="C22" s="4" t="s">
        <v>943</v>
      </c>
      <c r="D22" s="4" t="s">
        <v>252</v>
      </c>
      <c r="E22" s="37" t="s">
        <v>1066</v>
      </c>
      <c r="F22" s="4" t="s">
        <v>1027</v>
      </c>
      <c r="G22" s="1" t="s">
        <v>1028</v>
      </c>
      <c r="I22" t="s">
        <v>467</v>
      </c>
    </row>
    <row r="23" spans="1:22" ht="28.8" x14ac:dyDescent="0.3">
      <c r="A23">
        <f>ROW() - ROW(Tabela1[[#Headers],[ID_Item]])</f>
        <v>22</v>
      </c>
      <c r="B23" s="4" t="s">
        <v>1188</v>
      </c>
      <c r="C23" s="4" t="s">
        <v>693</v>
      </c>
      <c r="D23" s="4" t="s">
        <v>252</v>
      </c>
      <c r="E23" s="37" t="s">
        <v>1225</v>
      </c>
      <c r="F23" s="4" t="s">
        <v>1300</v>
      </c>
      <c r="G23" s="1" t="s">
        <v>1301</v>
      </c>
      <c r="I23" t="s">
        <v>467</v>
      </c>
    </row>
    <row r="24" spans="1:22" ht="28.8" x14ac:dyDescent="0.3">
      <c r="A24">
        <f>ROW() - ROW(Tabela1[[#Headers],[ID_Item]])</f>
        <v>23</v>
      </c>
      <c r="B24" s="4" t="s">
        <v>1188</v>
      </c>
      <c r="C24" s="4" t="s">
        <v>1135</v>
      </c>
      <c r="D24" s="4" t="s">
        <v>252</v>
      </c>
      <c r="E24" s="37" t="s">
        <v>1226</v>
      </c>
      <c r="F24" s="4" t="s">
        <v>1300</v>
      </c>
      <c r="G24" s="1" t="s">
        <v>1301</v>
      </c>
      <c r="I24" t="s">
        <v>467</v>
      </c>
    </row>
    <row r="25" spans="1:22" ht="28.8" x14ac:dyDescent="0.3">
      <c r="A25">
        <f>ROW() - ROW(Tabela1[[#Headers],[ID_Item]])</f>
        <v>24</v>
      </c>
      <c r="B25" s="4" t="s">
        <v>54</v>
      </c>
      <c r="C25" s="4" t="s">
        <v>681</v>
      </c>
      <c r="D25" s="34" t="s">
        <v>252</v>
      </c>
      <c r="E25" s="37" t="s">
        <v>417</v>
      </c>
      <c r="F25" s="4" t="s">
        <v>213</v>
      </c>
      <c r="G25" s="1" t="s">
        <v>40</v>
      </c>
      <c r="I25" t="s">
        <v>467</v>
      </c>
    </row>
    <row r="26" spans="1:22" ht="28.8" x14ac:dyDescent="0.3">
      <c r="A26">
        <f>ROW() - ROW(Tabela1[[#Headers],[ID_Item]])</f>
        <v>25</v>
      </c>
      <c r="B26" s="4" t="s">
        <v>54</v>
      </c>
      <c r="C26" s="4" t="s">
        <v>722</v>
      </c>
      <c r="D26" s="34" t="s">
        <v>299</v>
      </c>
      <c r="E26" s="37" t="s">
        <v>451</v>
      </c>
      <c r="F26" s="4" t="s">
        <v>213</v>
      </c>
      <c r="G26" s="1" t="s">
        <v>40</v>
      </c>
      <c r="I26" t="s">
        <v>466</v>
      </c>
      <c r="J26" t="s">
        <v>435</v>
      </c>
      <c r="K26" s="11" t="s">
        <v>482</v>
      </c>
      <c r="L26">
        <f>25/3</f>
        <v>8.3333333333333339</v>
      </c>
      <c r="M26">
        <f>50/3</f>
        <v>16.666666666666668</v>
      </c>
      <c r="N26">
        <v>50</v>
      </c>
      <c r="O26" t="s">
        <v>441</v>
      </c>
      <c r="Q26">
        <v>8</v>
      </c>
      <c r="R26">
        <v>500</v>
      </c>
      <c r="U26" t="s">
        <v>437</v>
      </c>
      <c r="V26" t="s">
        <v>445</v>
      </c>
    </row>
    <row r="27" spans="1:22" ht="28.8" x14ac:dyDescent="0.3">
      <c r="A27">
        <f>ROW() - ROW(Tabela1[[#Headers],[ID_Item]])</f>
        <v>26</v>
      </c>
      <c r="B27" s="4" t="s">
        <v>113</v>
      </c>
      <c r="C27" s="4" t="s">
        <v>741</v>
      </c>
      <c r="D27" s="34" t="s">
        <v>252</v>
      </c>
      <c r="E27" s="37" t="s">
        <v>742</v>
      </c>
      <c r="F27" s="4" t="s">
        <v>213</v>
      </c>
      <c r="G27" s="1" t="s">
        <v>40</v>
      </c>
      <c r="I27" t="s">
        <v>467</v>
      </c>
    </row>
    <row r="28" spans="1:22" ht="43.2" x14ac:dyDescent="0.3">
      <c r="A28">
        <f>ROW() - ROW(Tabela1[[#Headers],[ID_Item]])</f>
        <v>27</v>
      </c>
      <c r="B28" s="4" t="s">
        <v>113</v>
      </c>
      <c r="C28" s="4" t="s">
        <v>743</v>
      </c>
      <c r="D28" s="34" t="s">
        <v>299</v>
      </c>
      <c r="E28" s="37" t="s">
        <v>938</v>
      </c>
      <c r="F28" s="4" t="s">
        <v>213</v>
      </c>
      <c r="G28" s="1" t="s">
        <v>40</v>
      </c>
      <c r="I28" t="s">
        <v>466</v>
      </c>
      <c r="J28" t="s">
        <v>435</v>
      </c>
      <c r="K28" s="11" t="s">
        <v>483</v>
      </c>
      <c r="L28">
        <v>3.125</v>
      </c>
      <c r="M28">
        <v>5.625</v>
      </c>
      <c r="N28">
        <v>50</v>
      </c>
      <c r="O28" t="s">
        <v>441</v>
      </c>
      <c r="Q28">
        <v>8</v>
      </c>
      <c r="R28">
        <v>500</v>
      </c>
      <c r="U28" t="s">
        <v>437</v>
      </c>
      <c r="V28" t="s">
        <v>445</v>
      </c>
    </row>
    <row r="29" spans="1:22" ht="28.8" x14ac:dyDescent="0.3">
      <c r="A29">
        <f>ROW() - ROW(Tabela1[[#Headers],[ID_Item]])</f>
        <v>28</v>
      </c>
      <c r="B29" s="4" t="s">
        <v>202</v>
      </c>
      <c r="C29" s="4" t="s">
        <v>684</v>
      </c>
      <c r="D29" s="34" t="s">
        <v>252</v>
      </c>
      <c r="E29" s="37" t="s">
        <v>315</v>
      </c>
      <c r="F29" s="4" t="s">
        <v>203</v>
      </c>
      <c r="G29" s="1" t="s">
        <v>197</v>
      </c>
      <c r="I29" t="s">
        <v>467</v>
      </c>
    </row>
    <row r="30" spans="1:22" ht="28.8" x14ac:dyDescent="0.3">
      <c r="A30">
        <f>ROW() - ROW(Tabela1[[#Headers],[ID_Item]])</f>
        <v>29</v>
      </c>
      <c r="B30" s="4" t="s">
        <v>202</v>
      </c>
      <c r="C30" s="4" t="s">
        <v>686</v>
      </c>
      <c r="D30" s="34" t="s">
        <v>252</v>
      </c>
      <c r="E30" s="37" t="s">
        <v>978</v>
      </c>
      <c r="F30" s="4" t="s">
        <v>203</v>
      </c>
      <c r="G30" s="1" t="s">
        <v>197</v>
      </c>
      <c r="I30" t="s">
        <v>467</v>
      </c>
    </row>
    <row r="31" spans="1:22" ht="28.8" x14ac:dyDescent="0.3">
      <c r="A31">
        <f>ROW() - ROW(Tabela1[[#Headers],[ID_Item]])</f>
        <v>30</v>
      </c>
      <c r="B31" s="4" t="s">
        <v>975</v>
      </c>
      <c r="C31" s="4" t="s">
        <v>699</v>
      </c>
      <c r="D31" s="4" t="s">
        <v>252</v>
      </c>
      <c r="E31" s="37" t="s">
        <v>987</v>
      </c>
      <c r="F31" s="4" t="s">
        <v>1022</v>
      </c>
      <c r="G31" s="1" t="s">
        <v>1023</v>
      </c>
      <c r="I31" t="s">
        <v>467</v>
      </c>
    </row>
    <row r="32" spans="1:22" ht="28.8" x14ac:dyDescent="0.3">
      <c r="A32">
        <f>ROW() - ROW(Tabela1[[#Headers],[ID_Item]])</f>
        <v>31</v>
      </c>
      <c r="B32" s="4" t="s">
        <v>975</v>
      </c>
      <c r="C32" s="4" t="s">
        <v>720</v>
      </c>
      <c r="D32" s="4" t="s">
        <v>252</v>
      </c>
      <c r="E32" s="37" t="s">
        <v>988</v>
      </c>
      <c r="F32" s="4" t="s">
        <v>1022</v>
      </c>
      <c r="G32" s="1" t="s">
        <v>1023</v>
      </c>
      <c r="I32" t="s">
        <v>467</v>
      </c>
    </row>
    <row r="33" spans="1:9" ht="28.8" x14ac:dyDescent="0.3">
      <c r="A33">
        <f>ROW() - ROW(Tabela1[[#Headers],[ID_Item]])</f>
        <v>32</v>
      </c>
      <c r="B33" s="4" t="s">
        <v>977</v>
      </c>
      <c r="C33" s="4" t="s">
        <v>686</v>
      </c>
      <c r="D33" s="4" t="s">
        <v>252</v>
      </c>
      <c r="E33" s="37" t="s">
        <v>1345</v>
      </c>
      <c r="F33" s="4" t="s">
        <v>1024</v>
      </c>
      <c r="G33" s="1" t="s">
        <v>1025</v>
      </c>
      <c r="I33" t="s">
        <v>467</v>
      </c>
    </row>
    <row r="34" spans="1:9" ht="28.8" x14ac:dyDescent="0.3">
      <c r="A34">
        <f>ROW() - ROW(Tabela1[[#Headers],[ID_Item]])</f>
        <v>33</v>
      </c>
      <c r="B34" s="4" t="s">
        <v>977</v>
      </c>
      <c r="C34" s="4" t="s">
        <v>715</v>
      </c>
      <c r="D34" s="4" t="s">
        <v>252</v>
      </c>
      <c r="E34" s="37" t="s">
        <v>1346</v>
      </c>
      <c r="F34" s="4" t="s">
        <v>1024</v>
      </c>
      <c r="G34" s="1" t="s">
        <v>1025</v>
      </c>
      <c r="I34" t="s">
        <v>467</v>
      </c>
    </row>
    <row r="35" spans="1:9" ht="28.8" x14ac:dyDescent="0.3">
      <c r="A35">
        <f>ROW() - ROW(Tabela1[[#Headers],[ID_Item]])</f>
        <v>34</v>
      </c>
      <c r="B35" s="4" t="s">
        <v>977</v>
      </c>
      <c r="C35" s="4" t="s">
        <v>719</v>
      </c>
      <c r="D35" s="4" t="s">
        <v>252</v>
      </c>
      <c r="E35" s="37" t="s">
        <v>1347</v>
      </c>
      <c r="F35" s="4" t="s">
        <v>1024</v>
      </c>
      <c r="G35" s="1" t="s">
        <v>1025</v>
      </c>
      <c r="I35" t="s">
        <v>467</v>
      </c>
    </row>
    <row r="36" spans="1:9" ht="28.8" x14ac:dyDescent="0.3">
      <c r="A36">
        <f>ROW() - ROW(Tabela1[[#Headers],[ID_Item]])</f>
        <v>35</v>
      </c>
      <c r="B36" s="4" t="s">
        <v>977</v>
      </c>
      <c r="C36" s="4" t="s">
        <v>976</v>
      </c>
      <c r="D36" s="4" t="s">
        <v>252</v>
      </c>
      <c r="E36" s="37" t="s">
        <v>1348</v>
      </c>
      <c r="F36" s="4" t="s">
        <v>1024</v>
      </c>
      <c r="G36" s="1" t="s">
        <v>1025</v>
      </c>
      <c r="I36" t="s">
        <v>467</v>
      </c>
    </row>
    <row r="37" spans="1:9" ht="28.8" x14ac:dyDescent="0.3">
      <c r="A37">
        <f>ROW() - ROW(Tabela1[[#Headers],[ID_Item]])</f>
        <v>36</v>
      </c>
      <c r="B37" s="4" t="s">
        <v>463</v>
      </c>
      <c r="C37" s="4" t="s">
        <v>681</v>
      </c>
      <c r="D37" s="34" t="s">
        <v>252</v>
      </c>
      <c r="E37" s="37" t="s">
        <v>464</v>
      </c>
      <c r="F37" s="4" t="s">
        <v>465</v>
      </c>
      <c r="G37" s="1" t="s">
        <v>40</v>
      </c>
      <c r="I37" t="s">
        <v>467</v>
      </c>
    </row>
    <row r="38" spans="1:9" ht="28.8" x14ac:dyDescent="0.3">
      <c r="A38">
        <f>ROW() - ROW(Tabela1[[#Headers],[ID_Item]])</f>
        <v>37</v>
      </c>
      <c r="B38" s="4" t="s">
        <v>463</v>
      </c>
      <c r="C38" s="4" t="s">
        <v>1116</v>
      </c>
      <c r="D38" s="4" t="s">
        <v>1117</v>
      </c>
      <c r="E38" s="36" t="s">
        <v>1190</v>
      </c>
      <c r="F38" s="4" t="s">
        <v>465</v>
      </c>
      <c r="G38" s="1" t="s">
        <v>40</v>
      </c>
      <c r="I38" t="s">
        <v>467</v>
      </c>
    </row>
    <row r="39" spans="1:9" ht="28.8" x14ac:dyDescent="0.3">
      <c r="A39">
        <f>ROW() - ROW(Tabela1[[#Headers],[ID_Item]])</f>
        <v>38</v>
      </c>
      <c r="B39" s="4" t="s">
        <v>150</v>
      </c>
      <c r="C39" s="4" t="s">
        <v>689</v>
      </c>
      <c r="D39" s="34" t="s">
        <v>284</v>
      </c>
      <c r="E39" s="37" t="s">
        <v>316</v>
      </c>
      <c r="F39" s="4" t="s">
        <v>29</v>
      </c>
      <c r="G39" s="1" t="s">
        <v>30</v>
      </c>
      <c r="H39">
        <v>3</v>
      </c>
      <c r="I39" t="s">
        <v>467</v>
      </c>
    </row>
    <row r="40" spans="1:9" ht="28.8" x14ac:dyDescent="0.3">
      <c r="A40">
        <f>ROW() - ROW(Tabela1[[#Headers],[ID_Item]])</f>
        <v>39</v>
      </c>
      <c r="B40" s="4" t="s">
        <v>150</v>
      </c>
      <c r="C40" s="4" t="s">
        <v>728</v>
      </c>
      <c r="D40" s="34" t="s">
        <v>284</v>
      </c>
      <c r="E40" s="37" t="s">
        <v>317</v>
      </c>
      <c r="F40" s="4" t="s">
        <v>29</v>
      </c>
      <c r="G40" s="1" t="s">
        <v>30</v>
      </c>
      <c r="H40">
        <v>3</v>
      </c>
      <c r="I40" t="s">
        <v>467</v>
      </c>
    </row>
    <row r="41" spans="1:9" ht="28.8" x14ac:dyDescent="0.3">
      <c r="A41">
        <f>ROW() - ROW(Tabela1[[#Headers],[ID_Item]])</f>
        <v>40</v>
      </c>
      <c r="B41" s="4" t="s">
        <v>150</v>
      </c>
      <c r="C41" s="4" t="s">
        <v>728</v>
      </c>
      <c r="D41" s="34" t="s">
        <v>253</v>
      </c>
      <c r="E41" s="37" t="s">
        <v>317</v>
      </c>
      <c r="F41" s="4" t="s">
        <v>29</v>
      </c>
      <c r="G41" s="1" t="s">
        <v>30</v>
      </c>
      <c r="H41">
        <v>3</v>
      </c>
      <c r="I41" t="s">
        <v>467</v>
      </c>
    </row>
    <row r="42" spans="1:9" ht="28.8" x14ac:dyDescent="0.3">
      <c r="A42">
        <f>ROW() - ROW(Tabela1[[#Headers],[ID_Item]])</f>
        <v>41</v>
      </c>
      <c r="B42" s="4" t="s">
        <v>150</v>
      </c>
      <c r="C42" s="4" t="s">
        <v>1163</v>
      </c>
      <c r="D42" s="4" t="s">
        <v>1159</v>
      </c>
      <c r="E42" s="37" t="s">
        <v>1286</v>
      </c>
      <c r="F42" s="4" t="s">
        <v>29</v>
      </c>
      <c r="G42" s="1" t="s">
        <v>30</v>
      </c>
      <c r="I42" t="s">
        <v>467</v>
      </c>
    </row>
    <row r="43" spans="1:9" ht="28.8" x14ac:dyDescent="0.3">
      <c r="A43">
        <f>ROW() - ROW(Tabela1[[#Headers],[ID_Item]])</f>
        <v>42</v>
      </c>
      <c r="B43" s="4" t="s">
        <v>150</v>
      </c>
      <c r="C43" s="4" t="s">
        <v>1164</v>
      </c>
      <c r="D43" s="4" t="s">
        <v>1165</v>
      </c>
      <c r="E43" s="37" t="s">
        <v>1287</v>
      </c>
      <c r="F43" s="4" t="s">
        <v>29</v>
      </c>
      <c r="G43" s="1" t="s">
        <v>30</v>
      </c>
      <c r="I43" t="s">
        <v>467</v>
      </c>
    </row>
    <row r="44" spans="1:9" ht="28.8" x14ac:dyDescent="0.3">
      <c r="A44">
        <f>ROW() - ROW(Tabela1[[#Headers],[ID_Item]])</f>
        <v>43</v>
      </c>
      <c r="B44" s="4" t="s">
        <v>150</v>
      </c>
      <c r="C44" s="4" t="s">
        <v>1164</v>
      </c>
      <c r="D44" s="4" t="s">
        <v>1166</v>
      </c>
      <c r="E44" s="37" t="s">
        <v>1302</v>
      </c>
      <c r="F44" s="4" t="s">
        <v>29</v>
      </c>
      <c r="G44" s="1" t="s">
        <v>30</v>
      </c>
      <c r="I44" t="s">
        <v>467</v>
      </c>
    </row>
    <row r="45" spans="1:9" ht="28.8" x14ac:dyDescent="0.3">
      <c r="A45">
        <f>ROW() - ROW(Tabela1[[#Headers],[ID_Item]])</f>
        <v>44</v>
      </c>
      <c r="B45" s="4" t="s">
        <v>150</v>
      </c>
      <c r="C45" s="4" t="s">
        <v>1164</v>
      </c>
      <c r="D45" s="4" t="s">
        <v>1167</v>
      </c>
      <c r="E45" s="37" t="s">
        <v>1288</v>
      </c>
      <c r="F45" s="4" t="s">
        <v>29</v>
      </c>
      <c r="G45" s="1" t="s">
        <v>30</v>
      </c>
      <c r="I45" t="s">
        <v>467</v>
      </c>
    </row>
    <row r="46" spans="1:9" ht="28.8" x14ac:dyDescent="0.3">
      <c r="A46">
        <f>ROW() - ROW(Tabela1[[#Headers],[ID_Item]])</f>
        <v>45</v>
      </c>
      <c r="B46" s="4" t="s">
        <v>150</v>
      </c>
      <c r="C46" s="4" t="s">
        <v>1168</v>
      </c>
      <c r="D46" s="4" t="s">
        <v>1165</v>
      </c>
      <c r="E46" s="37" t="s">
        <v>1303</v>
      </c>
      <c r="F46" s="4" t="s">
        <v>29</v>
      </c>
      <c r="G46" s="1" t="s">
        <v>30</v>
      </c>
      <c r="I46" t="s">
        <v>467</v>
      </c>
    </row>
    <row r="47" spans="1:9" ht="28.8" x14ac:dyDescent="0.3">
      <c r="A47">
        <f>ROW() - ROW(Tabela1[[#Headers],[ID_Item]])</f>
        <v>46</v>
      </c>
      <c r="B47" s="4" t="s">
        <v>150</v>
      </c>
      <c r="C47" s="4" t="s">
        <v>1168</v>
      </c>
      <c r="D47" s="4" t="s">
        <v>1167</v>
      </c>
      <c r="E47" s="37" t="s">
        <v>1289</v>
      </c>
      <c r="F47" s="4" t="s">
        <v>29</v>
      </c>
      <c r="G47" s="1" t="s">
        <v>30</v>
      </c>
      <c r="I47" t="s">
        <v>467</v>
      </c>
    </row>
    <row r="48" spans="1:9" ht="28.8" x14ac:dyDescent="0.3">
      <c r="A48">
        <f>ROW() - ROW(Tabela1[[#Headers],[ID_Item]])</f>
        <v>47</v>
      </c>
      <c r="B48" s="4" t="s">
        <v>179</v>
      </c>
      <c r="C48" s="4" t="s">
        <v>685</v>
      </c>
      <c r="D48" s="34" t="s">
        <v>253</v>
      </c>
      <c r="E48" s="37" t="s">
        <v>1349</v>
      </c>
      <c r="F48" s="4" t="s">
        <v>29</v>
      </c>
      <c r="G48" s="1" t="s">
        <v>143</v>
      </c>
      <c r="I48" t="s">
        <v>467</v>
      </c>
    </row>
    <row r="49" spans="1:22" ht="28.8" x14ac:dyDescent="0.3">
      <c r="A49">
        <f>ROW() - ROW(Tabela1[[#Headers],[ID_Item]])</f>
        <v>48</v>
      </c>
      <c r="B49" s="4" t="s">
        <v>1187</v>
      </c>
      <c r="C49" s="4" t="s">
        <v>716</v>
      </c>
      <c r="D49" s="4" t="s">
        <v>986</v>
      </c>
      <c r="E49" s="35" t="s">
        <v>1227</v>
      </c>
      <c r="F49" s="4" t="s">
        <v>1304</v>
      </c>
      <c r="G49" s="1" t="s">
        <v>1305</v>
      </c>
    </row>
    <row r="50" spans="1:22" ht="28.8" x14ac:dyDescent="0.3">
      <c r="A50">
        <f>ROW() - ROW(Tabela1[[#Headers],[ID_Item]])</f>
        <v>49</v>
      </c>
      <c r="B50" s="4" t="s">
        <v>1187</v>
      </c>
      <c r="C50" s="4" t="s">
        <v>698</v>
      </c>
      <c r="D50" s="4" t="s">
        <v>252</v>
      </c>
      <c r="E50" s="35" t="s">
        <v>1228</v>
      </c>
      <c r="F50" s="4" t="s">
        <v>1304</v>
      </c>
      <c r="G50" s="1" t="s">
        <v>1305</v>
      </c>
    </row>
    <row r="51" spans="1:22" ht="28.8" x14ac:dyDescent="0.3">
      <c r="A51">
        <f>ROW() - ROW(Tabela1[[#Headers],[ID_Item]])</f>
        <v>50</v>
      </c>
      <c r="B51" s="4" t="s">
        <v>130</v>
      </c>
      <c r="C51" s="4" t="s">
        <v>686</v>
      </c>
      <c r="D51" s="34" t="s">
        <v>252</v>
      </c>
      <c r="E51" s="37" t="s">
        <v>303</v>
      </c>
      <c r="F51" s="4" t="s">
        <v>47</v>
      </c>
      <c r="G51" s="1" t="s">
        <v>48</v>
      </c>
      <c r="I51" t="s">
        <v>467</v>
      </c>
    </row>
    <row r="52" spans="1:22" ht="28.8" x14ac:dyDescent="0.3">
      <c r="A52">
        <f>ROW() - ROW(Tabela1[[#Headers],[ID_Item]])</f>
        <v>51</v>
      </c>
      <c r="B52" s="4" t="s">
        <v>130</v>
      </c>
      <c r="C52" s="4" t="s">
        <v>687</v>
      </c>
      <c r="D52" s="34" t="s">
        <v>253</v>
      </c>
      <c r="E52" s="37" t="s">
        <v>456</v>
      </c>
      <c r="F52" s="4" t="s">
        <v>47</v>
      </c>
      <c r="G52" s="1" t="s">
        <v>48</v>
      </c>
      <c r="I52" t="s">
        <v>466</v>
      </c>
      <c r="J52" t="s">
        <v>435</v>
      </c>
      <c r="K52" s="11" t="s">
        <v>484</v>
      </c>
      <c r="L52">
        <f>0.5/3</f>
        <v>0.16666666666666666</v>
      </c>
      <c r="M52">
        <f>1/3</f>
        <v>0.33333333333333331</v>
      </c>
      <c r="N52">
        <v>4</v>
      </c>
      <c r="O52" t="s">
        <v>455</v>
      </c>
      <c r="P52">
        <v>20</v>
      </c>
      <c r="Q52">
        <v>8</v>
      </c>
      <c r="R52">
        <v>10</v>
      </c>
      <c r="U52" t="s">
        <v>437</v>
      </c>
      <c r="V52" t="s">
        <v>445</v>
      </c>
    </row>
    <row r="53" spans="1:22" ht="28.8" x14ac:dyDescent="0.3">
      <c r="A53">
        <f>ROW() - ROW(Tabela1[[#Headers],[ID_Item]])</f>
        <v>52</v>
      </c>
      <c r="B53" s="4" t="s">
        <v>24</v>
      </c>
      <c r="C53" s="4" t="s">
        <v>689</v>
      </c>
      <c r="D53" s="34" t="s">
        <v>284</v>
      </c>
      <c r="E53" s="37" t="s">
        <v>304</v>
      </c>
      <c r="F53" s="4" t="s">
        <v>29</v>
      </c>
      <c r="G53" s="1" t="s">
        <v>30</v>
      </c>
      <c r="H53">
        <v>3</v>
      </c>
      <c r="I53" t="s">
        <v>467</v>
      </c>
    </row>
    <row r="54" spans="1:22" ht="28.8" x14ac:dyDescent="0.3">
      <c r="A54">
        <f>ROW() - ROW(Tabela1[[#Headers],[ID_Item]])</f>
        <v>53</v>
      </c>
      <c r="B54" s="4" t="s">
        <v>24</v>
      </c>
      <c r="C54" s="4" t="s">
        <v>729</v>
      </c>
      <c r="D54" s="34" t="s">
        <v>284</v>
      </c>
      <c r="E54" s="37" t="s">
        <v>305</v>
      </c>
      <c r="F54" s="4" t="s">
        <v>29</v>
      </c>
      <c r="G54" s="1" t="s">
        <v>30</v>
      </c>
      <c r="H54">
        <v>3</v>
      </c>
      <c r="I54" t="s">
        <v>467</v>
      </c>
    </row>
    <row r="55" spans="1:22" ht="28.8" x14ac:dyDescent="0.3">
      <c r="A55">
        <f>ROW() - ROW(Tabela1[[#Headers],[ID_Item]])</f>
        <v>54</v>
      </c>
      <c r="B55" s="4" t="s">
        <v>24</v>
      </c>
      <c r="C55" s="4" t="s">
        <v>688</v>
      </c>
      <c r="D55" s="34" t="s">
        <v>285</v>
      </c>
      <c r="E55" s="37" t="s">
        <v>730</v>
      </c>
      <c r="F55" s="4" t="s">
        <v>29</v>
      </c>
      <c r="G55" s="1" t="s">
        <v>31</v>
      </c>
      <c r="I55" t="s">
        <v>467</v>
      </c>
    </row>
    <row r="56" spans="1:22" ht="28.8" x14ac:dyDescent="0.3">
      <c r="A56">
        <f>ROW() - ROW(Tabela1[[#Headers],[ID_Item]])</f>
        <v>55</v>
      </c>
      <c r="B56" s="4" t="s">
        <v>24</v>
      </c>
      <c r="C56" s="4" t="s">
        <v>689</v>
      </c>
      <c r="D56" s="34" t="s">
        <v>285</v>
      </c>
      <c r="E56" s="37" t="s">
        <v>731</v>
      </c>
      <c r="F56" s="4" t="s">
        <v>29</v>
      </c>
      <c r="G56" s="1" t="s">
        <v>31</v>
      </c>
      <c r="I56" t="s">
        <v>467</v>
      </c>
    </row>
    <row r="57" spans="1:22" ht="28.8" x14ac:dyDescent="0.3">
      <c r="A57">
        <f>ROW() - ROW(Tabela1[[#Headers],[ID_Item]])</f>
        <v>56</v>
      </c>
      <c r="B57" s="4" t="s">
        <v>24</v>
      </c>
      <c r="C57" s="4" t="s">
        <v>1158</v>
      </c>
      <c r="D57" s="4" t="s">
        <v>1159</v>
      </c>
      <c r="E57" s="37" t="s">
        <v>1283</v>
      </c>
      <c r="F57" s="4" t="s">
        <v>29</v>
      </c>
      <c r="G57" s="1" t="s">
        <v>31</v>
      </c>
      <c r="I57" t="s">
        <v>467</v>
      </c>
    </row>
    <row r="58" spans="1:22" ht="28.8" x14ac:dyDescent="0.3">
      <c r="A58">
        <f>ROW() - ROW(Tabela1[[#Headers],[ID_Item]])</f>
        <v>57</v>
      </c>
      <c r="B58" s="4" t="s">
        <v>24</v>
      </c>
      <c r="C58" s="4" t="s">
        <v>729</v>
      </c>
      <c r="D58" s="4" t="s">
        <v>1160</v>
      </c>
      <c r="E58" s="37" t="s">
        <v>1284</v>
      </c>
      <c r="F58" s="4" t="s">
        <v>29</v>
      </c>
      <c r="G58" s="1" t="s">
        <v>30</v>
      </c>
      <c r="I58" t="s">
        <v>467</v>
      </c>
    </row>
    <row r="59" spans="1:22" ht="28.8" x14ac:dyDescent="0.3">
      <c r="A59">
        <f>ROW() - ROW(Tabela1[[#Headers],[ID_Item]])</f>
        <v>58</v>
      </c>
      <c r="B59" s="4" t="s">
        <v>24</v>
      </c>
      <c r="C59" s="4" t="s">
        <v>729</v>
      </c>
      <c r="D59" s="4" t="s">
        <v>1161</v>
      </c>
      <c r="E59" s="37" t="s">
        <v>1306</v>
      </c>
      <c r="F59" s="4" t="s">
        <v>29</v>
      </c>
      <c r="G59" s="1" t="s">
        <v>30</v>
      </c>
      <c r="I59" t="s">
        <v>467</v>
      </c>
    </row>
    <row r="60" spans="1:22" ht="28.8" x14ac:dyDescent="0.3">
      <c r="A60">
        <f>ROW() - ROW(Tabela1[[#Headers],[ID_Item]])</f>
        <v>59</v>
      </c>
      <c r="B60" s="4" t="s">
        <v>24</v>
      </c>
      <c r="C60" s="4" t="s">
        <v>1162</v>
      </c>
      <c r="D60" s="4" t="s">
        <v>1160</v>
      </c>
      <c r="E60" s="37" t="s">
        <v>1285</v>
      </c>
      <c r="F60" s="4" t="s">
        <v>29</v>
      </c>
      <c r="G60" s="1" t="s">
        <v>30</v>
      </c>
      <c r="I60" t="s">
        <v>467</v>
      </c>
    </row>
    <row r="61" spans="1:22" ht="28.8" x14ac:dyDescent="0.3">
      <c r="A61">
        <f>ROW() - ROW(Tabela1[[#Headers],[ID_Item]])</f>
        <v>60</v>
      </c>
      <c r="B61" s="4" t="s">
        <v>1070</v>
      </c>
      <c r="C61" s="4" t="s">
        <v>954</v>
      </c>
      <c r="D61" s="4" t="s">
        <v>252</v>
      </c>
      <c r="E61" s="37" t="s">
        <v>955</v>
      </c>
      <c r="F61" s="4" t="s">
        <v>1014</v>
      </c>
      <c r="G61" s="1" t="s">
        <v>1015</v>
      </c>
      <c r="I61" t="s">
        <v>467</v>
      </c>
    </row>
    <row r="62" spans="1:22" ht="43.2" x14ac:dyDescent="0.3">
      <c r="A62">
        <f>ROW() - ROW(Tabela1[[#Headers],[ID_Item]])</f>
        <v>61</v>
      </c>
      <c r="B62" s="4" t="s">
        <v>1071</v>
      </c>
      <c r="C62" s="4" t="s">
        <v>956</v>
      </c>
      <c r="D62" s="4" t="s">
        <v>252</v>
      </c>
      <c r="E62" s="37" t="s">
        <v>959</v>
      </c>
      <c r="F62" s="4" t="s">
        <v>1016</v>
      </c>
      <c r="G62" s="1" t="s">
        <v>1013</v>
      </c>
      <c r="I62" t="s">
        <v>467</v>
      </c>
    </row>
    <row r="63" spans="1:22" ht="43.2" x14ac:dyDescent="0.3">
      <c r="A63">
        <f>ROW() - ROW(Tabela1[[#Headers],[ID_Item]])</f>
        <v>62</v>
      </c>
      <c r="B63" s="4" t="s">
        <v>1071</v>
      </c>
      <c r="C63" s="4" t="s">
        <v>957</v>
      </c>
      <c r="D63" s="4" t="s">
        <v>252</v>
      </c>
      <c r="E63" s="37" t="s">
        <v>960</v>
      </c>
      <c r="F63" s="4" t="s">
        <v>1016</v>
      </c>
      <c r="G63" s="1" t="s">
        <v>1013</v>
      </c>
      <c r="I63" t="s">
        <v>467</v>
      </c>
    </row>
    <row r="64" spans="1:22" ht="43.2" x14ac:dyDescent="0.3">
      <c r="A64">
        <f>ROW() - ROW(Tabela1[[#Headers],[ID_Item]])</f>
        <v>63</v>
      </c>
      <c r="B64" s="4" t="s">
        <v>1071</v>
      </c>
      <c r="C64" s="4" t="s">
        <v>958</v>
      </c>
      <c r="D64" s="4" t="s">
        <v>252</v>
      </c>
      <c r="E64" s="37" t="s">
        <v>961</v>
      </c>
      <c r="F64" s="4" t="s">
        <v>1016</v>
      </c>
      <c r="G64" s="1" t="s">
        <v>1013</v>
      </c>
      <c r="I64" t="s">
        <v>467</v>
      </c>
    </row>
    <row r="65" spans="1:9" ht="28.8" x14ac:dyDescent="0.3">
      <c r="A65">
        <f>ROW() - ROW(Tabela1[[#Headers],[ID_Item]])</f>
        <v>64</v>
      </c>
      <c r="B65" s="4" t="s">
        <v>866</v>
      </c>
      <c r="C65" s="4" t="s">
        <v>943</v>
      </c>
      <c r="D65" s="4" t="s">
        <v>252</v>
      </c>
      <c r="E65" s="37" t="s">
        <v>1220</v>
      </c>
      <c r="F65" s="4" t="s">
        <v>1010</v>
      </c>
      <c r="G65" s="1" t="s">
        <v>1011</v>
      </c>
      <c r="I65" t="s">
        <v>467</v>
      </c>
    </row>
    <row r="66" spans="1:9" ht="28.8" x14ac:dyDescent="0.3">
      <c r="A66">
        <f>ROW() - ROW(Tabela1[[#Headers],[ID_Item]])</f>
        <v>65</v>
      </c>
      <c r="B66" s="4" t="s">
        <v>866</v>
      </c>
      <c r="C66" s="4" t="s">
        <v>682</v>
      </c>
      <c r="D66" s="4" t="s">
        <v>252</v>
      </c>
      <c r="E66" s="37" t="s">
        <v>1221</v>
      </c>
      <c r="F66" s="4" t="s">
        <v>1010</v>
      </c>
      <c r="G66" s="1" t="s">
        <v>1011</v>
      </c>
      <c r="I66" t="s">
        <v>467</v>
      </c>
    </row>
    <row r="67" spans="1:9" ht="28.8" x14ac:dyDescent="0.3">
      <c r="A67">
        <f>ROW() - ROW(Tabela1[[#Headers],[ID_Item]])</f>
        <v>66</v>
      </c>
      <c r="B67" s="4" t="s">
        <v>866</v>
      </c>
      <c r="C67" s="4" t="s">
        <v>1132</v>
      </c>
      <c r="D67" s="4" t="s">
        <v>951</v>
      </c>
      <c r="E67" s="37" t="s">
        <v>1222</v>
      </c>
      <c r="F67" s="4" t="s">
        <v>1010</v>
      </c>
      <c r="G67" s="1" t="s">
        <v>1011</v>
      </c>
      <c r="I67" t="s">
        <v>467</v>
      </c>
    </row>
    <row r="68" spans="1:9" ht="28.8" x14ac:dyDescent="0.3">
      <c r="A68">
        <f>ROW() - ROW(Tabela1[[#Headers],[ID_Item]])</f>
        <v>67</v>
      </c>
      <c r="B68" s="4" t="s">
        <v>1133</v>
      </c>
      <c r="C68" s="4" t="s">
        <v>723</v>
      </c>
      <c r="D68" s="4" t="s">
        <v>252</v>
      </c>
      <c r="E68" s="37" t="s">
        <v>1223</v>
      </c>
      <c r="F68" s="4" t="s">
        <v>1310</v>
      </c>
      <c r="G68" s="1" t="s">
        <v>1311</v>
      </c>
      <c r="I68" t="s">
        <v>467</v>
      </c>
    </row>
    <row r="69" spans="1:9" ht="28.8" x14ac:dyDescent="0.3">
      <c r="A69">
        <f>ROW() - ROW(Tabela1[[#Headers],[ID_Item]])</f>
        <v>68</v>
      </c>
      <c r="B69" s="4" t="s">
        <v>122</v>
      </c>
      <c r="C69" s="4" t="s">
        <v>727</v>
      </c>
      <c r="D69" s="34" t="s">
        <v>286</v>
      </c>
      <c r="E69" s="37" t="s">
        <v>1350</v>
      </c>
      <c r="F69" s="4" t="s">
        <v>123</v>
      </c>
      <c r="G69" s="1" t="s">
        <v>124</v>
      </c>
      <c r="I69" t="s">
        <v>467</v>
      </c>
    </row>
    <row r="70" spans="1:9" ht="28.8" x14ac:dyDescent="0.3">
      <c r="A70">
        <f>ROW() - ROW(Tabela1[[#Headers],[ID_Item]])</f>
        <v>69</v>
      </c>
      <c r="B70" s="4" t="s">
        <v>208</v>
      </c>
      <c r="C70" s="4" t="s">
        <v>690</v>
      </c>
      <c r="D70" s="34" t="s">
        <v>252</v>
      </c>
      <c r="E70" s="37" t="s">
        <v>318</v>
      </c>
      <c r="F70" s="4" t="s">
        <v>201</v>
      </c>
      <c r="G70" s="1" t="s">
        <v>197</v>
      </c>
      <c r="I70" t="s">
        <v>467</v>
      </c>
    </row>
    <row r="71" spans="1:9" ht="28.8" x14ac:dyDescent="0.3">
      <c r="A71">
        <f>ROW() - ROW(Tabela1[[#Headers],[ID_Item]])</f>
        <v>70</v>
      </c>
      <c r="B71" s="4" t="s">
        <v>208</v>
      </c>
      <c r="C71" s="4" t="s">
        <v>691</v>
      </c>
      <c r="D71" s="34" t="s">
        <v>252</v>
      </c>
      <c r="E71" s="37" t="s">
        <v>319</v>
      </c>
      <c r="F71" s="4" t="s">
        <v>201</v>
      </c>
      <c r="G71" s="1" t="s">
        <v>197</v>
      </c>
      <c r="I71" t="s">
        <v>467</v>
      </c>
    </row>
    <row r="72" spans="1:9" ht="28.8" x14ac:dyDescent="0.3">
      <c r="A72">
        <f>ROW() - ROW(Tabela1[[#Headers],[ID_Item]])</f>
        <v>71</v>
      </c>
      <c r="B72" s="4" t="s">
        <v>208</v>
      </c>
      <c r="C72" s="4" t="s">
        <v>692</v>
      </c>
      <c r="D72" s="34" t="s">
        <v>252</v>
      </c>
      <c r="E72" s="37" t="s">
        <v>320</v>
      </c>
      <c r="F72" s="4" t="s">
        <v>201</v>
      </c>
      <c r="G72" s="1" t="s">
        <v>197</v>
      </c>
      <c r="I72" t="s">
        <v>467</v>
      </c>
    </row>
    <row r="73" spans="1:9" ht="28.8" x14ac:dyDescent="0.3">
      <c r="A73">
        <f>ROW() - ROW(Tabela1[[#Headers],[ID_Item]])</f>
        <v>72</v>
      </c>
      <c r="B73" s="4" t="s">
        <v>55</v>
      </c>
      <c r="C73" s="4" t="s">
        <v>681</v>
      </c>
      <c r="D73" s="34" t="s">
        <v>252</v>
      </c>
      <c r="E73" s="37" t="s">
        <v>321</v>
      </c>
      <c r="F73" s="4" t="s">
        <v>215</v>
      </c>
      <c r="G73" s="1" t="s">
        <v>40</v>
      </c>
      <c r="I73" t="s">
        <v>467</v>
      </c>
    </row>
    <row r="74" spans="1:9" ht="28.8" x14ac:dyDescent="0.3">
      <c r="A74">
        <f>ROW() - ROW(Tabela1[[#Headers],[ID_Item]])</f>
        <v>73</v>
      </c>
      <c r="B74" s="4" t="s">
        <v>55</v>
      </c>
      <c r="C74" s="4" t="s">
        <v>1075</v>
      </c>
      <c r="D74" s="4" t="s">
        <v>951</v>
      </c>
      <c r="E74" s="35" t="s">
        <v>1191</v>
      </c>
      <c r="F74" s="4" t="s">
        <v>215</v>
      </c>
      <c r="G74" s="1" t="s">
        <v>40</v>
      </c>
    </row>
    <row r="75" spans="1:9" ht="28.8" x14ac:dyDescent="0.3">
      <c r="A75">
        <f>ROW() - ROW(Tabela1[[#Headers],[ID_Item]])</f>
        <v>74</v>
      </c>
      <c r="B75" s="4" t="s">
        <v>58</v>
      </c>
      <c r="C75" s="4" t="s">
        <v>732</v>
      </c>
      <c r="D75" s="34" t="s">
        <v>287</v>
      </c>
      <c r="E75" s="37" t="s">
        <v>322</v>
      </c>
      <c r="F75" s="4" t="s">
        <v>214</v>
      </c>
      <c r="G75" s="1" t="s">
        <v>40</v>
      </c>
      <c r="I75" t="s">
        <v>467</v>
      </c>
    </row>
    <row r="76" spans="1:9" ht="28.8" x14ac:dyDescent="0.3">
      <c r="A76">
        <f>ROW() - ROW(Tabela1[[#Headers],[ID_Item]])</f>
        <v>75</v>
      </c>
      <c r="B76" s="4" t="s">
        <v>186</v>
      </c>
      <c r="C76" s="30">
        <v>0.02</v>
      </c>
      <c r="D76" s="4" t="s">
        <v>250</v>
      </c>
      <c r="E76" s="37" t="s">
        <v>873</v>
      </c>
      <c r="F76" s="4" t="s">
        <v>119</v>
      </c>
      <c r="G76" s="1" t="s">
        <v>40</v>
      </c>
      <c r="I76" t="s">
        <v>467</v>
      </c>
    </row>
    <row r="77" spans="1:9" ht="57.6" x14ac:dyDescent="0.3">
      <c r="A77">
        <f>ROW() - ROW(Tabela1[[#Headers],[ID_Item]])</f>
        <v>76</v>
      </c>
      <c r="B77" s="4" t="s">
        <v>186</v>
      </c>
      <c r="C77" s="30">
        <v>0.02</v>
      </c>
      <c r="D77" s="34" t="s">
        <v>288</v>
      </c>
      <c r="E77" s="37" t="s">
        <v>323</v>
      </c>
      <c r="F77" s="4" t="s">
        <v>119</v>
      </c>
      <c r="G77" s="1" t="s">
        <v>187</v>
      </c>
      <c r="I77" t="s">
        <v>467</v>
      </c>
    </row>
    <row r="78" spans="1:9" ht="28.8" x14ac:dyDescent="0.3">
      <c r="A78">
        <f>ROW() - ROW(Tabela1[[#Headers],[ID_Item]])</f>
        <v>77</v>
      </c>
      <c r="B78" s="4" t="s">
        <v>42</v>
      </c>
      <c r="C78" s="4" t="s">
        <v>686</v>
      </c>
      <c r="D78" s="34" t="s">
        <v>252</v>
      </c>
      <c r="E78" s="37" t="s">
        <v>324</v>
      </c>
      <c r="F78" s="4" t="s">
        <v>43</v>
      </c>
      <c r="G78" s="1" t="s">
        <v>44</v>
      </c>
      <c r="I78" t="s">
        <v>467</v>
      </c>
    </row>
    <row r="79" spans="1:9" ht="28.8" x14ac:dyDescent="0.3">
      <c r="A79">
        <f>ROW() - ROW(Tabela1[[#Headers],[ID_Item]])</f>
        <v>78</v>
      </c>
      <c r="B79" s="4" t="s">
        <v>183</v>
      </c>
      <c r="C79" s="4" t="s">
        <v>693</v>
      </c>
      <c r="D79" s="34" t="s">
        <v>252</v>
      </c>
      <c r="E79" s="37" t="s">
        <v>325</v>
      </c>
      <c r="F79" s="4" t="s">
        <v>207</v>
      </c>
      <c r="G79" s="1" t="s">
        <v>184</v>
      </c>
      <c r="I79" t="s">
        <v>467</v>
      </c>
    </row>
    <row r="80" spans="1:9" ht="28.8" x14ac:dyDescent="0.3">
      <c r="A80">
        <f>ROW() - ROW(Tabela1[[#Headers],[ID_Item]])</f>
        <v>79</v>
      </c>
      <c r="B80" s="4" t="s">
        <v>979</v>
      </c>
      <c r="C80" s="4" t="s">
        <v>720</v>
      </c>
      <c r="D80" s="4" t="s">
        <v>252</v>
      </c>
      <c r="E80" s="37" t="s">
        <v>989</v>
      </c>
      <c r="F80" s="4" t="s">
        <v>1024</v>
      </c>
      <c r="G80" s="1" t="s">
        <v>1026</v>
      </c>
      <c r="I80" t="s">
        <v>467</v>
      </c>
    </row>
    <row r="81" spans="1:9" ht="28.8" x14ac:dyDescent="0.3">
      <c r="A81">
        <f>ROW() - ROW(Tabela1[[#Headers],[ID_Item]])</f>
        <v>80</v>
      </c>
      <c r="B81" s="4" t="s">
        <v>57</v>
      </c>
      <c r="C81" s="4" t="s">
        <v>714</v>
      </c>
      <c r="D81" s="34" t="s">
        <v>252</v>
      </c>
      <c r="E81" s="37" t="s">
        <v>326</v>
      </c>
      <c r="F81" s="4" t="s">
        <v>216</v>
      </c>
      <c r="G81" s="1" t="s">
        <v>40</v>
      </c>
      <c r="I81" t="s">
        <v>467</v>
      </c>
    </row>
    <row r="82" spans="1:9" ht="28.8" x14ac:dyDescent="0.3">
      <c r="A82">
        <f>ROW() - ROW(Tabela1[[#Headers],[ID_Item]])</f>
        <v>81</v>
      </c>
      <c r="B82" s="4" t="s">
        <v>57</v>
      </c>
      <c r="C82" s="4" t="s">
        <v>681</v>
      </c>
      <c r="D82" s="34" t="s">
        <v>252</v>
      </c>
      <c r="E82" s="37" t="s">
        <v>327</v>
      </c>
      <c r="F82" s="4" t="s">
        <v>216</v>
      </c>
      <c r="G82" s="1" t="s">
        <v>40</v>
      </c>
      <c r="I82" t="s">
        <v>467</v>
      </c>
    </row>
    <row r="83" spans="1:9" ht="28.8" x14ac:dyDescent="0.3">
      <c r="A83">
        <f>ROW() - ROW(Tabela1[[#Headers],[ID_Item]])</f>
        <v>82</v>
      </c>
      <c r="B83" s="4" t="s">
        <v>37</v>
      </c>
      <c r="C83" s="4" t="s">
        <v>1402</v>
      </c>
      <c r="D83" s="34" t="s">
        <v>289</v>
      </c>
      <c r="E83" s="37" t="s">
        <v>1403</v>
      </c>
      <c r="F83" s="4" t="s">
        <v>34</v>
      </c>
      <c r="G83" s="1" t="s">
        <v>35</v>
      </c>
      <c r="I83" t="s">
        <v>467</v>
      </c>
    </row>
    <row r="84" spans="1:9" ht="28.8" x14ac:dyDescent="0.3">
      <c r="A84">
        <f>ROW() - ROW(Tabela1[[#Headers],[ID_Item]])</f>
        <v>83</v>
      </c>
      <c r="B84" s="4" t="s">
        <v>1118</v>
      </c>
      <c r="C84" s="4" t="s">
        <v>714</v>
      </c>
      <c r="D84" s="4" t="s">
        <v>252</v>
      </c>
      <c r="E84" s="37" t="s">
        <v>1192</v>
      </c>
      <c r="F84" s="4" t="s">
        <v>465</v>
      </c>
      <c r="G84" s="1" t="s">
        <v>40</v>
      </c>
      <c r="I84" t="s">
        <v>467</v>
      </c>
    </row>
    <row r="85" spans="1:9" ht="28.8" x14ac:dyDescent="0.3">
      <c r="A85">
        <f>ROW() - ROW(Tabela1[[#Headers],[ID_Item]])</f>
        <v>84</v>
      </c>
      <c r="B85" s="4" t="s">
        <v>1118</v>
      </c>
      <c r="C85" s="4" t="s">
        <v>681</v>
      </c>
      <c r="D85" s="4" t="s">
        <v>252</v>
      </c>
      <c r="E85" s="37" t="s">
        <v>1193</v>
      </c>
      <c r="F85" s="4" t="s">
        <v>465</v>
      </c>
      <c r="G85" s="1" t="s">
        <v>40</v>
      </c>
      <c r="I85" t="s">
        <v>467</v>
      </c>
    </row>
    <row r="86" spans="1:9" ht="28.8" x14ac:dyDescent="0.3">
      <c r="A86">
        <f>ROW() - ROW(Tabela1[[#Headers],[ID_Item]])</f>
        <v>85</v>
      </c>
      <c r="B86" s="4" t="s">
        <v>211</v>
      </c>
      <c r="C86" s="4" t="s">
        <v>723</v>
      </c>
      <c r="D86" s="34" t="s">
        <v>252</v>
      </c>
      <c r="E86" s="37" t="s">
        <v>306</v>
      </c>
      <c r="F86" s="4" t="s">
        <v>212</v>
      </c>
      <c r="G86" s="1" t="s">
        <v>40</v>
      </c>
      <c r="I86" t="s">
        <v>467</v>
      </c>
    </row>
    <row r="87" spans="1:9" ht="28.8" x14ac:dyDescent="0.3">
      <c r="A87">
        <f>ROW() - ROW(Tabela1[[#Headers],[ID_Item]])</f>
        <v>86</v>
      </c>
      <c r="B87" s="4" t="s">
        <v>211</v>
      </c>
      <c r="C87" s="4" t="s">
        <v>703</v>
      </c>
      <c r="D87" s="4" t="s">
        <v>296</v>
      </c>
      <c r="E87" s="37" t="s">
        <v>1194</v>
      </c>
      <c r="F87" s="4" t="s">
        <v>212</v>
      </c>
      <c r="G87" s="1" t="s">
        <v>40</v>
      </c>
      <c r="I87" t="s">
        <v>467</v>
      </c>
    </row>
    <row r="88" spans="1:9" ht="28.8" x14ac:dyDescent="0.3">
      <c r="A88">
        <f>ROW() - ROW(Tabela1[[#Headers],[ID_Item]])</f>
        <v>87</v>
      </c>
      <c r="B88" s="4" t="s">
        <v>211</v>
      </c>
      <c r="C88" s="4" t="s">
        <v>723</v>
      </c>
      <c r="D88" s="4" t="s">
        <v>296</v>
      </c>
      <c r="E88" s="37" t="s">
        <v>1195</v>
      </c>
      <c r="F88" s="4" t="s">
        <v>212</v>
      </c>
      <c r="G88" s="1" t="s">
        <v>40</v>
      </c>
      <c r="I88" t="s">
        <v>467</v>
      </c>
    </row>
    <row r="89" spans="1:9" ht="28.8" x14ac:dyDescent="0.3">
      <c r="A89">
        <f>ROW() - ROW(Tabela1[[#Headers],[ID_Item]])</f>
        <v>88</v>
      </c>
      <c r="B89" s="4" t="s">
        <v>1134</v>
      </c>
      <c r="C89" s="4" t="s">
        <v>686</v>
      </c>
      <c r="D89" s="4" t="s">
        <v>252</v>
      </c>
      <c r="E89" s="37" t="s">
        <v>1351</v>
      </c>
      <c r="F89" s="4" t="s">
        <v>1309</v>
      </c>
      <c r="G89" s="1" t="s">
        <v>1312</v>
      </c>
      <c r="I89" t="s">
        <v>467</v>
      </c>
    </row>
    <row r="90" spans="1:9" ht="28.8" x14ac:dyDescent="0.3">
      <c r="A90">
        <f>ROW() - ROW(Tabela1[[#Headers],[ID_Item]])</f>
        <v>89</v>
      </c>
      <c r="B90" s="4" t="s">
        <v>1134</v>
      </c>
      <c r="C90" s="4" t="s">
        <v>715</v>
      </c>
      <c r="D90" s="4" t="s">
        <v>252</v>
      </c>
      <c r="E90" s="37" t="s">
        <v>1352</v>
      </c>
      <c r="F90" s="4" t="s">
        <v>1309</v>
      </c>
      <c r="G90" s="1" t="s">
        <v>1312</v>
      </c>
      <c r="I90" t="s">
        <v>467</v>
      </c>
    </row>
    <row r="91" spans="1:9" ht="28.8" x14ac:dyDescent="0.3">
      <c r="A91">
        <f>ROW() - ROW(Tabela1[[#Headers],[ID_Item]])</f>
        <v>90</v>
      </c>
      <c r="B91" s="4" t="s">
        <v>1068</v>
      </c>
      <c r="C91" s="4" t="s">
        <v>1002</v>
      </c>
      <c r="D91" s="4" t="s">
        <v>250</v>
      </c>
      <c r="E91" s="37" t="s">
        <v>1353</v>
      </c>
      <c r="F91" s="4" t="s">
        <v>166</v>
      </c>
      <c r="G91" s="1" t="s">
        <v>175</v>
      </c>
      <c r="I91" t="s">
        <v>467</v>
      </c>
    </row>
    <row r="92" spans="1:9" ht="28.8" x14ac:dyDescent="0.3">
      <c r="A92">
        <f>ROW() - ROW(Tabela1[[#Headers],[ID_Item]])</f>
        <v>91</v>
      </c>
      <c r="B92" s="4" t="s">
        <v>604</v>
      </c>
      <c r="C92" s="4" t="s">
        <v>980</v>
      </c>
      <c r="D92" s="4" t="s">
        <v>253</v>
      </c>
      <c r="E92" s="37" t="s">
        <v>1224</v>
      </c>
      <c r="F92" s="4" t="s">
        <v>1309</v>
      </c>
      <c r="G92" s="1" t="s">
        <v>1313</v>
      </c>
      <c r="I92" t="s">
        <v>467</v>
      </c>
    </row>
    <row r="93" spans="1:9" ht="28.8" x14ac:dyDescent="0.3">
      <c r="A93">
        <f>ROW() - ROW(Tabela1[[#Headers],[ID_Item]])</f>
        <v>92</v>
      </c>
      <c r="B93" s="4" t="s">
        <v>125</v>
      </c>
      <c r="C93" s="30">
        <v>0.01</v>
      </c>
      <c r="D93" s="34" t="s">
        <v>251</v>
      </c>
      <c r="E93" s="37" t="s">
        <v>328</v>
      </c>
      <c r="F93" s="4" t="s">
        <v>126</v>
      </c>
      <c r="G93" s="1" t="s">
        <v>172</v>
      </c>
      <c r="I93" t="s">
        <v>467</v>
      </c>
    </row>
    <row r="94" spans="1:9" ht="28.8" x14ac:dyDescent="0.3">
      <c r="A94">
        <f>ROW() - ROW(Tabela1[[#Headers],[ID_Item]])</f>
        <v>93</v>
      </c>
      <c r="B94" s="4" t="s">
        <v>1186</v>
      </c>
      <c r="C94" s="4" t="s">
        <v>1116</v>
      </c>
      <c r="D94" s="4" t="s">
        <v>253</v>
      </c>
      <c r="E94" s="37" t="s">
        <v>1229</v>
      </c>
      <c r="F94" s="4" t="s">
        <v>1314</v>
      </c>
      <c r="G94" s="1" t="s">
        <v>1315</v>
      </c>
      <c r="I94" t="s">
        <v>467</v>
      </c>
    </row>
    <row r="95" spans="1:9" ht="28.8" x14ac:dyDescent="0.3">
      <c r="A95">
        <f>ROW() - ROW(Tabela1[[#Headers],[ID_Item]])</f>
        <v>94</v>
      </c>
      <c r="B95" s="4" t="s">
        <v>1186</v>
      </c>
      <c r="C95" s="4" t="s">
        <v>693</v>
      </c>
      <c r="D95" s="4" t="s">
        <v>252</v>
      </c>
      <c r="E95" s="37" t="s">
        <v>1230</v>
      </c>
      <c r="F95" s="4" t="s">
        <v>1314</v>
      </c>
      <c r="G95" s="1" t="s">
        <v>1315</v>
      </c>
      <c r="I95" t="s">
        <v>467</v>
      </c>
    </row>
    <row r="96" spans="1:9" ht="28.8" x14ac:dyDescent="0.3">
      <c r="A96">
        <f>ROW() - ROW(Tabela1[[#Headers],[ID_Item]])</f>
        <v>95</v>
      </c>
      <c r="B96" s="4" t="s">
        <v>1186</v>
      </c>
      <c r="C96" s="4" t="s">
        <v>720</v>
      </c>
      <c r="D96" s="4" t="s">
        <v>252</v>
      </c>
      <c r="E96" s="37" t="s">
        <v>1316</v>
      </c>
      <c r="F96" s="4" t="s">
        <v>1314</v>
      </c>
      <c r="G96" s="1" t="s">
        <v>1315</v>
      </c>
      <c r="I96" t="s">
        <v>467</v>
      </c>
    </row>
    <row r="97" spans="1:23" ht="28.8" x14ac:dyDescent="0.3">
      <c r="A97">
        <f>ROW() - ROW(Tabela1[[#Headers],[ID_Item]])</f>
        <v>96</v>
      </c>
      <c r="B97" s="4" t="s">
        <v>192</v>
      </c>
      <c r="C97" s="4" t="s">
        <v>693</v>
      </c>
      <c r="D97" s="34" t="s">
        <v>251</v>
      </c>
      <c r="E97" s="37" t="s">
        <v>329</v>
      </c>
      <c r="F97" s="4" t="s">
        <v>189</v>
      </c>
      <c r="G97" s="1" t="s">
        <v>190</v>
      </c>
      <c r="I97" t="s">
        <v>467</v>
      </c>
    </row>
    <row r="98" spans="1:23" ht="28.8" x14ac:dyDescent="0.3">
      <c r="A98">
        <f>ROW() - ROW(Tabela1[[#Headers],[ID_Item]])</f>
        <v>97</v>
      </c>
      <c r="B98" s="4" t="s">
        <v>12</v>
      </c>
      <c r="C98" s="4" t="s">
        <v>694</v>
      </c>
      <c r="D98" s="34" t="s">
        <v>252</v>
      </c>
      <c r="E98" s="37" t="s">
        <v>330</v>
      </c>
      <c r="F98" s="4" t="s">
        <v>13</v>
      </c>
      <c r="G98" s="1" t="s">
        <v>19</v>
      </c>
      <c r="H98">
        <v>4</v>
      </c>
      <c r="I98" t="s">
        <v>467</v>
      </c>
    </row>
    <row r="99" spans="1:23" ht="28.8" x14ac:dyDescent="0.3">
      <c r="A99">
        <f>ROW() - ROW(Tabela1[[#Headers],[ID_Item]])</f>
        <v>98</v>
      </c>
      <c r="B99" s="4" t="s">
        <v>12</v>
      </c>
      <c r="C99" s="4" t="s">
        <v>695</v>
      </c>
      <c r="D99" s="34" t="s">
        <v>253</v>
      </c>
      <c r="E99" s="37" t="s">
        <v>331</v>
      </c>
      <c r="F99" s="4" t="s">
        <v>13</v>
      </c>
      <c r="G99" s="1" t="s">
        <v>45</v>
      </c>
      <c r="H99">
        <v>4</v>
      </c>
      <c r="I99" t="s">
        <v>467</v>
      </c>
    </row>
    <row r="100" spans="1:23" ht="28.8" x14ac:dyDescent="0.3">
      <c r="A100">
        <f>ROW() - ROW(Tabela1[[#Headers],[ID_Item]])</f>
        <v>99</v>
      </c>
      <c r="B100" s="4" t="s">
        <v>12</v>
      </c>
      <c r="C100" s="4" t="s">
        <v>705</v>
      </c>
      <c r="D100" s="4" t="s">
        <v>252</v>
      </c>
      <c r="E100" s="37" t="s">
        <v>1317</v>
      </c>
      <c r="F100" s="4" t="s">
        <v>13</v>
      </c>
      <c r="G100" s="1" t="s">
        <v>45</v>
      </c>
      <c r="I100" t="s">
        <v>467</v>
      </c>
    </row>
    <row r="101" spans="1:23" ht="28.8" x14ac:dyDescent="0.3">
      <c r="A101">
        <f>ROW() - ROW(Tabela1[[#Headers],[ID_Item]])</f>
        <v>100</v>
      </c>
      <c r="B101" s="4" t="s">
        <v>963</v>
      </c>
      <c r="C101" s="4" t="s">
        <v>686</v>
      </c>
      <c r="D101" s="4" t="s">
        <v>252</v>
      </c>
      <c r="E101" s="37" t="s">
        <v>964</v>
      </c>
      <c r="F101" s="4" t="s">
        <v>1017</v>
      </c>
      <c r="G101" s="1" t="s">
        <v>1018</v>
      </c>
      <c r="I101" t="s">
        <v>467</v>
      </c>
    </row>
    <row r="102" spans="1:23" ht="28.8" x14ac:dyDescent="0.3">
      <c r="A102">
        <f>ROW() - ROW(Tabela1[[#Headers],[ID_Item]])</f>
        <v>101</v>
      </c>
      <c r="B102" s="4" t="s">
        <v>178</v>
      </c>
      <c r="C102" s="4" t="s">
        <v>684</v>
      </c>
      <c r="D102" s="34" t="s">
        <v>252</v>
      </c>
      <c r="E102" s="37" t="s">
        <v>332</v>
      </c>
      <c r="F102" s="4" t="s">
        <v>39</v>
      </c>
      <c r="G102" s="1" t="s">
        <v>175</v>
      </c>
      <c r="H102">
        <v>1</v>
      </c>
      <c r="I102" t="s">
        <v>467</v>
      </c>
    </row>
    <row r="103" spans="1:23" ht="201.6" x14ac:dyDescent="0.3">
      <c r="A103">
        <f>ROW() - ROW(Tabela1[[#Headers],[ID_Item]])</f>
        <v>102</v>
      </c>
      <c r="B103" s="4" t="s">
        <v>178</v>
      </c>
      <c r="C103" s="4" t="s">
        <v>696</v>
      </c>
      <c r="D103" s="34" t="s">
        <v>253</v>
      </c>
      <c r="E103" s="37" t="s">
        <v>457</v>
      </c>
      <c r="F103" s="4" t="s">
        <v>39</v>
      </c>
      <c r="G103" s="1" t="s">
        <v>175</v>
      </c>
      <c r="I103" t="s">
        <v>466</v>
      </c>
      <c r="J103" t="s">
        <v>435</v>
      </c>
      <c r="K103" s="11" t="s">
        <v>485</v>
      </c>
      <c r="O103" t="s">
        <v>441</v>
      </c>
      <c r="Q103">
        <v>24</v>
      </c>
      <c r="U103" t="s">
        <v>437</v>
      </c>
      <c r="V103" t="s">
        <v>447</v>
      </c>
      <c r="W103" s="11" t="s">
        <v>446</v>
      </c>
    </row>
    <row r="104" spans="1:23" ht="28.8" x14ac:dyDescent="0.3">
      <c r="A104">
        <f>ROW() - ROW(Tabela1[[#Headers],[ID_Item]])</f>
        <v>103</v>
      </c>
      <c r="B104" s="4" t="s">
        <v>142</v>
      </c>
      <c r="C104" s="31">
        <v>1E-3</v>
      </c>
      <c r="D104" s="34" t="s">
        <v>250</v>
      </c>
      <c r="E104" s="37" t="s">
        <v>1354</v>
      </c>
      <c r="F104" s="4" t="s">
        <v>29</v>
      </c>
      <c r="G104" s="1" t="s">
        <v>143</v>
      </c>
      <c r="I104" t="s">
        <v>467</v>
      </c>
    </row>
    <row r="105" spans="1:23" ht="28.8" x14ac:dyDescent="0.3">
      <c r="A105">
        <f>ROW() - ROW(Tabela1[[#Headers],[ID_Item]])</f>
        <v>104</v>
      </c>
      <c r="B105" s="4" t="s">
        <v>142</v>
      </c>
      <c r="C105" s="4" t="s">
        <v>697</v>
      </c>
      <c r="D105" s="34" t="s">
        <v>251</v>
      </c>
      <c r="E105" s="37" t="s">
        <v>333</v>
      </c>
      <c r="F105" s="4" t="s">
        <v>166</v>
      </c>
      <c r="G105" s="1" t="s">
        <v>312</v>
      </c>
      <c r="I105" t="s">
        <v>467</v>
      </c>
    </row>
    <row r="106" spans="1:23" ht="28.8" x14ac:dyDescent="0.3">
      <c r="A106">
        <f>ROW() - ROW(Tabela1[[#Headers],[ID_Item]])</f>
        <v>105</v>
      </c>
      <c r="B106" s="4" t="s">
        <v>142</v>
      </c>
      <c r="C106" s="4" t="s">
        <v>716</v>
      </c>
      <c r="D106" s="4" t="s">
        <v>252</v>
      </c>
      <c r="E106" s="37" t="s">
        <v>1108</v>
      </c>
      <c r="F106" s="4" t="s">
        <v>29</v>
      </c>
      <c r="G106" s="1" t="s">
        <v>175</v>
      </c>
      <c r="I106" t="s">
        <v>467</v>
      </c>
    </row>
    <row r="107" spans="1:23" ht="28.8" x14ac:dyDescent="0.3">
      <c r="A107">
        <f>ROW() - ROW(Tabela1[[#Headers],[ID_Item]])</f>
        <v>106</v>
      </c>
      <c r="B107" s="4" t="s">
        <v>142</v>
      </c>
      <c r="C107" s="4" t="s">
        <v>1174</v>
      </c>
      <c r="D107" s="4" t="s">
        <v>1173</v>
      </c>
      <c r="E107" s="37" t="s">
        <v>1294</v>
      </c>
      <c r="F107" s="4" t="s">
        <v>39</v>
      </c>
      <c r="G107" s="1" t="s">
        <v>175</v>
      </c>
      <c r="I107" t="s">
        <v>467</v>
      </c>
    </row>
    <row r="108" spans="1:23" ht="28.8" x14ac:dyDescent="0.3">
      <c r="A108">
        <f>ROW() - ROW(Tabela1[[#Headers],[ID_Item]])</f>
        <v>107</v>
      </c>
      <c r="B108" s="4" t="s">
        <v>142</v>
      </c>
      <c r="C108" s="4" t="s">
        <v>1175</v>
      </c>
      <c r="D108" s="4" t="s">
        <v>1176</v>
      </c>
      <c r="E108" s="37" t="s">
        <v>1295</v>
      </c>
      <c r="F108" s="4" t="s">
        <v>39</v>
      </c>
      <c r="G108" s="1" t="s">
        <v>175</v>
      </c>
      <c r="I108" t="s">
        <v>467</v>
      </c>
    </row>
    <row r="109" spans="1:23" ht="28.8" x14ac:dyDescent="0.3">
      <c r="A109">
        <f>ROW() - ROW(Tabela1[[#Headers],[ID_Item]])</f>
        <v>108</v>
      </c>
      <c r="B109" s="4" t="s">
        <v>174</v>
      </c>
      <c r="C109" s="4" t="s">
        <v>698</v>
      </c>
      <c r="D109" s="34" t="s">
        <v>252</v>
      </c>
      <c r="E109" s="37" t="s">
        <v>334</v>
      </c>
      <c r="F109" s="4" t="s">
        <v>39</v>
      </c>
      <c r="G109" s="1" t="s">
        <v>175</v>
      </c>
      <c r="H109">
        <v>2</v>
      </c>
      <c r="I109" t="s">
        <v>467</v>
      </c>
    </row>
    <row r="110" spans="1:23" ht="28.8" x14ac:dyDescent="0.3">
      <c r="A110">
        <f>ROW() - ROW(Tabela1[[#Headers],[ID_Item]])</f>
        <v>109</v>
      </c>
      <c r="B110" s="4" t="s">
        <v>174</v>
      </c>
      <c r="C110" s="4" t="s">
        <v>1171</v>
      </c>
      <c r="D110" s="4" t="s">
        <v>253</v>
      </c>
      <c r="E110" s="36" t="s">
        <v>1292</v>
      </c>
      <c r="F110" s="4" t="s">
        <v>39</v>
      </c>
      <c r="G110" s="1" t="s">
        <v>175</v>
      </c>
      <c r="I110" t="s">
        <v>467</v>
      </c>
    </row>
    <row r="111" spans="1:23" ht="28.8" x14ac:dyDescent="0.3">
      <c r="A111">
        <f>ROW() - ROW(Tabela1[[#Headers],[ID_Item]])</f>
        <v>110</v>
      </c>
      <c r="B111" s="4" t="s">
        <v>608</v>
      </c>
      <c r="C111" s="4" t="s">
        <v>684</v>
      </c>
      <c r="D111" s="4" t="s">
        <v>252</v>
      </c>
      <c r="E111" s="37" t="s">
        <v>1240</v>
      </c>
      <c r="F111" s="4" t="s">
        <v>1309</v>
      </c>
      <c r="G111" s="1" t="s">
        <v>1313</v>
      </c>
      <c r="I111" t="s">
        <v>467</v>
      </c>
    </row>
    <row r="112" spans="1:23" ht="28.8" x14ac:dyDescent="0.3">
      <c r="A112">
        <f>ROW() - ROW(Tabela1[[#Headers],[ID_Item]])</f>
        <v>111</v>
      </c>
      <c r="B112" s="4" t="s">
        <v>608</v>
      </c>
      <c r="C112" s="4" t="s">
        <v>686</v>
      </c>
      <c r="D112" s="4" t="s">
        <v>252</v>
      </c>
      <c r="E112" s="37" t="s">
        <v>1241</v>
      </c>
      <c r="F112" s="4" t="s">
        <v>1309</v>
      </c>
      <c r="G112" s="1" t="s">
        <v>1313</v>
      </c>
      <c r="I112" t="s">
        <v>467</v>
      </c>
    </row>
    <row r="113" spans="1:22" ht="28.8" x14ac:dyDescent="0.3">
      <c r="A113">
        <f>ROW() - ROW(Tabela1[[#Headers],[ID_Item]])</f>
        <v>112</v>
      </c>
      <c r="B113" s="4" t="s">
        <v>8</v>
      </c>
      <c r="C113" s="4" t="s">
        <v>699</v>
      </c>
      <c r="D113" s="34" t="s">
        <v>252</v>
      </c>
      <c r="E113" s="37" t="s">
        <v>335</v>
      </c>
      <c r="F113" s="4" t="s">
        <v>10</v>
      </c>
      <c r="G113" s="1" t="s">
        <v>19</v>
      </c>
      <c r="H113">
        <v>3</v>
      </c>
      <c r="I113" t="s">
        <v>467</v>
      </c>
    </row>
    <row r="114" spans="1:22" ht="28.8" x14ac:dyDescent="0.3">
      <c r="A114">
        <f>ROW() - ROW(Tabela1[[#Headers],[ID_Item]])</f>
        <v>113</v>
      </c>
      <c r="B114" s="4" t="s">
        <v>49</v>
      </c>
      <c r="C114" s="4" t="s">
        <v>699</v>
      </c>
      <c r="D114" s="34" t="s">
        <v>252</v>
      </c>
      <c r="E114" s="37" t="s">
        <v>336</v>
      </c>
      <c r="F114" s="4" t="s">
        <v>47</v>
      </c>
      <c r="G114" s="1" t="s">
        <v>48</v>
      </c>
      <c r="I114" t="s">
        <v>467</v>
      </c>
    </row>
    <row r="115" spans="1:22" ht="28.8" x14ac:dyDescent="0.3">
      <c r="A115">
        <f>ROW() - ROW(Tabela1[[#Headers],[ID_Item]])</f>
        <v>114</v>
      </c>
      <c r="B115" s="4" t="s">
        <v>50</v>
      </c>
      <c r="C115" s="4" t="s">
        <v>700</v>
      </c>
      <c r="D115" s="34" t="s">
        <v>252</v>
      </c>
      <c r="E115" s="37" t="s">
        <v>337</v>
      </c>
      <c r="F115" s="4" t="s">
        <v>47</v>
      </c>
      <c r="G115" s="1" t="s">
        <v>48</v>
      </c>
      <c r="I115" t="s">
        <v>467</v>
      </c>
    </row>
    <row r="116" spans="1:22" ht="28.8" x14ac:dyDescent="0.3">
      <c r="A116">
        <f>ROW() - ROW(Tabela1[[#Headers],[ID_Item]])</f>
        <v>115</v>
      </c>
      <c r="B116" s="4" t="s">
        <v>800</v>
      </c>
      <c r="C116" s="4" t="s">
        <v>684</v>
      </c>
      <c r="D116" s="4" t="s">
        <v>984</v>
      </c>
      <c r="E116" s="37" t="s">
        <v>990</v>
      </c>
      <c r="F116" s="4" t="s">
        <v>1033</v>
      </c>
      <c r="G116" s="1" t="s">
        <v>1034</v>
      </c>
      <c r="I116" t="s">
        <v>467</v>
      </c>
    </row>
    <row r="117" spans="1:22" ht="28.8" x14ac:dyDescent="0.3">
      <c r="A117">
        <f>ROW() - ROW(Tabela1[[#Headers],[ID_Item]])</f>
        <v>116</v>
      </c>
      <c r="B117" s="4" t="s">
        <v>162</v>
      </c>
      <c r="C117" s="4" t="s">
        <v>701</v>
      </c>
      <c r="D117" s="34" t="s">
        <v>252</v>
      </c>
      <c r="E117" s="37" t="s">
        <v>338</v>
      </c>
      <c r="F117" s="4" t="s">
        <v>163</v>
      </c>
      <c r="G117" s="1" t="s">
        <v>164</v>
      </c>
      <c r="I117" t="s">
        <v>467</v>
      </c>
    </row>
    <row r="118" spans="1:22" ht="28.8" x14ac:dyDescent="0.3">
      <c r="A118">
        <f>ROW() - ROW(Tabela1[[#Headers],[ID_Item]])</f>
        <v>117</v>
      </c>
      <c r="B118" s="4" t="s">
        <v>1</v>
      </c>
      <c r="C118" s="4" t="s">
        <v>681</v>
      </c>
      <c r="D118" s="34" t="s">
        <v>252</v>
      </c>
      <c r="E118" s="37" t="s">
        <v>339</v>
      </c>
      <c r="F118" s="4" t="s">
        <v>9</v>
      </c>
      <c r="G118" s="1" t="s">
        <v>19</v>
      </c>
      <c r="H118">
        <v>1</v>
      </c>
      <c r="I118" t="s">
        <v>467</v>
      </c>
    </row>
    <row r="119" spans="1:22" ht="43.2" x14ac:dyDescent="0.3">
      <c r="A119">
        <f>ROW() - ROW(Tabela1[[#Headers],[ID_Item]])</f>
        <v>118</v>
      </c>
      <c r="B119" s="4" t="s">
        <v>1</v>
      </c>
      <c r="C119" s="4" t="s">
        <v>681</v>
      </c>
      <c r="D119" s="34" t="s">
        <v>252</v>
      </c>
      <c r="E119" s="37" t="s">
        <v>340</v>
      </c>
      <c r="F119" s="4" t="s">
        <v>9</v>
      </c>
      <c r="G119" s="1" t="s">
        <v>19</v>
      </c>
      <c r="H119">
        <v>1</v>
      </c>
      <c r="I119" t="s">
        <v>467</v>
      </c>
    </row>
    <row r="120" spans="1:22" ht="43.2" x14ac:dyDescent="0.3">
      <c r="A120">
        <f>ROW() - ROW(Tabela1[[#Headers],[ID_Item]])</f>
        <v>119</v>
      </c>
      <c r="B120" s="4" t="s">
        <v>1</v>
      </c>
      <c r="C120" s="4" t="s">
        <v>702</v>
      </c>
      <c r="D120" s="34" t="s">
        <v>253</v>
      </c>
      <c r="E120" s="37" t="s">
        <v>341</v>
      </c>
      <c r="F120" s="4" t="s">
        <v>9</v>
      </c>
      <c r="G120" s="1" t="s">
        <v>19</v>
      </c>
      <c r="H120">
        <v>1</v>
      </c>
      <c r="I120" t="s">
        <v>467</v>
      </c>
    </row>
    <row r="121" spans="1:22" ht="28.8" x14ac:dyDescent="0.3">
      <c r="A121">
        <f>ROW() - ROW(Tabela1[[#Headers],[ID_Item]])</f>
        <v>120</v>
      </c>
      <c r="B121" s="4" t="s">
        <v>1</v>
      </c>
      <c r="C121" s="4" t="s">
        <v>733</v>
      </c>
      <c r="D121" s="34" t="s">
        <v>253</v>
      </c>
      <c r="E121" s="37" t="s">
        <v>458</v>
      </c>
      <c r="F121" s="4" t="s">
        <v>9</v>
      </c>
      <c r="G121" s="1" t="s">
        <v>434</v>
      </c>
      <c r="I121" t="s">
        <v>466</v>
      </c>
      <c r="J121" t="s">
        <v>435</v>
      </c>
      <c r="K121" s="11" t="s">
        <v>486</v>
      </c>
      <c r="L121">
        <v>10</v>
      </c>
      <c r="M121">
        <v>12</v>
      </c>
      <c r="N121">
        <v>50</v>
      </c>
      <c r="O121" t="s">
        <v>441</v>
      </c>
      <c r="Q121">
        <v>6</v>
      </c>
      <c r="R121">
        <v>1000</v>
      </c>
      <c r="T121">
        <v>4000</v>
      </c>
      <c r="U121" t="s">
        <v>437</v>
      </c>
      <c r="V121" t="s">
        <v>445</v>
      </c>
    </row>
    <row r="122" spans="1:22" ht="57.6" x14ac:dyDescent="0.3">
      <c r="A122">
        <f>ROW() - ROW(Tabela1[[#Headers],[ID_Item]])</f>
        <v>121</v>
      </c>
      <c r="B122" s="4" t="s">
        <v>273</v>
      </c>
      <c r="C122" s="4" t="s">
        <v>681</v>
      </c>
      <c r="D122" s="34" t="s">
        <v>252</v>
      </c>
      <c r="E122" s="37" t="s">
        <v>342</v>
      </c>
      <c r="F122" s="4" t="s">
        <v>9</v>
      </c>
      <c r="G122" s="1" t="s">
        <v>19</v>
      </c>
      <c r="H122">
        <v>1</v>
      </c>
      <c r="I122" t="s">
        <v>467</v>
      </c>
    </row>
    <row r="123" spans="1:22" ht="57.6" x14ac:dyDescent="0.3">
      <c r="A123">
        <f>ROW() - ROW(Tabela1[[#Headers],[ID_Item]])</f>
        <v>122</v>
      </c>
      <c r="B123" s="4" t="s">
        <v>273</v>
      </c>
      <c r="C123" s="4" t="s">
        <v>702</v>
      </c>
      <c r="D123" s="34" t="s">
        <v>253</v>
      </c>
      <c r="E123" s="37" t="s">
        <v>343</v>
      </c>
      <c r="F123" s="4" t="s">
        <v>9</v>
      </c>
      <c r="G123" s="1" t="s">
        <v>19</v>
      </c>
      <c r="H123">
        <v>1</v>
      </c>
      <c r="I123" t="s">
        <v>467</v>
      </c>
    </row>
    <row r="124" spans="1:22" ht="28.8" x14ac:dyDescent="0.3">
      <c r="A124">
        <f>ROW() - ROW(Tabela1[[#Headers],[ID_Item]])</f>
        <v>123</v>
      </c>
      <c r="B124" s="4" t="s">
        <v>17</v>
      </c>
      <c r="C124" s="4" t="s">
        <v>686</v>
      </c>
      <c r="D124" s="34" t="s">
        <v>252</v>
      </c>
      <c r="E124" s="37" t="s">
        <v>344</v>
      </c>
      <c r="F124" s="4" t="s">
        <v>16</v>
      </c>
      <c r="G124" s="1" t="s">
        <v>21</v>
      </c>
      <c r="I124" t="s">
        <v>467</v>
      </c>
    </row>
    <row r="125" spans="1:22" ht="28.8" x14ac:dyDescent="0.3">
      <c r="A125">
        <f>ROW() - ROW(Tabela1[[#Headers],[ID_Item]])</f>
        <v>124</v>
      </c>
      <c r="B125" s="4" t="s">
        <v>1185</v>
      </c>
      <c r="C125" s="4" t="s">
        <v>684</v>
      </c>
      <c r="D125" s="4" t="s">
        <v>252</v>
      </c>
      <c r="E125" s="37" t="s">
        <v>1231</v>
      </c>
      <c r="F125" s="4" t="s">
        <v>1307</v>
      </c>
      <c r="G125" s="1" t="s">
        <v>1308</v>
      </c>
      <c r="I125" t="s">
        <v>467</v>
      </c>
    </row>
    <row r="126" spans="1:22" ht="28.8" x14ac:dyDescent="0.3">
      <c r="A126">
        <f>ROW() - ROW(Tabela1[[#Headers],[ID_Item]])</f>
        <v>125</v>
      </c>
      <c r="B126" s="4" t="s">
        <v>1185</v>
      </c>
      <c r="C126" s="4" t="s">
        <v>686</v>
      </c>
      <c r="D126" s="4" t="s">
        <v>252</v>
      </c>
      <c r="E126" s="37" t="s">
        <v>1232</v>
      </c>
      <c r="F126" s="4" t="s">
        <v>1307</v>
      </c>
      <c r="G126" s="1" t="s">
        <v>1308</v>
      </c>
      <c r="I126" t="s">
        <v>467</v>
      </c>
    </row>
    <row r="127" spans="1:22" ht="28.8" x14ac:dyDescent="0.3">
      <c r="A127">
        <f>ROW() - ROW(Tabela1[[#Headers],[ID_Item]])</f>
        <v>126</v>
      </c>
      <c r="B127" s="4" t="s">
        <v>1050</v>
      </c>
      <c r="C127" s="4" t="s">
        <v>698</v>
      </c>
      <c r="D127" s="4" t="s">
        <v>252</v>
      </c>
      <c r="E127" s="37" t="s">
        <v>1055</v>
      </c>
      <c r="F127" s="4" t="s">
        <v>1040</v>
      </c>
      <c r="G127" s="1" t="s">
        <v>1041</v>
      </c>
      <c r="I127" t="s">
        <v>467</v>
      </c>
    </row>
    <row r="128" spans="1:22" ht="28.8" x14ac:dyDescent="0.3">
      <c r="A128">
        <f>ROW() - ROW(Tabela1[[#Headers],[ID_Item]])</f>
        <v>127</v>
      </c>
      <c r="B128" s="4" t="s">
        <v>1050</v>
      </c>
      <c r="C128" s="4" t="s">
        <v>716</v>
      </c>
      <c r="D128" s="4" t="s">
        <v>252</v>
      </c>
      <c r="E128" s="37" t="s">
        <v>1054</v>
      </c>
      <c r="F128" s="4" t="s">
        <v>1040</v>
      </c>
      <c r="G128" s="1" t="s">
        <v>1041</v>
      </c>
      <c r="I128" t="s">
        <v>467</v>
      </c>
    </row>
    <row r="129" spans="1:23" ht="28.8" x14ac:dyDescent="0.3">
      <c r="A129">
        <f>ROW() - ROW(Tabela1[[#Headers],[ID_Item]])</f>
        <v>128</v>
      </c>
      <c r="B129" s="4" t="s">
        <v>1120</v>
      </c>
      <c r="C129" s="4" t="s">
        <v>720</v>
      </c>
      <c r="D129" s="4" t="s">
        <v>252</v>
      </c>
      <c r="E129" s="37" t="s">
        <v>1196</v>
      </c>
      <c r="F129" s="4" t="s">
        <v>1318</v>
      </c>
      <c r="G129" s="1" t="s">
        <v>40</v>
      </c>
      <c r="I129" t="s">
        <v>467</v>
      </c>
    </row>
    <row r="130" spans="1:23" ht="28.8" x14ac:dyDescent="0.3">
      <c r="A130">
        <f>ROW() - ROW(Tabela1[[#Headers],[ID_Item]])</f>
        <v>129</v>
      </c>
      <c r="B130" s="4" t="s">
        <v>199</v>
      </c>
      <c r="C130" s="4" t="s">
        <v>686</v>
      </c>
      <c r="D130" s="34" t="s">
        <v>252</v>
      </c>
      <c r="E130" s="37" t="s">
        <v>345</v>
      </c>
      <c r="F130" s="4" t="s">
        <v>198</v>
      </c>
      <c r="G130" s="1" t="s">
        <v>197</v>
      </c>
      <c r="I130" t="s">
        <v>467</v>
      </c>
    </row>
    <row r="131" spans="1:23" ht="28.8" x14ac:dyDescent="0.3">
      <c r="A131">
        <f>ROW() - ROW(Tabela1[[#Headers],[ID_Item]])</f>
        <v>130</v>
      </c>
      <c r="B131" s="4" t="s">
        <v>199</v>
      </c>
      <c r="C131" s="4" t="s">
        <v>684</v>
      </c>
      <c r="D131" s="4" t="s">
        <v>252</v>
      </c>
      <c r="E131" s="37" t="s">
        <v>1057</v>
      </c>
      <c r="F131" s="4" t="s">
        <v>1039</v>
      </c>
      <c r="G131" s="1" t="s">
        <v>197</v>
      </c>
      <c r="I131" t="s">
        <v>467</v>
      </c>
    </row>
    <row r="132" spans="1:23" ht="28.8" x14ac:dyDescent="0.3">
      <c r="A132">
        <f>ROW() - ROW(Tabela1[[#Headers],[ID_Item]])</f>
        <v>131</v>
      </c>
      <c r="B132" s="4" t="s">
        <v>199</v>
      </c>
      <c r="C132" s="4" t="s">
        <v>715</v>
      </c>
      <c r="D132" s="4" t="s">
        <v>252</v>
      </c>
      <c r="E132" s="37" t="s">
        <v>1056</v>
      </c>
      <c r="F132" s="4" t="s">
        <v>1039</v>
      </c>
      <c r="G132" s="1" t="s">
        <v>197</v>
      </c>
      <c r="I132" t="s">
        <v>467</v>
      </c>
    </row>
    <row r="133" spans="1:23" ht="28.8" x14ac:dyDescent="0.3">
      <c r="A133">
        <f>ROW() - ROW(Tabela1[[#Headers],[ID_Item]])</f>
        <v>132</v>
      </c>
      <c r="B133" s="4" t="s">
        <v>1489</v>
      </c>
      <c r="D133" s="4" t="s">
        <v>282</v>
      </c>
      <c r="E133" s="37" t="s">
        <v>1490</v>
      </c>
      <c r="F133" s="4" t="s">
        <v>1491</v>
      </c>
      <c r="G133" s="1" t="s">
        <v>135</v>
      </c>
      <c r="I133" t="s">
        <v>467</v>
      </c>
    </row>
    <row r="134" spans="1:23" ht="28.8" x14ac:dyDescent="0.3">
      <c r="A134">
        <f>ROW() - ROW(Tabela1[[#Headers],[ID_Item]])</f>
        <v>133</v>
      </c>
      <c r="B134" s="4" t="s">
        <v>1488</v>
      </c>
      <c r="D134" s="4" t="s">
        <v>1492</v>
      </c>
      <c r="E134" s="37" t="s">
        <v>1493</v>
      </c>
      <c r="I134" t="s">
        <v>467</v>
      </c>
    </row>
    <row r="135" spans="1:23" ht="57.6" x14ac:dyDescent="0.3">
      <c r="A135">
        <f>ROW() - ROW(Tabela1[[#Headers],[ID_Item]])</f>
        <v>134</v>
      </c>
      <c r="B135" s="4" t="s">
        <v>1189</v>
      </c>
      <c r="C135" s="4" t="s">
        <v>1119</v>
      </c>
      <c r="D135" s="4" t="s">
        <v>951</v>
      </c>
      <c r="E135" s="36" t="s">
        <v>1197</v>
      </c>
      <c r="F135" s="4" t="s">
        <v>465</v>
      </c>
      <c r="G135" s="1" t="s">
        <v>40</v>
      </c>
      <c r="I135" t="s">
        <v>467</v>
      </c>
      <c r="K135" s="11" t="s">
        <v>1199</v>
      </c>
    </row>
    <row r="136" spans="1:23" ht="57.6" x14ac:dyDescent="0.3">
      <c r="A136">
        <f>ROW() - ROW(Tabela1[[#Headers],[ID_Item]])</f>
        <v>135</v>
      </c>
      <c r="B136" s="4" t="s">
        <v>1189</v>
      </c>
      <c r="C136" s="4" t="s">
        <v>681</v>
      </c>
      <c r="D136" s="4" t="s">
        <v>252</v>
      </c>
      <c r="E136" s="37" t="s">
        <v>1198</v>
      </c>
      <c r="F136" s="4" t="s">
        <v>465</v>
      </c>
      <c r="G136" s="1" t="s">
        <v>40</v>
      </c>
      <c r="I136" t="s">
        <v>467</v>
      </c>
      <c r="K136" s="11" t="s">
        <v>1200</v>
      </c>
    </row>
    <row r="137" spans="1:23" ht="57.6" x14ac:dyDescent="0.3">
      <c r="A137">
        <f>ROW() - ROW(Tabela1[[#Headers],[ID_Item]])</f>
        <v>136</v>
      </c>
      <c r="B137" s="4" t="s">
        <v>1189</v>
      </c>
      <c r="C137" s="4" t="s">
        <v>1075</v>
      </c>
      <c r="D137" s="4" t="s">
        <v>951</v>
      </c>
      <c r="E137" s="36" t="s">
        <v>1219</v>
      </c>
      <c r="F137" s="4" t="s">
        <v>465</v>
      </c>
      <c r="G137" s="1" t="s">
        <v>40</v>
      </c>
      <c r="I137" t="s">
        <v>467</v>
      </c>
      <c r="K137" s="11" t="s">
        <v>1199</v>
      </c>
    </row>
    <row r="138" spans="1:23" ht="28.8" x14ac:dyDescent="0.3">
      <c r="A138">
        <f>ROW() - ROW(Tabela1[[#Headers],[ID_Item]])</f>
        <v>137</v>
      </c>
      <c r="B138" s="4" t="s">
        <v>14</v>
      </c>
      <c r="C138" s="4" t="s">
        <v>686</v>
      </c>
      <c r="D138" s="34" t="s">
        <v>252</v>
      </c>
      <c r="E138" s="37" t="s">
        <v>346</v>
      </c>
      <c r="F138" s="4" t="s">
        <v>15</v>
      </c>
      <c r="G138" s="1" t="s">
        <v>20</v>
      </c>
      <c r="I138" t="s">
        <v>467</v>
      </c>
    </row>
    <row r="139" spans="1:23" ht="409.6" x14ac:dyDescent="0.3">
      <c r="A139">
        <f>ROW() - ROW(Tabela1[[#Headers],[ID_Item]])</f>
        <v>138</v>
      </c>
      <c r="B139" s="4" t="s">
        <v>14</v>
      </c>
      <c r="C139" s="4" t="s">
        <v>734</v>
      </c>
      <c r="D139" s="34" t="s">
        <v>253</v>
      </c>
      <c r="E139" s="37" t="s">
        <v>459</v>
      </c>
      <c r="F139" s="4" t="s">
        <v>15</v>
      </c>
      <c r="G139" s="1" t="s">
        <v>453</v>
      </c>
      <c r="I139" t="s">
        <v>466</v>
      </c>
      <c r="J139" t="s">
        <v>435</v>
      </c>
      <c r="K139" s="11" t="s">
        <v>454</v>
      </c>
      <c r="N139">
        <v>10</v>
      </c>
      <c r="O139" t="s">
        <v>455</v>
      </c>
      <c r="P139">
        <v>20</v>
      </c>
      <c r="Q139">
        <v>8</v>
      </c>
      <c r="U139" t="s">
        <v>437</v>
      </c>
      <c r="V139" t="s">
        <v>452</v>
      </c>
      <c r="W139" s="11" t="s">
        <v>489</v>
      </c>
    </row>
    <row r="140" spans="1:23" ht="28.8" x14ac:dyDescent="0.3">
      <c r="A140">
        <f>ROW() - ROW(Tabela1[[#Headers],[ID_Item]])</f>
        <v>139</v>
      </c>
      <c r="B140" s="4" t="s">
        <v>193</v>
      </c>
      <c r="C140" s="4" t="s">
        <v>693</v>
      </c>
      <c r="D140" s="4" t="s">
        <v>252</v>
      </c>
      <c r="E140" s="37" t="s">
        <v>991</v>
      </c>
      <c r="F140" s="4" t="s">
        <v>1035</v>
      </c>
      <c r="G140" s="1" t="s">
        <v>197</v>
      </c>
      <c r="I140" t="s">
        <v>467</v>
      </c>
    </row>
    <row r="141" spans="1:23" ht="28.8" x14ac:dyDescent="0.3">
      <c r="A141">
        <f>ROW() - ROW(Tabela1[[#Headers],[ID_Item]])</f>
        <v>140</v>
      </c>
      <c r="B141" s="4" t="s">
        <v>193</v>
      </c>
      <c r="C141" s="4" t="s">
        <v>720</v>
      </c>
      <c r="D141" s="4" t="s">
        <v>252</v>
      </c>
      <c r="E141" s="37" t="s">
        <v>992</v>
      </c>
      <c r="F141" s="4" t="s">
        <v>1035</v>
      </c>
      <c r="G141" s="1" t="s">
        <v>1036</v>
      </c>
      <c r="I141" t="s">
        <v>467</v>
      </c>
    </row>
    <row r="142" spans="1:23" ht="28.8" x14ac:dyDescent="0.3">
      <c r="A142">
        <f>ROW() - ROW(Tabela1[[#Headers],[ID_Item]])</f>
        <v>141</v>
      </c>
      <c r="B142" s="4" t="s">
        <v>1078</v>
      </c>
      <c r="C142" s="4" t="s">
        <v>1079</v>
      </c>
      <c r="D142" s="4" t="s">
        <v>1080</v>
      </c>
      <c r="E142" s="37" t="s">
        <v>1092</v>
      </c>
      <c r="F142" s="4" t="s">
        <v>1090</v>
      </c>
      <c r="G142" s="1" t="s">
        <v>1091</v>
      </c>
      <c r="I142" t="s">
        <v>467</v>
      </c>
    </row>
    <row r="143" spans="1:23" ht="28.8" x14ac:dyDescent="0.3">
      <c r="A143">
        <f>ROW() - ROW(Tabela1[[#Headers],[ID_Item]])</f>
        <v>142</v>
      </c>
      <c r="B143" s="4" t="s">
        <v>1104</v>
      </c>
      <c r="C143" s="4" t="s">
        <v>1081</v>
      </c>
      <c r="D143" s="4" t="s">
        <v>252</v>
      </c>
      <c r="E143" s="37" t="s">
        <v>1094</v>
      </c>
      <c r="F143" s="4" t="s">
        <v>1095</v>
      </c>
      <c r="G143" s="1" t="s">
        <v>1007</v>
      </c>
      <c r="I143" t="s">
        <v>467</v>
      </c>
    </row>
    <row r="144" spans="1:23" ht="28.8" x14ac:dyDescent="0.3">
      <c r="A144">
        <f>ROW() - ROW(Tabela1[[#Headers],[ID_Item]])</f>
        <v>143</v>
      </c>
      <c r="B144" s="4" t="s">
        <v>828</v>
      </c>
      <c r="C144" s="4" t="s">
        <v>1132</v>
      </c>
      <c r="D144" s="4" t="s">
        <v>951</v>
      </c>
      <c r="E144" s="36" t="s">
        <v>1242</v>
      </c>
      <c r="F144" s="4" t="s">
        <v>1010</v>
      </c>
      <c r="G144" s="1" t="s">
        <v>1011</v>
      </c>
      <c r="I144" t="s">
        <v>467</v>
      </c>
    </row>
    <row r="145" spans="1:23" ht="28.8" x14ac:dyDescent="0.3">
      <c r="A145">
        <f>ROW() - ROW(Tabela1[[#Headers],[ID_Item]])</f>
        <v>144</v>
      </c>
      <c r="B145" s="4" t="s">
        <v>830</v>
      </c>
      <c r="C145" s="4" t="s">
        <v>1116</v>
      </c>
      <c r="D145" s="4" t="s">
        <v>253</v>
      </c>
      <c r="E145" s="36" t="s">
        <v>1355</v>
      </c>
      <c r="F145" s="4" t="s">
        <v>1010</v>
      </c>
      <c r="G145" s="1" t="s">
        <v>1011</v>
      </c>
      <c r="I145" t="s">
        <v>467</v>
      </c>
    </row>
    <row r="146" spans="1:23" ht="43.2" x14ac:dyDescent="0.3">
      <c r="A146">
        <f>ROW() - ROW(Tabela1[[#Headers],[ID_Item]])</f>
        <v>145</v>
      </c>
      <c r="B146" s="4" t="s">
        <v>473</v>
      </c>
      <c r="C146" s="4" t="s">
        <v>683</v>
      </c>
      <c r="D146" s="34" t="s">
        <v>253</v>
      </c>
      <c r="E146" s="37" t="s">
        <v>470</v>
      </c>
      <c r="F146" s="4" t="s">
        <v>39</v>
      </c>
      <c r="G146" s="1" t="s">
        <v>471</v>
      </c>
      <c r="I146" t="s">
        <v>466</v>
      </c>
      <c r="J146" t="s">
        <v>435</v>
      </c>
      <c r="K146" s="11" t="s">
        <v>488</v>
      </c>
      <c r="N146">
        <v>6</v>
      </c>
      <c r="O146" t="s">
        <v>441</v>
      </c>
      <c r="Q146">
        <v>12</v>
      </c>
      <c r="U146" t="s">
        <v>437</v>
      </c>
      <c r="V146" t="s">
        <v>447</v>
      </c>
      <c r="W146" t="s">
        <v>472</v>
      </c>
    </row>
    <row r="147" spans="1:23" ht="28.8" x14ac:dyDescent="0.3">
      <c r="A147">
        <f>ROW() - ROW(Tabela1[[#Headers],[ID_Item]])</f>
        <v>146</v>
      </c>
      <c r="B147" s="4" t="s">
        <v>1082</v>
      </c>
      <c r="C147" s="4" t="s">
        <v>684</v>
      </c>
      <c r="D147" s="4" t="s">
        <v>252</v>
      </c>
      <c r="E147" s="37" t="s">
        <v>1096</v>
      </c>
      <c r="F147" s="4" t="s">
        <v>1097</v>
      </c>
      <c r="G147" s="1" t="s">
        <v>1098</v>
      </c>
      <c r="I147" t="s">
        <v>467</v>
      </c>
    </row>
    <row r="148" spans="1:23" ht="28.8" x14ac:dyDescent="0.3">
      <c r="A148">
        <f>ROW() - ROW(Tabela1[[#Headers],[ID_Item]])</f>
        <v>147</v>
      </c>
      <c r="B148" s="4" t="s">
        <v>121</v>
      </c>
      <c r="C148" s="4" t="s">
        <v>703</v>
      </c>
      <c r="D148" s="34" t="s">
        <v>252</v>
      </c>
      <c r="E148" s="37" t="s">
        <v>1356</v>
      </c>
      <c r="F148" s="4" t="s">
        <v>119</v>
      </c>
      <c r="G148" s="1" t="s">
        <v>120</v>
      </c>
      <c r="I148" t="s">
        <v>467</v>
      </c>
    </row>
    <row r="149" spans="1:23" ht="28.8" x14ac:dyDescent="0.3">
      <c r="A149">
        <f>ROW() - ROW(Tabela1[[#Headers],[ID_Item]])</f>
        <v>148</v>
      </c>
      <c r="B149" s="4" t="s">
        <v>121</v>
      </c>
      <c r="C149" s="4" t="s">
        <v>720</v>
      </c>
      <c r="D149" s="4" t="s">
        <v>296</v>
      </c>
      <c r="E149" s="37" t="s">
        <v>1201</v>
      </c>
      <c r="F149" s="4" t="s">
        <v>119</v>
      </c>
      <c r="G149" s="1" t="s">
        <v>40</v>
      </c>
      <c r="I149" t="s">
        <v>467</v>
      </c>
    </row>
    <row r="150" spans="1:23" ht="28.8" x14ac:dyDescent="0.3">
      <c r="A150">
        <f>ROW() - ROW(Tabela1[[#Headers],[ID_Item]])</f>
        <v>149</v>
      </c>
      <c r="B150" s="4" t="s">
        <v>237</v>
      </c>
      <c r="C150" s="4" t="s">
        <v>686</v>
      </c>
      <c r="D150" s="34" t="s">
        <v>252</v>
      </c>
      <c r="E150" s="37" t="s">
        <v>1357</v>
      </c>
      <c r="F150" s="4" t="s">
        <v>1319</v>
      </c>
      <c r="G150" s="1" t="s">
        <v>184</v>
      </c>
      <c r="I150" t="s">
        <v>467</v>
      </c>
    </row>
    <row r="151" spans="1:23" ht="28.8" x14ac:dyDescent="0.3">
      <c r="A151">
        <f>ROW() - ROW(Tabela1[[#Headers],[ID_Item]])</f>
        <v>150</v>
      </c>
      <c r="B151" s="4" t="s">
        <v>1184</v>
      </c>
      <c r="C151" s="4" t="s">
        <v>715</v>
      </c>
      <c r="D151" s="4" t="s">
        <v>296</v>
      </c>
      <c r="E151" s="37" t="s">
        <v>1235</v>
      </c>
      <c r="F151" s="4" t="s">
        <v>1320</v>
      </c>
      <c r="G151" s="1" t="s">
        <v>1358</v>
      </c>
      <c r="I151" t="s">
        <v>467</v>
      </c>
    </row>
    <row r="152" spans="1:23" ht="28.8" x14ac:dyDescent="0.3">
      <c r="A152">
        <f>ROW() - ROW(Tabela1[[#Headers],[ID_Item]])</f>
        <v>151</v>
      </c>
      <c r="B152" s="4" t="s">
        <v>494</v>
      </c>
      <c r="C152" s="4" t="s">
        <v>724</v>
      </c>
      <c r="D152" s="34" t="s">
        <v>496</v>
      </c>
      <c r="E152" s="37" t="s">
        <v>495</v>
      </c>
      <c r="F152" s="4" t="s">
        <v>29</v>
      </c>
      <c r="G152" s="1" t="s">
        <v>31</v>
      </c>
      <c r="I152" t="s">
        <v>467</v>
      </c>
    </row>
    <row r="153" spans="1:23" ht="28.8" x14ac:dyDescent="0.3">
      <c r="A153">
        <f>ROW() - ROW(Tabela1[[#Headers],[ID_Item]])</f>
        <v>152</v>
      </c>
      <c r="B153" s="4" t="s">
        <v>151</v>
      </c>
      <c r="C153" s="4" t="s">
        <v>735</v>
      </c>
      <c r="D153" s="34" t="s">
        <v>284</v>
      </c>
      <c r="E153" s="37" t="s">
        <v>347</v>
      </c>
      <c r="F153" s="4" t="s">
        <v>27</v>
      </c>
      <c r="G153" s="1" t="s">
        <v>30</v>
      </c>
      <c r="H153">
        <v>3</v>
      </c>
      <c r="I153" t="s">
        <v>467</v>
      </c>
    </row>
    <row r="154" spans="1:23" ht="28.8" x14ac:dyDescent="0.3">
      <c r="A154">
        <f>ROW() - ROW(Tabela1[[#Headers],[ID_Item]])</f>
        <v>153</v>
      </c>
      <c r="B154" s="4" t="s">
        <v>151</v>
      </c>
      <c r="C154" s="4" t="s">
        <v>736</v>
      </c>
      <c r="D154" s="34" t="s">
        <v>284</v>
      </c>
      <c r="E154" s="37" t="s">
        <v>348</v>
      </c>
      <c r="F154" s="4" t="s">
        <v>27</v>
      </c>
      <c r="G154" s="1" t="s">
        <v>30</v>
      </c>
      <c r="H154">
        <v>3</v>
      </c>
      <c r="I154" t="s">
        <v>467</v>
      </c>
    </row>
    <row r="155" spans="1:23" ht="28.8" x14ac:dyDescent="0.3">
      <c r="A155">
        <f>ROW() - ROW(Tabela1[[#Headers],[ID_Item]])</f>
        <v>154</v>
      </c>
      <c r="B155" s="4" t="s">
        <v>151</v>
      </c>
      <c r="C155" s="4" t="s">
        <v>736</v>
      </c>
      <c r="D155" s="4" t="s">
        <v>1160</v>
      </c>
      <c r="E155" s="37" t="s">
        <v>1290</v>
      </c>
      <c r="F155" s="4" t="s">
        <v>27</v>
      </c>
      <c r="G155" s="1" t="s">
        <v>30</v>
      </c>
      <c r="I155" t="s">
        <v>467</v>
      </c>
    </row>
    <row r="156" spans="1:23" ht="28.8" x14ac:dyDescent="0.3">
      <c r="A156">
        <f>ROW() - ROW(Tabela1[[#Headers],[ID_Item]])</f>
        <v>155</v>
      </c>
      <c r="B156" s="4" t="s">
        <v>151</v>
      </c>
      <c r="C156" s="4" t="s">
        <v>736</v>
      </c>
      <c r="D156" s="4" t="s">
        <v>1161</v>
      </c>
      <c r="E156" s="37" t="s">
        <v>1321</v>
      </c>
      <c r="F156" s="4" t="s">
        <v>27</v>
      </c>
      <c r="G156" s="1" t="s">
        <v>30</v>
      </c>
      <c r="I156" t="s">
        <v>467</v>
      </c>
    </row>
    <row r="157" spans="1:23" ht="28.8" x14ac:dyDescent="0.3">
      <c r="A157">
        <f>ROW() - ROW(Tabela1[[#Headers],[ID_Item]])</f>
        <v>156</v>
      </c>
      <c r="B157" s="4" t="s">
        <v>153</v>
      </c>
      <c r="C157" s="4" t="s">
        <v>738</v>
      </c>
      <c r="D157" s="34" t="s">
        <v>284</v>
      </c>
      <c r="E157" s="37" t="s">
        <v>1361</v>
      </c>
      <c r="F157" s="38" t="s">
        <v>154</v>
      </c>
      <c r="G157" s="1" t="s">
        <v>30</v>
      </c>
      <c r="H157">
        <v>2</v>
      </c>
      <c r="I157" t="s">
        <v>467</v>
      </c>
    </row>
    <row r="158" spans="1:23" ht="28.8" x14ac:dyDescent="0.3">
      <c r="A158">
        <f>ROW() - ROW(Tabela1[[#Headers],[ID_Item]])</f>
        <v>157</v>
      </c>
      <c r="B158" s="4" t="s">
        <v>152</v>
      </c>
      <c r="C158" s="4" t="s">
        <v>737</v>
      </c>
      <c r="D158" s="34" t="s">
        <v>291</v>
      </c>
      <c r="E158" s="37" t="s">
        <v>1359</v>
      </c>
      <c r="F158" s="4" t="s">
        <v>154</v>
      </c>
      <c r="G158" s="1" t="s">
        <v>30</v>
      </c>
      <c r="H158">
        <v>2</v>
      </c>
      <c r="I158" t="s">
        <v>467</v>
      </c>
    </row>
    <row r="159" spans="1:23" ht="28.8" x14ac:dyDescent="0.3">
      <c r="A159">
        <f>ROW() - ROW(Tabela1[[#Headers],[ID_Item]])</f>
        <v>158</v>
      </c>
      <c r="B159" s="4" t="s">
        <v>152</v>
      </c>
      <c r="C159" s="4" t="s">
        <v>1169</v>
      </c>
      <c r="D159" s="4" t="s">
        <v>1160</v>
      </c>
      <c r="E159" s="37" t="s">
        <v>1360</v>
      </c>
      <c r="F159" s="4" t="s">
        <v>154</v>
      </c>
      <c r="G159" s="1" t="s">
        <v>30</v>
      </c>
      <c r="I159" t="s">
        <v>467</v>
      </c>
    </row>
    <row r="160" spans="1:23" ht="28.8" x14ac:dyDescent="0.3">
      <c r="A160">
        <f>ROW() - ROW(Tabela1[[#Headers],[ID_Item]])</f>
        <v>159</v>
      </c>
      <c r="B160" s="4" t="s">
        <v>152</v>
      </c>
      <c r="C160" s="4" t="s">
        <v>1170</v>
      </c>
      <c r="D160" s="4" t="s">
        <v>1160</v>
      </c>
      <c r="E160" s="37" t="s">
        <v>1291</v>
      </c>
      <c r="F160" s="4" t="s">
        <v>154</v>
      </c>
      <c r="G160" s="1" t="s">
        <v>30</v>
      </c>
      <c r="I160" t="s">
        <v>467</v>
      </c>
    </row>
    <row r="161" spans="1:9" ht="28.8" x14ac:dyDescent="0.3">
      <c r="A161">
        <f>ROW() - ROW(Tabela1[[#Headers],[ID_Item]])</f>
        <v>160</v>
      </c>
      <c r="B161" s="4" t="s">
        <v>59</v>
      </c>
      <c r="C161" s="4" t="s">
        <v>704</v>
      </c>
      <c r="D161" s="34" t="s">
        <v>292</v>
      </c>
      <c r="E161" s="37" t="s">
        <v>349</v>
      </c>
      <c r="F161" s="4" t="s">
        <v>5</v>
      </c>
      <c r="G161" s="1" t="s">
        <v>60</v>
      </c>
      <c r="I161" t="s">
        <v>467</v>
      </c>
    </row>
    <row r="162" spans="1:9" ht="28.8" x14ac:dyDescent="0.3">
      <c r="A162">
        <f>ROW() - ROW(Tabela1[[#Headers],[ID_Item]])</f>
        <v>161</v>
      </c>
      <c r="B162" s="4" t="s">
        <v>803</v>
      </c>
      <c r="C162" s="4" t="s">
        <v>719</v>
      </c>
      <c r="D162" s="4" t="s">
        <v>252</v>
      </c>
      <c r="E162" s="37" t="s">
        <v>993</v>
      </c>
      <c r="F162" s="4" t="s">
        <v>1037</v>
      </c>
      <c r="G162" s="1" t="s">
        <v>197</v>
      </c>
      <c r="I162" t="s">
        <v>467</v>
      </c>
    </row>
    <row r="163" spans="1:9" ht="28.8" x14ac:dyDescent="0.3">
      <c r="A163">
        <f>ROW() - ROW(Tabela1[[#Headers],[ID_Item]])</f>
        <v>162</v>
      </c>
      <c r="B163" s="4" t="s">
        <v>1136</v>
      </c>
      <c r="C163" s="4" t="s">
        <v>723</v>
      </c>
      <c r="D163" s="4" t="s">
        <v>296</v>
      </c>
      <c r="E163" s="37" t="s">
        <v>1243</v>
      </c>
      <c r="F163" s="4" t="s">
        <v>1010</v>
      </c>
      <c r="G163" s="1" t="s">
        <v>1011</v>
      </c>
      <c r="I163" t="s">
        <v>467</v>
      </c>
    </row>
    <row r="164" spans="1:9" ht="28.8" x14ac:dyDescent="0.3">
      <c r="A164">
        <f>ROW() - ROW(Tabela1[[#Headers],[ID_Item]])</f>
        <v>163</v>
      </c>
      <c r="B164" s="4" t="s">
        <v>1136</v>
      </c>
      <c r="C164" s="4" t="s">
        <v>682</v>
      </c>
      <c r="D164" s="4" t="s">
        <v>296</v>
      </c>
      <c r="E164" s="37" t="s">
        <v>1244</v>
      </c>
      <c r="F164" s="4" t="s">
        <v>1010</v>
      </c>
      <c r="G164" s="1" t="s">
        <v>1011</v>
      </c>
      <c r="I164" t="s">
        <v>467</v>
      </c>
    </row>
    <row r="165" spans="1:9" ht="28.8" x14ac:dyDescent="0.3">
      <c r="A165">
        <f>ROW() - ROW(Tabela1[[#Headers],[ID_Item]])</f>
        <v>164</v>
      </c>
      <c r="B165" s="4" t="s">
        <v>1215</v>
      </c>
      <c r="C165" s="4" t="s">
        <v>717</v>
      </c>
      <c r="D165" s="4" t="s">
        <v>1129</v>
      </c>
      <c r="E165" s="37" t="s">
        <v>1362</v>
      </c>
      <c r="F165" s="4" t="s">
        <v>1322</v>
      </c>
      <c r="G165" s="1" t="s">
        <v>1323</v>
      </c>
      <c r="I165" t="s">
        <v>467</v>
      </c>
    </row>
    <row r="166" spans="1:9" ht="28.8" x14ac:dyDescent="0.3">
      <c r="A166">
        <f>ROW() - ROW(Tabela1[[#Headers],[ID_Item]])</f>
        <v>165</v>
      </c>
      <c r="B166" s="4" t="s">
        <v>1215</v>
      </c>
      <c r="C166" s="4" t="s">
        <v>1130</v>
      </c>
      <c r="D166" s="4" t="s">
        <v>1129</v>
      </c>
      <c r="E166" s="37" t="s">
        <v>1363</v>
      </c>
      <c r="F166" s="4" t="s">
        <v>1322</v>
      </c>
      <c r="G166" s="1" t="s">
        <v>1323</v>
      </c>
      <c r="I166" t="s">
        <v>467</v>
      </c>
    </row>
    <row r="167" spans="1:9" ht="28.8" x14ac:dyDescent="0.3">
      <c r="A167">
        <f>ROW() - ROW(Tabela1[[#Headers],[ID_Item]])</f>
        <v>166</v>
      </c>
      <c r="B167" s="4" t="s">
        <v>1215</v>
      </c>
      <c r="C167" s="4" t="s">
        <v>1131</v>
      </c>
      <c r="D167" s="4" t="s">
        <v>1129</v>
      </c>
      <c r="E167" s="37" t="s">
        <v>1364</v>
      </c>
      <c r="F167" s="4" t="s">
        <v>1322</v>
      </c>
      <c r="G167" s="1" t="s">
        <v>1323</v>
      </c>
      <c r="I167" t="s">
        <v>467</v>
      </c>
    </row>
    <row r="168" spans="1:9" ht="28.8" x14ac:dyDescent="0.3">
      <c r="A168">
        <f>ROW() - ROW(Tabela1[[#Headers],[ID_Item]])</f>
        <v>167</v>
      </c>
      <c r="B168" s="4" t="s">
        <v>789</v>
      </c>
      <c r="C168" s="4" t="s">
        <v>1172</v>
      </c>
      <c r="D168" s="4" t="s">
        <v>1173</v>
      </c>
      <c r="E168" s="37" t="s">
        <v>1296</v>
      </c>
      <c r="F168" s="4" t="s">
        <v>1324</v>
      </c>
      <c r="G168" s="1" t="s">
        <v>40</v>
      </c>
      <c r="I168" t="s">
        <v>467</v>
      </c>
    </row>
    <row r="169" spans="1:9" ht="28.8" x14ac:dyDescent="0.3">
      <c r="A169">
        <f>ROW() - ROW(Tabela1[[#Headers],[ID_Item]])</f>
        <v>168</v>
      </c>
      <c r="B169" s="4" t="s">
        <v>789</v>
      </c>
      <c r="C169" s="4" t="s">
        <v>1123</v>
      </c>
      <c r="D169" s="4" t="s">
        <v>286</v>
      </c>
      <c r="E169" s="37" t="s">
        <v>1297</v>
      </c>
      <c r="F169" s="4" t="s">
        <v>1324</v>
      </c>
      <c r="G169" s="1" t="s">
        <v>40</v>
      </c>
      <c r="I169" t="s">
        <v>467</v>
      </c>
    </row>
    <row r="170" spans="1:9" ht="28.8" x14ac:dyDescent="0.3">
      <c r="A170">
        <f>ROW() - ROW(Tabela1[[#Headers],[ID_Item]])</f>
        <v>169</v>
      </c>
      <c r="B170" s="4" t="s">
        <v>965</v>
      </c>
      <c r="C170" s="4" t="s">
        <v>684</v>
      </c>
      <c r="D170" s="4" t="s">
        <v>252</v>
      </c>
      <c r="E170" s="37" t="s">
        <v>966</v>
      </c>
      <c r="F170" s="4" t="s">
        <v>1019</v>
      </c>
      <c r="G170" s="1" t="s">
        <v>222</v>
      </c>
      <c r="I170" t="s">
        <v>467</v>
      </c>
    </row>
    <row r="171" spans="1:9" ht="28.8" x14ac:dyDescent="0.3">
      <c r="A171">
        <f>ROW() - ROW(Tabela1[[#Headers],[ID_Item]])</f>
        <v>170</v>
      </c>
      <c r="B171" s="4" t="s">
        <v>225</v>
      </c>
      <c r="C171" s="4" t="s">
        <v>694</v>
      </c>
      <c r="D171" s="34" t="s">
        <v>252</v>
      </c>
      <c r="E171" s="37" t="s">
        <v>350</v>
      </c>
      <c r="F171" s="4" t="s">
        <v>226</v>
      </c>
      <c r="G171" s="1" t="s">
        <v>222</v>
      </c>
      <c r="H171">
        <v>2</v>
      </c>
      <c r="I171" t="s">
        <v>467</v>
      </c>
    </row>
    <row r="172" spans="1:9" ht="28.8" x14ac:dyDescent="0.3">
      <c r="A172">
        <f>ROW() - ROW(Tabela1[[#Headers],[ID_Item]])</f>
        <v>171</v>
      </c>
      <c r="B172" s="4" t="s">
        <v>225</v>
      </c>
      <c r="C172" s="4" t="s">
        <v>705</v>
      </c>
      <c r="D172" s="34" t="s">
        <v>252</v>
      </c>
      <c r="E172" s="37" t="s">
        <v>351</v>
      </c>
      <c r="F172" s="4" t="s">
        <v>226</v>
      </c>
      <c r="G172" s="1" t="s">
        <v>222</v>
      </c>
      <c r="H172">
        <v>2</v>
      </c>
      <c r="I172" t="s">
        <v>467</v>
      </c>
    </row>
    <row r="173" spans="1:9" ht="28.8" x14ac:dyDescent="0.3">
      <c r="A173">
        <f>ROW() - ROW(Tabela1[[#Headers],[ID_Item]])</f>
        <v>172</v>
      </c>
      <c r="B173" s="4" t="s">
        <v>32</v>
      </c>
      <c r="C173" s="4" t="s">
        <v>706</v>
      </c>
      <c r="D173" s="34" t="s">
        <v>254</v>
      </c>
      <c r="E173" s="37" t="s">
        <v>352</v>
      </c>
      <c r="F173" s="4" t="s">
        <v>115</v>
      </c>
      <c r="G173" s="1" t="s">
        <v>33</v>
      </c>
      <c r="I173" t="s">
        <v>467</v>
      </c>
    </row>
    <row r="174" spans="1:9" ht="28.8" x14ac:dyDescent="0.3">
      <c r="A174">
        <f>ROW() - ROW(Tabela1[[#Headers],[ID_Item]])</f>
        <v>173</v>
      </c>
      <c r="B174" s="4" t="s">
        <v>32</v>
      </c>
      <c r="D174" s="34" t="s">
        <v>255</v>
      </c>
      <c r="E174" s="37" t="s">
        <v>353</v>
      </c>
      <c r="F174" s="4" t="s">
        <v>115</v>
      </c>
      <c r="G174" s="1" t="s">
        <v>33</v>
      </c>
      <c r="I174" t="s">
        <v>467</v>
      </c>
    </row>
    <row r="175" spans="1:9" ht="28.8" x14ac:dyDescent="0.3">
      <c r="A175">
        <f>ROW() - ROW(Tabela1[[#Headers],[ID_Item]])</f>
        <v>174</v>
      </c>
      <c r="B175" s="4" t="s">
        <v>32</v>
      </c>
      <c r="D175" s="34" t="s">
        <v>253</v>
      </c>
      <c r="E175" s="37" t="s">
        <v>354</v>
      </c>
      <c r="F175" s="4" t="s">
        <v>115</v>
      </c>
      <c r="G175" s="1" t="s">
        <v>33</v>
      </c>
      <c r="H175">
        <v>1</v>
      </c>
      <c r="I175" t="s">
        <v>467</v>
      </c>
    </row>
    <row r="176" spans="1:9" ht="28.8" x14ac:dyDescent="0.3">
      <c r="A176">
        <f>ROW() - ROW(Tabela1[[#Headers],[ID_Item]])</f>
        <v>175</v>
      </c>
      <c r="B176" s="4" t="s">
        <v>648</v>
      </c>
      <c r="C176" s="4" t="s">
        <v>1137</v>
      </c>
      <c r="D176" s="4" t="s">
        <v>252</v>
      </c>
      <c r="E176" s="37" t="s">
        <v>1245</v>
      </c>
      <c r="F176" s="4" t="s">
        <v>1314</v>
      </c>
      <c r="G176" s="1" t="s">
        <v>1365</v>
      </c>
      <c r="I176" t="s">
        <v>467</v>
      </c>
    </row>
    <row r="177" spans="1:22" ht="28.8" x14ac:dyDescent="0.3">
      <c r="A177">
        <f>ROW() - ROW(Tabela1[[#Headers],[ID_Item]])</f>
        <v>176</v>
      </c>
      <c r="B177" s="4" t="s">
        <v>648</v>
      </c>
      <c r="C177" s="4" t="s">
        <v>684</v>
      </c>
      <c r="D177" s="4" t="s">
        <v>252</v>
      </c>
      <c r="E177" s="37" t="s">
        <v>1246</v>
      </c>
      <c r="F177" s="4" t="s">
        <v>1314</v>
      </c>
      <c r="G177" s="1" t="s">
        <v>1365</v>
      </c>
      <c r="I177" t="s">
        <v>467</v>
      </c>
    </row>
    <row r="178" spans="1:22" ht="28.8" x14ac:dyDescent="0.3">
      <c r="A178">
        <f>ROW() - ROW(Tabela1[[#Headers],[ID_Item]])</f>
        <v>177</v>
      </c>
      <c r="B178" s="4" t="s">
        <v>648</v>
      </c>
      <c r="C178" s="4" t="s">
        <v>1075</v>
      </c>
      <c r="D178" s="4" t="s">
        <v>281</v>
      </c>
      <c r="E178" s="37" t="s">
        <v>1247</v>
      </c>
      <c r="F178" s="4" t="s">
        <v>1314</v>
      </c>
      <c r="G178" s="1" t="s">
        <v>1365</v>
      </c>
      <c r="I178" t="s">
        <v>467</v>
      </c>
    </row>
    <row r="179" spans="1:22" ht="28.8" x14ac:dyDescent="0.3">
      <c r="A179">
        <f>ROW() - ROW(Tabela1[[#Headers],[ID_Item]])</f>
        <v>178</v>
      </c>
      <c r="B179" s="4" t="s">
        <v>648</v>
      </c>
      <c r="C179" s="4" t="s">
        <v>1138</v>
      </c>
      <c r="D179" s="4" t="s">
        <v>253</v>
      </c>
      <c r="E179" s="37" t="s">
        <v>1248</v>
      </c>
      <c r="F179" s="4" t="s">
        <v>1314</v>
      </c>
      <c r="G179" s="1" t="s">
        <v>1365</v>
      </c>
      <c r="I179" t="s">
        <v>467</v>
      </c>
    </row>
    <row r="180" spans="1:22" ht="28.8" x14ac:dyDescent="0.3">
      <c r="A180">
        <f>ROW() - ROW(Tabela1[[#Headers],[ID_Item]])</f>
        <v>179</v>
      </c>
      <c r="B180" s="4" t="s">
        <v>845</v>
      </c>
      <c r="C180" s="4" t="s">
        <v>693</v>
      </c>
      <c r="D180" s="4" t="s">
        <v>252</v>
      </c>
      <c r="E180" s="37" t="s">
        <v>1065</v>
      </c>
      <c r="F180" s="4" t="s">
        <v>1029</v>
      </c>
      <c r="G180" s="1" t="s">
        <v>190</v>
      </c>
      <c r="I180" t="s">
        <v>467</v>
      </c>
    </row>
    <row r="181" spans="1:22" ht="28.8" x14ac:dyDescent="0.3">
      <c r="A181">
        <f>ROW() - ROW(Tabela1[[#Headers],[ID_Item]])</f>
        <v>180</v>
      </c>
      <c r="B181" s="4" t="s">
        <v>845</v>
      </c>
      <c r="C181" s="4" t="s">
        <v>699</v>
      </c>
      <c r="D181" s="4" t="s">
        <v>252</v>
      </c>
      <c r="E181" s="37" t="s">
        <v>1064</v>
      </c>
      <c r="F181" s="4" t="s">
        <v>1029</v>
      </c>
      <c r="G181" s="1" t="s">
        <v>190</v>
      </c>
      <c r="I181" t="s">
        <v>467</v>
      </c>
    </row>
    <row r="182" spans="1:22" ht="28.8" x14ac:dyDescent="0.3">
      <c r="A182">
        <f>ROW() - ROW(Tabela1[[#Headers],[ID_Item]])</f>
        <v>181</v>
      </c>
      <c r="B182" s="4" t="s">
        <v>188</v>
      </c>
      <c r="C182" s="4" t="s">
        <v>693</v>
      </c>
      <c r="D182" s="34" t="s">
        <v>252</v>
      </c>
      <c r="E182" s="37" t="s">
        <v>355</v>
      </c>
      <c r="F182" s="4" t="s">
        <v>194</v>
      </c>
      <c r="G182" s="1" t="s">
        <v>190</v>
      </c>
      <c r="I182" t="s">
        <v>467</v>
      </c>
    </row>
    <row r="183" spans="1:22" ht="28.8" x14ac:dyDescent="0.3">
      <c r="A183">
        <f>ROW() - ROW(Tabela1[[#Headers],[ID_Item]])</f>
        <v>182</v>
      </c>
      <c r="B183" s="4" t="s">
        <v>188</v>
      </c>
      <c r="C183" s="4" t="s">
        <v>690</v>
      </c>
      <c r="D183" s="4" t="s">
        <v>252</v>
      </c>
      <c r="E183" s="37" t="s">
        <v>994</v>
      </c>
      <c r="F183" s="4" t="s">
        <v>1038</v>
      </c>
      <c r="G183" s="1" t="s">
        <v>190</v>
      </c>
      <c r="I183" t="s">
        <v>467</v>
      </c>
    </row>
    <row r="184" spans="1:22" ht="28.8" x14ac:dyDescent="0.3">
      <c r="A184">
        <f>ROW() - ROW(Tabela1[[#Headers],[ID_Item]])</f>
        <v>183</v>
      </c>
      <c r="B184" s="4" t="s">
        <v>144</v>
      </c>
      <c r="C184" s="30">
        <v>0.01</v>
      </c>
      <c r="D184" s="34" t="s">
        <v>250</v>
      </c>
      <c r="E184" s="37" t="s">
        <v>1366</v>
      </c>
      <c r="F184" s="4" t="s">
        <v>29</v>
      </c>
      <c r="G184" s="1" t="s">
        <v>143</v>
      </c>
      <c r="I184" t="s">
        <v>467</v>
      </c>
    </row>
    <row r="185" spans="1:22" ht="28.8" x14ac:dyDescent="0.3">
      <c r="A185">
        <f>ROW() - ROW(Tabela1[[#Headers],[ID_Item]])</f>
        <v>184</v>
      </c>
      <c r="B185" s="4" t="s">
        <v>131</v>
      </c>
      <c r="C185" s="4" t="s">
        <v>1400</v>
      </c>
      <c r="D185" s="34" t="s">
        <v>253</v>
      </c>
      <c r="E185" s="37" t="s">
        <v>902</v>
      </c>
      <c r="F185" s="4" t="s">
        <v>132</v>
      </c>
      <c r="G185" s="1" t="s">
        <v>133</v>
      </c>
      <c r="I185" t="s">
        <v>467</v>
      </c>
    </row>
    <row r="186" spans="1:22" ht="28.8" x14ac:dyDescent="0.3">
      <c r="A186">
        <f>ROW() - ROW(Tabela1[[#Headers],[ID_Item]])</f>
        <v>185</v>
      </c>
      <c r="B186" s="4" t="s">
        <v>155</v>
      </c>
      <c r="C186" s="4" t="s">
        <v>1401</v>
      </c>
      <c r="D186" s="34" t="s">
        <v>289</v>
      </c>
      <c r="E186" s="37" t="s">
        <v>1367</v>
      </c>
      <c r="F186" s="4" t="s">
        <v>1325</v>
      </c>
      <c r="G186" s="1" t="s">
        <v>156</v>
      </c>
      <c r="I186" t="s">
        <v>467</v>
      </c>
    </row>
    <row r="187" spans="1:22" ht="28.8" x14ac:dyDescent="0.3">
      <c r="A187">
        <f>ROW() - ROW(Tabela1[[#Headers],[ID_Item]])</f>
        <v>186</v>
      </c>
      <c r="B187" s="4" t="s">
        <v>176</v>
      </c>
      <c r="C187" s="4" t="s">
        <v>693</v>
      </c>
      <c r="D187" s="34" t="s">
        <v>252</v>
      </c>
      <c r="E187" s="37" t="s">
        <v>356</v>
      </c>
      <c r="F187" s="4" t="s">
        <v>39</v>
      </c>
      <c r="G187" s="1" t="s">
        <v>175</v>
      </c>
      <c r="H187">
        <v>2</v>
      </c>
      <c r="I187" t="s">
        <v>467</v>
      </c>
    </row>
    <row r="188" spans="1:22" ht="28.8" x14ac:dyDescent="0.3">
      <c r="A188">
        <f>ROW() - ROW(Tabela1[[#Headers],[ID_Item]])</f>
        <v>187</v>
      </c>
      <c r="B188" s="4" t="s">
        <v>176</v>
      </c>
      <c r="C188" s="4" t="s">
        <v>707</v>
      </c>
      <c r="D188" s="34" t="s">
        <v>253</v>
      </c>
      <c r="E188" s="37" t="s">
        <v>468</v>
      </c>
      <c r="F188" s="4" t="s">
        <v>39</v>
      </c>
      <c r="G188" s="1" t="s">
        <v>469</v>
      </c>
      <c r="I188" t="s">
        <v>466</v>
      </c>
      <c r="J188" t="s">
        <v>435</v>
      </c>
      <c r="K188" s="11" t="s">
        <v>487</v>
      </c>
      <c r="L188">
        <f>2/3</f>
        <v>0.66666666666666663</v>
      </c>
      <c r="M188">
        <f>2/3</f>
        <v>0.66666666666666663</v>
      </c>
      <c r="N188">
        <v>2</v>
      </c>
      <c r="O188" t="s">
        <v>441</v>
      </c>
      <c r="Q188">
        <v>8</v>
      </c>
      <c r="S188">
        <v>2</v>
      </c>
      <c r="T188">
        <v>100</v>
      </c>
      <c r="U188" t="s">
        <v>437</v>
      </c>
      <c r="V188" t="s">
        <v>445</v>
      </c>
    </row>
    <row r="189" spans="1:22" ht="28.8" x14ac:dyDescent="0.3">
      <c r="A189">
        <f>ROW() - ROW(Tabela1[[#Headers],[ID_Item]])</f>
        <v>188</v>
      </c>
      <c r="B189" s="4" t="s">
        <v>1177</v>
      </c>
      <c r="C189" s="4" t="s">
        <v>1178</v>
      </c>
      <c r="D189" s="4" t="s">
        <v>286</v>
      </c>
      <c r="E189" s="37" t="s">
        <v>1298</v>
      </c>
      <c r="F189" s="4" t="s">
        <v>1326</v>
      </c>
      <c r="G189" s="1" t="s">
        <v>1327</v>
      </c>
      <c r="I189" t="s">
        <v>467</v>
      </c>
    </row>
    <row r="190" spans="1:22" ht="28.8" x14ac:dyDescent="0.3">
      <c r="A190">
        <f>ROW() - ROW(Tabela1[[#Headers],[ID_Item]])</f>
        <v>189</v>
      </c>
      <c r="B190" s="4" t="s">
        <v>1177</v>
      </c>
      <c r="C190" s="4" t="s">
        <v>1179</v>
      </c>
      <c r="D190" s="4" t="s">
        <v>286</v>
      </c>
      <c r="E190" s="37" t="s">
        <v>1299</v>
      </c>
      <c r="F190" s="4" t="s">
        <v>1326</v>
      </c>
      <c r="G190" s="1" t="s">
        <v>1327</v>
      </c>
      <c r="I190" t="s">
        <v>467</v>
      </c>
    </row>
    <row r="191" spans="1:22" ht="28.8" x14ac:dyDescent="0.3">
      <c r="A191">
        <f>ROW() - ROW(Tabela1[[#Headers],[ID_Item]])</f>
        <v>190</v>
      </c>
      <c r="B191" s="4" t="s">
        <v>22</v>
      </c>
      <c r="C191" s="4" t="s">
        <v>708</v>
      </c>
      <c r="D191" s="34" t="s">
        <v>252</v>
      </c>
      <c r="E191" s="37" t="s">
        <v>307</v>
      </c>
      <c r="F191" s="4" t="s">
        <v>10</v>
      </c>
      <c r="G191" s="1" t="s">
        <v>19</v>
      </c>
      <c r="H191">
        <v>2</v>
      </c>
      <c r="I191" t="s">
        <v>467</v>
      </c>
    </row>
    <row r="192" spans="1:22" ht="28.8" x14ac:dyDescent="0.3">
      <c r="A192">
        <f>ROW() - ROW(Tabela1[[#Headers],[ID_Item]])</f>
        <v>191</v>
      </c>
      <c r="B192" s="4" t="s">
        <v>22</v>
      </c>
      <c r="C192" s="4" t="s">
        <v>1399</v>
      </c>
      <c r="D192" s="34" t="s">
        <v>253</v>
      </c>
      <c r="E192" s="37" t="s">
        <v>460</v>
      </c>
      <c r="F192" s="4" t="s">
        <v>10</v>
      </c>
      <c r="G192" s="1" t="s">
        <v>434</v>
      </c>
      <c r="I192" t="s">
        <v>466</v>
      </c>
      <c r="J192" t="s">
        <v>435</v>
      </c>
      <c r="K192" s="11" t="s">
        <v>438</v>
      </c>
      <c r="L192">
        <v>5</v>
      </c>
      <c r="M192">
        <v>10</v>
      </c>
      <c r="N192">
        <v>100</v>
      </c>
      <c r="O192" t="s">
        <v>455</v>
      </c>
      <c r="P192">
        <v>20</v>
      </c>
      <c r="Q192">
        <v>8</v>
      </c>
      <c r="S192">
        <v>40</v>
      </c>
      <c r="T192">
        <v>2400</v>
      </c>
      <c r="U192" t="s">
        <v>437</v>
      </c>
      <c r="V192" t="s">
        <v>445</v>
      </c>
    </row>
    <row r="193" spans="1:9" ht="28.8" x14ac:dyDescent="0.3">
      <c r="A193">
        <f>ROW() - ROW(Tabela1[[#Headers],[ID_Item]])</f>
        <v>192</v>
      </c>
      <c r="B193" s="4" t="s">
        <v>22</v>
      </c>
      <c r="C193" s="4" t="s">
        <v>1075</v>
      </c>
      <c r="D193" s="4" t="s">
        <v>951</v>
      </c>
      <c r="E193" s="36" t="s">
        <v>1214</v>
      </c>
      <c r="F193" s="4" t="s">
        <v>10</v>
      </c>
      <c r="G193" s="1" t="s">
        <v>434</v>
      </c>
      <c r="I193" t="s">
        <v>467</v>
      </c>
    </row>
    <row r="194" spans="1:9" ht="28.8" x14ac:dyDescent="0.3">
      <c r="A194">
        <f>ROW() - ROW(Tabela1[[#Headers],[ID_Item]])</f>
        <v>193</v>
      </c>
      <c r="B194" s="4" t="s">
        <v>191</v>
      </c>
      <c r="C194" s="4" t="s">
        <v>709</v>
      </c>
      <c r="D194" s="34" t="s">
        <v>252</v>
      </c>
      <c r="E194" s="37" t="s">
        <v>357</v>
      </c>
      <c r="F194" s="4" t="s">
        <v>189</v>
      </c>
      <c r="G194" s="1" t="s">
        <v>190</v>
      </c>
      <c r="I194" t="s">
        <v>467</v>
      </c>
    </row>
    <row r="195" spans="1:9" ht="28.8" x14ac:dyDescent="0.3">
      <c r="A195">
        <f>ROW() - ROW(Tabela1[[#Headers],[ID_Item]])</f>
        <v>194</v>
      </c>
      <c r="B195" s="4" t="s">
        <v>191</v>
      </c>
      <c r="C195" s="4" t="s">
        <v>710</v>
      </c>
      <c r="D195" s="34" t="s">
        <v>252</v>
      </c>
      <c r="E195" s="37" t="s">
        <v>358</v>
      </c>
      <c r="F195" s="4" t="s">
        <v>189</v>
      </c>
      <c r="G195" s="1" t="s">
        <v>190</v>
      </c>
      <c r="I195" t="s">
        <v>467</v>
      </c>
    </row>
    <row r="196" spans="1:9" ht="28.8" x14ac:dyDescent="0.3">
      <c r="A196">
        <f>ROW() - ROW(Tabela1[[#Headers],[ID_Item]])</f>
        <v>195</v>
      </c>
      <c r="B196" s="4" t="s">
        <v>223</v>
      </c>
      <c r="C196" s="4" t="s">
        <v>711</v>
      </c>
      <c r="D196" s="34" t="s">
        <v>293</v>
      </c>
      <c r="E196" s="37" t="s">
        <v>359</v>
      </c>
      <c r="F196" s="4" t="s">
        <v>221</v>
      </c>
      <c r="G196" s="1" t="s">
        <v>222</v>
      </c>
      <c r="H196">
        <v>3</v>
      </c>
      <c r="I196" t="s">
        <v>467</v>
      </c>
    </row>
    <row r="197" spans="1:9" ht="28.8" x14ac:dyDescent="0.3">
      <c r="A197">
        <f>ROW() - ROW(Tabela1[[#Headers],[ID_Item]])</f>
        <v>196</v>
      </c>
      <c r="B197" s="4" t="s">
        <v>223</v>
      </c>
      <c r="C197" s="4" t="s">
        <v>711</v>
      </c>
      <c r="D197" s="34" t="s">
        <v>293</v>
      </c>
      <c r="E197" s="37" t="s">
        <v>360</v>
      </c>
      <c r="F197" s="4" t="s">
        <v>221</v>
      </c>
      <c r="G197" s="1" t="s">
        <v>222</v>
      </c>
      <c r="H197">
        <v>3</v>
      </c>
      <c r="I197" t="s">
        <v>467</v>
      </c>
    </row>
    <row r="198" spans="1:9" ht="57.6" x14ac:dyDescent="0.3">
      <c r="A198">
        <f>ROW() - ROW(Tabela1[[#Headers],[ID_Item]])</f>
        <v>197</v>
      </c>
      <c r="B198" s="4" t="s">
        <v>223</v>
      </c>
      <c r="C198" s="4" t="s">
        <v>711</v>
      </c>
      <c r="D198" s="34" t="s">
        <v>293</v>
      </c>
      <c r="E198" s="37" t="s">
        <v>361</v>
      </c>
      <c r="F198" s="4" t="s">
        <v>221</v>
      </c>
      <c r="G198" s="1" t="s">
        <v>222</v>
      </c>
      <c r="H198">
        <v>3</v>
      </c>
      <c r="I198" t="s">
        <v>467</v>
      </c>
    </row>
    <row r="199" spans="1:9" ht="28.8" x14ac:dyDescent="0.3">
      <c r="A199">
        <f>ROW() - ROW(Tabela1[[#Headers],[ID_Item]])</f>
        <v>198</v>
      </c>
      <c r="B199" s="4" t="s">
        <v>223</v>
      </c>
      <c r="C199" s="4" t="s">
        <v>711</v>
      </c>
      <c r="D199" s="34" t="s">
        <v>293</v>
      </c>
      <c r="E199" s="37" t="s">
        <v>362</v>
      </c>
      <c r="F199" s="4" t="s">
        <v>221</v>
      </c>
      <c r="G199" s="1" t="s">
        <v>222</v>
      </c>
      <c r="H199">
        <v>3</v>
      </c>
      <c r="I199" t="s">
        <v>467</v>
      </c>
    </row>
    <row r="200" spans="1:9" ht="28.8" x14ac:dyDescent="0.3">
      <c r="A200">
        <f>ROW() - ROW(Tabela1[[#Headers],[ID_Item]])</f>
        <v>199</v>
      </c>
      <c r="B200" s="4" t="s">
        <v>223</v>
      </c>
      <c r="C200" s="4" t="s">
        <v>711</v>
      </c>
      <c r="D200" s="34" t="s">
        <v>293</v>
      </c>
      <c r="E200" s="37" t="s">
        <v>363</v>
      </c>
      <c r="F200" s="4" t="s">
        <v>221</v>
      </c>
      <c r="G200" s="1" t="s">
        <v>222</v>
      </c>
      <c r="H200">
        <v>3</v>
      </c>
      <c r="I200" t="s">
        <v>467</v>
      </c>
    </row>
    <row r="201" spans="1:9" ht="57.6" x14ac:dyDescent="0.3">
      <c r="A201">
        <f>ROW() - ROW(Tabela1[[#Headers],[ID_Item]])</f>
        <v>200</v>
      </c>
      <c r="B201" s="4" t="s">
        <v>223</v>
      </c>
      <c r="C201" s="4" t="s">
        <v>711</v>
      </c>
      <c r="D201" s="34" t="s">
        <v>293</v>
      </c>
      <c r="E201" s="37" t="s">
        <v>364</v>
      </c>
      <c r="F201" s="4" t="s">
        <v>221</v>
      </c>
      <c r="G201" s="1" t="s">
        <v>222</v>
      </c>
      <c r="H201">
        <v>3</v>
      </c>
      <c r="I201" t="s">
        <v>467</v>
      </c>
    </row>
    <row r="202" spans="1:9" ht="28.8" x14ac:dyDescent="0.3">
      <c r="A202">
        <f>ROW() - ROW(Tabela1[[#Headers],[ID_Item]])</f>
        <v>201</v>
      </c>
      <c r="B202" s="4" t="s">
        <v>497</v>
      </c>
      <c r="C202" s="4" t="s">
        <v>1155</v>
      </c>
      <c r="D202" s="34" t="s">
        <v>500</v>
      </c>
      <c r="E202" s="37" t="s">
        <v>1329</v>
      </c>
      <c r="F202" s="4" t="s">
        <v>498</v>
      </c>
      <c r="G202" s="1" t="s">
        <v>30</v>
      </c>
      <c r="I202" t="s">
        <v>467</v>
      </c>
    </row>
    <row r="203" spans="1:9" ht="28.8" x14ac:dyDescent="0.3">
      <c r="A203">
        <f>ROW() - ROW(Tabela1[[#Headers],[ID_Item]])</f>
        <v>202</v>
      </c>
      <c r="B203" s="4" t="s">
        <v>497</v>
      </c>
      <c r="C203" s="4" t="s">
        <v>1156</v>
      </c>
      <c r="D203" s="4" t="s">
        <v>1157</v>
      </c>
      <c r="E203" s="37" t="s">
        <v>1328</v>
      </c>
      <c r="F203" s="4" t="s">
        <v>498</v>
      </c>
      <c r="G203" s="1" t="s">
        <v>30</v>
      </c>
      <c r="I203" t="s">
        <v>467</v>
      </c>
    </row>
    <row r="204" spans="1:9" ht="28.8" x14ac:dyDescent="0.3">
      <c r="A204">
        <f>ROW() - ROW(Tabela1[[#Headers],[ID_Item]])</f>
        <v>203</v>
      </c>
      <c r="B204" s="4" t="s">
        <v>1121</v>
      </c>
      <c r="C204" s="4" t="s">
        <v>1122</v>
      </c>
      <c r="D204" s="4" t="s">
        <v>253</v>
      </c>
      <c r="E204" s="36" t="s">
        <v>1202</v>
      </c>
      <c r="F204" s="4" t="s">
        <v>119</v>
      </c>
      <c r="G204" s="1" t="s">
        <v>40</v>
      </c>
      <c r="I204" t="s">
        <v>467</v>
      </c>
    </row>
    <row r="205" spans="1:9" ht="28.8" x14ac:dyDescent="0.3">
      <c r="A205">
        <f>ROW() - ROW(Tabela1[[#Headers],[ID_Item]])</f>
        <v>204</v>
      </c>
      <c r="B205" s="4" t="s">
        <v>1121</v>
      </c>
      <c r="C205" s="4" t="s">
        <v>720</v>
      </c>
      <c r="D205" s="4" t="s">
        <v>296</v>
      </c>
      <c r="E205" s="37" t="s">
        <v>1203</v>
      </c>
      <c r="F205" s="4" t="s">
        <v>119</v>
      </c>
      <c r="G205" s="1" t="s">
        <v>40</v>
      </c>
      <c r="I205" t="s">
        <v>467</v>
      </c>
    </row>
    <row r="206" spans="1:9" ht="28.8" x14ac:dyDescent="0.3">
      <c r="A206">
        <f>ROW() - ROW(Tabela1[[#Headers],[ID_Item]])</f>
        <v>205</v>
      </c>
      <c r="B206" s="4" t="s">
        <v>51</v>
      </c>
      <c r="C206" s="4" t="s">
        <v>725</v>
      </c>
      <c r="D206" s="34" t="s">
        <v>252</v>
      </c>
      <c r="E206" s="37" t="s">
        <v>365</v>
      </c>
      <c r="F206" s="4" t="s">
        <v>52</v>
      </c>
      <c r="G206" s="1" t="s">
        <v>53</v>
      </c>
      <c r="I206" t="s">
        <v>467</v>
      </c>
    </row>
    <row r="207" spans="1:9" ht="28.8" x14ac:dyDescent="0.3">
      <c r="A207">
        <f>ROW() - ROW(Tabela1[[#Headers],[ID_Item]])</f>
        <v>206</v>
      </c>
      <c r="B207" s="4" t="s">
        <v>136</v>
      </c>
      <c r="C207" s="4" t="s">
        <v>712</v>
      </c>
      <c r="D207" s="34" t="s">
        <v>253</v>
      </c>
      <c r="E207" s="37" t="s">
        <v>366</v>
      </c>
      <c r="F207" s="4" t="s">
        <v>137</v>
      </c>
      <c r="G207" s="1" t="s">
        <v>138</v>
      </c>
      <c r="H207">
        <v>2</v>
      </c>
      <c r="I207" t="s">
        <v>467</v>
      </c>
    </row>
    <row r="208" spans="1:9" ht="28.8" x14ac:dyDescent="0.3">
      <c r="A208">
        <f>ROW() - ROW(Tabela1[[#Headers],[ID_Item]])</f>
        <v>207</v>
      </c>
      <c r="B208" s="4" t="s">
        <v>1139</v>
      </c>
      <c r="C208" s="4" t="s">
        <v>693</v>
      </c>
      <c r="D208" s="4" t="s">
        <v>252</v>
      </c>
      <c r="E208" s="37" t="s">
        <v>1253</v>
      </c>
      <c r="F208" s="4" t="s">
        <v>1010</v>
      </c>
      <c r="G208" s="1" t="s">
        <v>1011</v>
      </c>
      <c r="I208" t="s">
        <v>467</v>
      </c>
    </row>
    <row r="209" spans="1:9" ht="28.8" x14ac:dyDescent="0.3">
      <c r="A209">
        <f>ROW() - ROW(Tabela1[[#Headers],[ID_Item]])</f>
        <v>208</v>
      </c>
      <c r="B209" s="4" t="s">
        <v>1139</v>
      </c>
      <c r="C209" s="4" t="s">
        <v>699</v>
      </c>
      <c r="D209" s="4" t="s">
        <v>252</v>
      </c>
      <c r="E209" s="37" t="s">
        <v>1254</v>
      </c>
      <c r="F209" s="4" t="s">
        <v>1010</v>
      </c>
      <c r="G209" s="1" t="s">
        <v>1011</v>
      </c>
      <c r="I209" t="s">
        <v>467</v>
      </c>
    </row>
    <row r="210" spans="1:9" ht="28.8" x14ac:dyDescent="0.3">
      <c r="A210">
        <f>ROW() - ROW(Tabela1[[#Headers],[ID_Item]])</f>
        <v>209</v>
      </c>
      <c r="B210" s="4" t="s">
        <v>1139</v>
      </c>
      <c r="C210" s="4" t="s">
        <v>720</v>
      </c>
      <c r="D210" s="4" t="s">
        <v>252</v>
      </c>
      <c r="E210" s="37" t="s">
        <v>1255</v>
      </c>
      <c r="F210" s="4" t="s">
        <v>1010</v>
      </c>
      <c r="G210" s="1" t="s">
        <v>1011</v>
      </c>
      <c r="I210" t="s">
        <v>467</v>
      </c>
    </row>
    <row r="211" spans="1:9" ht="28.8" x14ac:dyDescent="0.3">
      <c r="A211">
        <f>ROW() - ROW(Tabela1[[#Headers],[ID_Item]])</f>
        <v>210</v>
      </c>
      <c r="B211" s="4" t="s">
        <v>1140</v>
      </c>
      <c r="C211" s="4" t="s">
        <v>714</v>
      </c>
      <c r="D211" s="4" t="s">
        <v>252</v>
      </c>
      <c r="E211" s="37" t="s">
        <v>1257</v>
      </c>
      <c r="F211" s="4" t="s">
        <v>1010</v>
      </c>
      <c r="G211" s="1" t="s">
        <v>1011</v>
      </c>
      <c r="I211" t="s">
        <v>467</v>
      </c>
    </row>
    <row r="212" spans="1:9" ht="28.8" x14ac:dyDescent="0.3">
      <c r="A212">
        <f>ROW() - ROW(Tabela1[[#Headers],[ID_Item]])</f>
        <v>211</v>
      </c>
      <c r="B212" s="4" t="s">
        <v>1140</v>
      </c>
      <c r="C212" s="4" t="s">
        <v>718</v>
      </c>
      <c r="D212" s="4" t="s">
        <v>252</v>
      </c>
      <c r="E212" s="37" t="s">
        <v>1258</v>
      </c>
      <c r="F212" s="4" t="s">
        <v>1010</v>
      </c>
      <c r="G212" s="1" t="s">
        <v>1011</v>
      </c>
      <c r="I212" t="s">
        <v>467</v>
      </c>
    </row>
    <row r="213" spans="1:9" ht="28.8" x14ac:dyDescent="0.3">
      <c r="A213">
        <f>ROW() - ROW(Tabela1[[#Headers],[ID_Item]])</f>
        <v>212</v>
      </c>
      <c r="B213" s="4" t="s">
        <v>1140</v>
      </c>
      <c r="C213" s="4" t="s">
        <v>1141</v>
      </c>
      <c r="D213" s="4" t="s">
        <v>253</v>
      </c>
      <c r="E213" s="36" t="s">
        <v>1256</v>
      </c>
      <c r="F213" s="4" t="s">
        <v>1010</v>
      </c>
      <c r="G213" s="1" t="s">
        <v>1011</v>
      </c>
      <c r="I213" t="s">
        <v>467</v>
      </c>
    </row>
    <row r="214" spans="1:9" ht="28.8" x14ac:dyDescent="0.3">
      <c r="A214">
        <f>ROW() - ROW(Tabela1[[#Headers],[ID_Item]])</f>
        <v>213</v>
      </c>
      <c r="B214" s="4" t="s">
        <v>1140</v>
      </c>
      <c r="C214" s="4" t="s">
        <v>681</v>
      </c>
      <c r="D214" s="4" t="s">
        <v>252</v>
      </c>
      <c r="E214" s="37" t="s">
        <v>1259</v>
      </c>
      <c r="F214" s="4" t="s">
        <v>1010</v>
      </c>
      <c r="G214" s="1" t="s">
        <v>1011</v>
      </c>
      <c r="I214" t="s">
        <v>467</v>
      </c>
    </row>
    <row r="215" spans="1:9" ht="28.8" x14ac:dyDescent="0.3">
      <c r="A215">
        <f>ROW() - ROW(Tabela1[[#Headers],[ID_Item]])</f>
        <v>214</v>
      </c>
      <c r="B215" s="4" t="s">
        <v>1140</v>
      </c>
      <c r="C215" s="4" t="s">
        <v>1142</v>
      </c>
      <c r="D215" s="4" t="s">
        <v>252</v>
      </c>
      <c r="E215" s="37" t="s">
        <v>1260</v>
      </c>
      <c r="F215" s="4" t="s">
        <v>1010</v>
      </c>
      <c r="G215" s="1" t="s">
        <v>1011</v>
      </c>
      <c r="I215" t="s">
        <v>467</v>
      </c>
    </row>
    <row r="216" spans="1:9" ht="28.8" x14ac:dyDescent="0.3">
      <c r="A216">
        <f>ROW() - ROW(Tabela1[[#Headers],[ID_Item]])</f>
        <v>215</v>
      </c>
      <c r="B216" s="4" t="s">
        <v>1143</v>
      </c>
      <c r="C216" s="4" t="s">
        <v>1391</v>
      </c>
      <c r="D216" s="4" t="s">
        <v>252</v>
      </c>
      <c r="E216" s="37" t="s">
        <v>1395</v>
      </c>
      <c r="F216" s="4" t="s">
        <v>1304</v>
      </c>
      <c r="G216" s="1" t="s">
        <v>1330</v>
      </c>
      <c r="I216" t="s">
        <v>467</v>
      </c>
    </row>
    <row r="217" spans="1:9" ht="28.8" x14ac:dyDescent="0.3">
      <c r="A217">
        <f>ROW() - ROW(Tabela1[[#Headers],[ID_Item]])</f>
        <v>216</v>
      </c>
      <c r="B217" s="4" t="s">
        <v>1143</v>
      </c>
      <c r="C217" s="4" t="s">
        <v>1392</v>
      </c>
      <c r="D217" s="4" t="s">
        <v>252</v>
      </c>
      <c r="E217" s="37" t="s">
        <v>1396</v>
      </c>
      <c r="F217" s="4" t="s">
        <v>1304</v>
      </c>
      <c r="G217" s="1" t="s">
        <v>1330</v>
      </c>
      <c r="I217" t="s">
        <v>467</v>
      </c>
    </row>
    <row r="218" spans="1:9" ht="28.8" x14ac:dyDescent="0.3">
      <c r="A218">
        <f>ROW() - ROW(Tabela1[[#Headers],[ID_Item]])</f>
        <v>217</v>
      </c>
      <c r="B218" s="4" t="s">
        <v>1144</v>
      </c>
      <c r="C218" s="4" t="s">
        <v>1393</v>
      </c>
      <c r="D218" s="4" t="s">
        <v>252</v>
      </c>
      <c r="E218" s="37" t="s">
        <v>1397</v>
      </c>
      <c r="F218" s="4" t="s">
        <v>1304</v>
      </c>
      <c r="G218" s="1" t="s">
        <v>1330</v>
      </c>
      <c r="I218" t="s">
        <v>467</v>
      </c>
    </row>
    <row r="219" spans="1:9" ht="28.8" x14ac:dyDescent="0.3">
      <c r="A219">
        <f>ROW() - ROW(Tabela1[[#Headers],[ID_Item]])</f>
        <v>218</v>
      </c>
      <c r="B219" s="4" t="s">
        <v>1144</v>
      </c>
      <c r="C219" s="4" t="s">
        <v>1394</v>
      </c>
      <c r="D219" s="4" t="s">
        <v>252</v>
      </c>
      <c r="E219" s="37" t="s">
        <v>1398</v>
      </c>
      <c r="F219" s="4" t="s">
        <v>1304</v>
      </c>
      <c r="G219" s="1" t="s">
        <v>1330</v>
      </c>
      <c r="I219" t="s">
        <v>467</v>
      </c>
    </row>
    <row r="220" spans="1:9" ht="28.8" x14ac:dyDescent="0.3">
      <c r="A220">
        <f>ROW() - ROW(Tabela1[[#Headers],[ID_Item]])</f>
        <v>219</v>
      </c>
      <c r="B220" s="4" t="s">
        <v>116</v>
      </c>
      <c r="C220" s="4" t="s">
        <v>718</v>
      </c>
      <c r="D220" s="34" t="s">
        <v>252</v>
      </c>
      <c r="E220" s="37" t="s">
        <v>367</v>
      </c>
      <c r="F220" s="4" t="s">
        <v>216</v>
      </c>
      <c r="G220" s="1" t="s">
        <v>40</v>
      </c>
      <c r="I220" t="s">
        <v>467</v>
      </c>
    </row>
    <row r="221" spans="1:9" ht="28.8" x14ac:dyDescent="0.3">
      <c r="A221">
        <f>ROW() - ROW(Tabela1[[#Headers],[ID_Item]])</f>
        <v>220</v>
      </c>
      <c r="B221" s="4" t="s">
        <v>116</v>
      </c>
      <c r="C221" s="4" t="s">
        <v>714</v>
      </c>
      <c r="D221" s="4" t="s">
        <v>252</v>
      </c>
      <c r="E221" s="37" t="s">
        <v>1204</v>
      </c>
      <c r="F221" s="4" t="s">
        <v>1205</v>
      </c>
      <c r="G221" s="1" t="s">
        <v>40</v>
      </c>
      <c r="I221" t="s">
        <v>467</v>
      </c>
    </row>
    <row r="222" spans="1:9" ht="28.8" x14ac:dyDescent="0.3">
      <c r="A222">
        <f>ROW() - ROW(Tabela1[[#Headers],[ID_Item]])</f>
        <v>221</v>
      </c>
      <c r="B222" s="4" t="s">
        <v>116</v>
      </c>
      <c r="C222" s="4" t="s">
        <v>681</v>
      </c>
      <c r="D222" s="4" t="s">
        <v>252</v>
      </c>
      <c r="E222" s="37" t="s">
        <v>1206</v>
      </c>
      <c r="F222" s="4" t="s">
        <v>1205</v>
      </c>
      <c r="G222" s="1" t="s">
        <v>40</v>
      </c>
      <c r="I222" t="s">
        <v>467</v>
      </c>
    </row>
    <row r="223" spans="1:9" ht="28.8" x14ac:dyDescent="0.3">
      <c r="A223">
        <f>ROW() - ROW(Tabela1[[#Headers],[ID_Item]])</f>
        <v>222</v>
      </c>
      <c r="B223" s="4" t="s">
        <v>1083</v>
      </c>
      <c r="C223" s="4" t="s">
        <v>1084</v>
      </c>
      <c r="D223" s="4" t="s">
        <v>252</v>
      </c>
      <c r="E223" s="37" t="s">
        <v>1101</v>
      </c>
      <c r="F223" s="4" t="s">
        <v>1099</v>
      </c>
      <c r="G223" s="1" t="s">
        <v>1368</v>
      </c>
      <c r="I223" t="s">
        <v>467</v>
      </c>
    </row>
    <row r="224" spans="1:9" ht="28.8" x14ac:dyDescent="0.3">
      <c r="A224">
        <f>ROW() - ROW(Tabela1[[#Headers],[ID_Item]])</f>
        <v>223</v>
      </c>
      <c r="B224" s="4" t="s">
        <v>1083</v>
      </c>
      <c r="C224" s="4" t="s">
        <v>709</v>
      </c>
      <c r="D224" s="4" t="s">
        <v>252</v>
      </c>
      <c r="E224" s="37" t="s">
        <v>1100</v>
      </c>
      <c r="F224" s="4" t="s">
        <v>1099</v>
      </c>
      <c r="G224" s="1" t="s">
        <v>1368</v>
      </c>
      <c r="I224" t="s">
        <v>467</v>
      </c>
    </row>
    <row r="225" spans="1:9" ht="28.8" x14ac:dyDescent="0.3">
      <c r="A225">
        <f>ROW() - ROW(Tabela1[[#Headers],[ID_Item]])</f>
        <v>224</v>
      </c>
      <c r="B225" s="4" t="s">
        <v>908</v>
      </c>
      <c r="C225" s="4" t="s">
        <v>1105</v>
      </c>
      <c r="D225" s="4" t="s">
        <v>252</v>
      </c>
      <c r="E225" s="37" t="s">
        <v>1109</v>
      </c>
      <c r="F225" s="4" t="s">
        <v>1114</v>
      </c>
      <c r="G225" s="1" t="s">
        <v>1115</v>
      </c>
      <c r="I225" t="s">
        <v>467</v>
      </c>
    </row>
    <row r="226" spans="1:9" ht="28.8" x14ac:dyDescent="0.3">
      <c r="A226">
        <f>ROW() - ROW(Tabela1[[#Headers],[ID_Item]])</f>
        <v>225</v>
      </c>
      <c r="B226" s="4" t="s">
        <v>908</v>
      </c>
      <c r="C226" s="4" t="s">
        <v>1106</v>
      </c>
      <c r="D226" s="4" t="s">
        <v>252</v>
      </c>
      <c r="E226" s="37" t="s">
        <v>1110</v>
      </c>
      <c r="F226" s="4" t="s">
        <v>1114</v>
      </c>
      <c r="G226" s="1" t="s">
        <v>1115</v>
      </c>
      <c r="I226" t="s">
        <v>467</v>
      </c>
    </row>
    <row r="227" spans="1:9" ht="28.8" x14ac:dyDescent="0.3">
      <c r="A227">
        <f>ROW() - ROW(Tabela1[[#Headers],[ID_Item]])</f>
        <v>226</v>
      </c>
      <c r="B227" s="4" t="s">
        <v>908</v>
      </c>
      <c r="C227" s="4" t="s">
        <v>1107</v>
      </c>
      <c r="D227" s="4" t="s">
        <v>252</v>
      </c>
      <c r="E227" s="37" t="s">
        <v>1111</v>
      </c>
      <c r="F227" s="4" t="s">
        <v>1114</v>
      </c>
      <c r="G227" s="1" t="s">
        <v>1115</v>
      </c>
      <c r="I227" t="s">
        <v>467</v>
      </c>
    </row>
    <row r="228" spans="1:9" ht="28.8" x14ac:dyDescent="0.3">
      <c r="A228">
        <f>ROW() - ROW(Tabela1[[#Headers],[ID_Item]])</f>
        <v>227</v>
      </c>
      <c r="B228" s="4" t="s">
        <v>908</v>
      </c>
      <c r="C228" s="4" t="s">
        <v>689</v>
      </c>
      <c r="D228" s="4" t="s">
        <v>252</v>
      </c>
      <c r="E228" s="37" t="s">
        <v>1112</v>
      </c>
      <c r="F228" s="4" t="s">
        <v>1114</v>
      </c>
      <c r="G228" s="1" t="s">
        <v>1115</v>
      </c>
      <c r="I228" t="s">
        <v>467</v>
      </c>
    </row>
    <row r="229" spans="1:9" ht="28.8" x14ac:dyDescent="0.3">
      <c r="A229">
        <f>ROW() - ROW(Tabela1[[#Headers],[ID_Item]])</f>
        <v>228</v>
      </c>
      <c r="B229" s="4" t="s">
        <v>908</v>
      </c>
      <c r="C229" s="4" t="s">
        <v>630</v>
      </c>
      <c r="D229" s="4" t="s">
        <v>252</v>
      </c>
      <c r="E229" s="37" t="s">
        <v>1113</v>
      </c>
      <c r="F229" s="4" t="s">
        <v>1114</v>
      </c>
      <c r="G229" s="1" t="s">
        <v>1115</v>
      </c>
      <c r="I229" t="s">
        <v>467</v>
      </c>
    </row>
    <row r="230" spans="1:9" ht="28.8" x14ac:dyDescent="0.3">
      <c r="A230">
        <f>ROW() - ROW(Tabela1[[#Headers],[ID_Item]])</f>
        <v>229</v>
      </c>
      <c r="B230" s="4" t="s">
        <v>38</v>
      </c>
      <c r="C230" s="4" t="s">
        <v>686</v>
      </c>
      <c r="D230" s="34" t="s">
        <v>252</v>
      </c>
      <c r="E230" s="37" t="s">
        <v>368</v>
      </c>
      <c r="F230" s="4" t="s">
        <v>39</v>
      </c>
      <c r="G230" s="1" t="s">
        <v>175</v>
      </c>
      <c r="H230">
        <v>1</v>
      </c>
      <c r="I230" t="s">
        <v>467</v>
      </c>
    </row>
    <row r="231" spans="1:9" ht="28.8" x14ac:dyDescent="0.3">
      <c r="A231">
        <f>ROW() - ROW(Tabela1[[#Headers],[ID_Item]])</f>
        <v>230</v>
      </c>
      <c r="B231" s="4" t="s">
        <v>38</v>
      </c>
      <c r="C231" s="4" t="s">
        <v>726</v>
      </c>
      <c r="D231" s="34" t="s">
        <v>253</v>
      </c>
      <c r="E231" s="35" t="s">
        <v>501</v>
      </c>
      <c r="F231" s="4" t="s">
        <v>39</v>
      </c>
      <c r="G231" s="1" t="s">
        <v>175</v>
      </c>
      <c r="I231" t="s">
        <v>467</v>
      </c>
    </row>
    <row r="232" spans="1:9" ht="28.8" x14ac:dyDescent="0.3">
      <c r="A232">
        <f>ROW() - ROW(Tabela1[[#Headers],[ID_Item]])</f>
        <v>231</v>
      </c>
      <c r="B232" s="4" t="s">
        <v>195</v>
      </c>
      <c r="C232" s="4" t="s">
        <v>699</v>
      </c>
      <c r="D232" s="34" t="s">
        <v>252</v>
      </c>
      <c r="E232" s="37" t="s">
        <v>369</v>
      </c>
      <c r="F232" s="4" t="s">
        <v>196</v>
      </c>
      <c r="G232" s="1" t="s">
        <v>197</v>
      </c>
      <c r="I232" t="s">
        <v>467</v>
      </c>
    </row>
    <row r="233" spans="1:9" ht="28.8" x14ac:dyDescent="0.3">
      <c r="A233">
        <f>ROW() - ROW(Tabela1[[#Headers],[ID_Item]])</f>
        <v>232</v>
      </c>
      <c r="B233" s="4" t="s">
        <v>195</v>
      </c>
      <c r="C233" s="4" t="s">
        <v>699</v>
      </c>
      <c r="D233" s="34" t="s">
        <v>252</v>
      </c>
      <c r="E233" s="37" t="s">
        <v>370</v>
      </c>
      <c r="F233" s="4" t="s">
        <v>196</v>
      </c>
      <c r="G233" s="1" t="s">
        <v>197</v>
      </c>
      <c r="I233" t="s">
        <v>467</v>
      </c>
    </row>
    <row r="234" spans="1:9" ht="28.8" x14ac:dyDescent="0.3">
      <c r="A234">
        <f>ROW() - ROW(Tabela1[[#Headers],[ID_Item]])</f>
        <v>233</v>
      </c>
      <c r="B234" s="4" t="s">
        <v>403</v>
      </c>
      <c r="C234" s="4">
        <v>3350</v>
      </c>
      <c r="D234" s="34" t="s">
        <v>299</v>
      </c>
      <c r="E234" s="37" t="s">
        <v>371</v>
      </c>
      <c r="F234" s="4" t="s">
        <v>137</v>
      </c>
      <c r="G234" s="1" t="s">
        <v>138</v>
      </c>
      <c r="H234">
        <v>4</v>
      </c>
      <c r="I234" t="s">
        <v>467</v>
      </c>
    </row>
    <row r="235" spans="1:9" ht="43.2" x14ac:dyDescent="0.3">
      <c r="A235">
        <f>ROW() - ROW(Tabela1[[#Headers],[ID_Item]])</f>
        <v>234</v>
      </c>
      <c r="B235" s="9" t="s">
        <v>158</v>
      </c>
      <c r="D235" s="34" t="s">
        <v>294</v>
      </c>
      <c r="E235" s="37" t="s">
        <v>310</v>
      </c>
      <c r="F235" s="4" t="s">
        <v>137</v>
      </c>
      <c r="G235" s="1" t="s">
        <v>138</v>
      </c>
      <c r="H235">
        <v>3</v>
      </c>
      <c r="I235" t="s">
        <v>467</v>
      </c>
    </row>
    <row r="236" spans="1:9" ht="28.8" x14ac:dyDescent="0.3">
      <c r="A236">
        <f>ROW() - ROW(Tabela1[[#Headers],[ID_Item]])</f>
        <v>235</v>
      </c>
      <c r="B236" s="4" t="s">
        <v>1102</v>
      </c>
      <c r="C236" s="4" t="s">
        <v>1076</v>
      </c>
      <c r="D236" s="4" t="s">
        <v>293</v>
      </c>
      <c r="E236" s="37" t="s">
        <v>1369</v>
      </c>
      <c r="F236" s="4" t="s">
        <v>1006</v>
      </c>
      <c r="G236" s="1" t="s">
        <v>1007</v>
      </c>
      <c r="I236" t="s">
        <v>467</v>
      </c>
    </row>
    <row r="237" spans="1:9" ht="28.8" x14ac:dyDescent="0.3">
      <c r="A237">
        <f>ROW() - ROW(Tabela1[[#Headers],[ID_Item]])</f>
        <v>236</v>
      </c>
      <c r="B237" s="4" t="s">
        <v>1102</v>
      </c>
      <c r="C237" s="4" t="s">
        <v>686</v>
      </c>
      <c r="D237" s="4" t="s">
        <v>252</v>
      </c>
      <c r="E237" s="37" t="s">
        <v>1370</v>
      </c>
      <c r="F237" s="4" t="s">
        <v>1006</v>
      </c>
      <c r="G237" s="1" t="s">
        <v>1371</v>
      </c>
      <c r="I237" t="s">
        <v>467</v>
      </c>
    </row>
    <row r="238" spans="1:9" ht="28.8" x14ac:dyDescent="0.3">
      <c r="A238">
        <f>ROW() - ROW(Tabela1[[#Headers],[ID_Item]])</f>
        <v>237</v>
      </c>
      <c r="B238" s="4" t="s">
        <v>1103</v>
      </c>
      <c r="C238" s="4" t="s">
        <v>1072</v>
      </c>
      <c r="D238" s="4" t="s">
        <v>293</v>
      </c>
      <c r="E238" s="37" t="s">
        <v>1372</v>
      </c>
      <c r="F238" s="4" t="s">
        <v>1006</v>
      </c>
      <c r="G238" s="1" t="s">
        <v>1007</v>
      </c>
      <c r="I238" t="s">
        <v>467</v>
      </c>
    </row>
    <row r="239" spans="1:9" ht="28.8" x14ac:dyDescent="0.3">
      <c r="A239">
        <f>ROW() - ROW(Tabela1[[#Headers],[ID_Item]])</f>
        <v>238</v>
      </c>
      <c r="B239" s="4" t="s">
        <v>1183</v>
      </c>
      <c r="C239" s="4" t="s">
        <v>684</v>
      </c>
      <c r="D239" s="4" t="s">
        <v>252</v>
      </c>
      <c r="E239" s="37" t="s">
        <v>1234</v>
      </c>
      <c r="F239" s="4" t="s">
        <v>13</v>
      </c>
      <c r="G239" s="1" t="s">
        <v>19</v>
      </c>
      <c r="I239" t="s">
        <v>467</v>
      </c>
    </row>
    <row r="240" spans="1:9" ht="28.8" x14ac:dyDescent="0.3">
      <c r="A240">
        <f>ROW() - ROW(Tabela1[[#Headers],[ID_Item]])</f>
        <v>239</v>
      </c>
      <c r="B240" s="4" t="s">
        <v>1183</v>
      </c>
      <c r="C240" s="4" t="s">
        <v>686</v>
      </c>
      <c r="D240" s="4" t="s">
        <v>252</v>
      </c>
      <c r="E240" s="37" t="s">
        <v>1233</v>
      </c>
      <c r="F240" s="4" t="s">
        <v>13</v>
      </c>
      <c r="G240" s="1" t="s">
        <v>19</v>
      </c>
      <c r="I240" t="s">
        <v>467</v>
      </c>
    </row>
    <row r="241" spans="1:9" ht="28.8" x14ac:dyDescent="0.3">
      <c r="A241">
        <f>ROW() - ROW(Tabela1[[#Headers],[ID_Item]])</f>
        <v>240</v>
      </c>
      <c r="B241" s="4" t="s">
        <v>238</v>
      </c>
      <c r="C241" s="4" t="s">
        <v>713</v>
      </c>
      <c r="D241" s="34" t="s">
        <v>252</v>
      </c>
      <c r="E241" s="37" t="s">
        <v>372</v>
      </c>
      <c r="F241" s="4" t="s">
        <v>224</v>
      </c>
      <c r="G241" s="1" t="s">
        <v>222</v>
      </c>
      <c r="H241">
        <v>1</v>
      </c>
      <c r="I241" t="s">
        <v>467</v>
      </c>
    </row>
    <row r="242" spans="1:9" ht="28.8" x14ac:dyDescent="0.3">
      <c r="A242">
        <f>ROW() - ROW(Tabela1[[#Headers],[ID_Item]])</f>
        <v>241</v>
      </c>
      <c r="B242" s="4" t="s">
        <v>238</v>
      </c>
      <c r="C242" s="4" t="s">
        <v>713</v>
      </c>
      <c r="D242" s="34" t="s">
        <v>252</v>
      </c>
      <c r="E242" s="37" t="s">
        <v>373</v>
      </c>
      <c r="F242" s="4" t="s">
        <v>224</v>
      </c>
      <c r="G242" s="1" t="s">
        <v>222</v>
      </c>
      <c r="H242">
        <v>1</v>
      </c>
      <c r="I242" t="s">
        <v>467</v>
      </c>
    </row>
    <row r="243" spans="1:9" ht="57.6" x14ac:dyDescent="0.3">
      <c r="A243">
        <f>ROW() - ROW(Tabela1[[#Headers],[ID_Item]])</f>
        <v>242</v>
      </c>
      <c r="B243" s="4" t="s">
        <v>238</v>
      </c>
      <c r="C243" s="4" t="s">
        <v>713</v>
      </c>
      <c r="D243" s="34" t="s">
        <v>252</v>
      </c>
      <c r="E243" s="37" t="s">
        <v>374</v>
      </c>
      <c r="F243" s="4" t="s">
        <v>224</v>
      </c>
      <c r="G243" s="1" t="s">
        <v>222</v>
      </c>
      <c r="H243">
        <v>1</v>
      </c>
      <c r="I243" t="s">
        <v>467</v>
      </c>
    </row>
    <row r="244" spans="1:9" ht="28.8" x14ac:dyDescent="0.3">
      <c r="A244">
        <f>ROW() - ROW(Tabela1[[#Headers],[ID_Item]])</f>
        <v>243</v>
      </c>
      <c r="B244" s="4" t="s">
        <v>238</v>
      </c>
      <c r="C244" s="4" t="s">
        <v>681</v>
      </c>
      <c r="D244" s="4" t="s">
        <v>252</v>
      </c>
      <c r="E244" s="37" t="s">
        <v>1373</v>
      </c>
      <c r="F244" s="4" t="s">
        <v>224</v>
      </c>
      <c r="G244" s="1" t="s">
        <v>222</v>
      </c>
      <c r="I244" t="s">
        <v>467</v>
      </c>
    </row>
    <row r="245" spans="1:9" ht="28.8" x14ac:dyDescent="0.3">
      <c r="A245">
        <f>ROW() - ROW(Tabela1[[#Headers],[ID_Item]])</f>
        <v>244</v>
      </c>
      <c r="B245" s="4" t="s">
        <v>985</v>
      </c>
      <c r="C245" s="4" t="s">
        <v>714</v>
      </c>
      <c r="D245" s="4" t="s">
        <v>252</v>
      </c>
      <c r="E245" s="37" t="s">
        <v>995</v>
      </c>
      <c r="F245" s="4" t="s">
        <v>1042</v>
      </c>
      <c r="G245" s="1" t="s">
        <v>190</v>
      </c>
      <c r="I245" t="s">
        <v>467</v>
      </c>
    </row>
    <row r="246" spans="1:9" ht="28.8" x14ac:dyDescent="0.3">
      <c r="A246">
        <f>ROW() - ROW(Tabela1[[#Headers],[ID_Item]])</f>
        <v>245</v>
      </c>
      <c r="B246" s="4" t="s">
        <v>140</v>
      </c>
      <c r="C246" s="4" t="s">
        <v>686</v>
      </c>
      <c r="D246" s="34" t="s">
        <v>252</v>
      </c>
      <c r="E246" s="37" t="s">
        <v>1374</v>
      </c>
      <c r="F246" s="4" t="s">
        <v>47</v>
      </c>
      <c r="G246" s="1" t="s">
        <v>48</v>
      </c>
      <c r="I246" t="s">
        <v>467</v>
      </c>
    </row>
    <row r="247" spans="1:9" ht="28.8" x14ac:dyDescent="0.3">
      <c r="A247">
        <f>ROW() - ROW(Tabela1[[#Headers],[ID_Item]])</f>
        <v>246</v>
      </c>
      <c r="B247" s="4" t="s">
        <v>140</v>
      </c>
      <c r="C247" s="4" t="s">
        <v>962</v>
      </c>
      <c r="D247" s="4" t="s">
        <v>253</v>
      </c>
      <c r="E247" s="37" t="s">
        <v>1067</v>
      </c>
      <c r="F247" s="4" t="s">
        <v>47</v>
      </c>
      <c r="G247" s="1" t="s">
        <v>48</v>
      </c>
      <c r="I247" t="s">
        <v>467</v>
      </c>
    </row>
    <row r="248" spans="1:9" ht="28.8" x14ac:dyDescent="0.3">
      <c r="A248">
        <f>ROW() - ROW(Tabela1[[#Headers],[ID_Item]])</f>
        <v>247</v>
      </c>
      <c r="B248" s="4" t="s">
        <v>200</v>
      </c>
      <c r="C248" s="4" t="s">
        <v>699</v>
      </c>
      <c r="D248" s="34" t="s">
        <v>252</v>
      </c>
      <c r="E248" s="37" t="s">
        <v>375</v>
      </c>
      <c r="F248" s="4" t="s">
        <v>201</v>
      </c>
      <c r="G248" s="1" t="s">
        <v>197</v>
      </c>
      <c r="I248" t="s">
        <v>467</v>
      </c>
    </row>
    <row r="249" spans="1:9" ht="28.8" x14ac:dyDescent="0.3">
      <c r="A249">
        <f>ROW() - ROW(Tabela1[[#Headers],[ID_Item]])</f>
        <v>248</v>
      </c>
      <c r="B249" s="4" t="s">
        <v>200</v>
      </c>
      <c r="C249" s="4" t="s">
        <v>693</v>
      </c>
      <c r="D249" s="4" t="s">
        <v>986</v>
      </c>
      <c r="E249" s="37" t="s">
        <v>999</v>
      </c>
      <c r="F249" s="4" t="s">
        <v>1022</v>
      </c>
      <c r="G249" s="1" t="s">
        <v>1046</v>
      </c>
      <c r="I249" t="s">
        <v>467</v>
      </c>
    </row>
    <row r="250" spans="1:9" ht="28.8" x14ac:dyDescent="0.3">
      <c r="A250">
        <f>ROW() - ROW(Tabela1[[#Headers],[ID_Item]])</f>
        <v>249</v>
      </c>
      <c r="B250" s="4" t="s">
        <v>200</v>
      </c>
      <c r="C250" s="4" t="s">
        <v>699</v>
      </c>
      <c r="D250" s="4" t="s">
        <v>986</v>
      </c>
      <c r="E250" s="37" t="s">
        <v>1000</v>
      </c>
      <c r="F250" s="4" t="s">
        <v>1022</v>
      </c>
      <c r="G250" s="1" t="s">
        <v>1046</v>
      </c>
      <c r="I250" t="s">
        <v>467</v>
      </c>
    </row>
    <row r="251" spans="1:9" ht="28.8" x14ac:dyDescent="0.3">
      <c r="A251">
        <f>ROW() - ROW(Tabela1[[#Headers],[ID_Item]])</f>
        <v>250</v>
      </c>
      <c r="B251" s="4" t="s">
        <v>200</v>
      </c>
      <c r="C251" s="4" t="s">
        <v>720</v>
      </c>
      <c r="D251" s="4" t="s">
        <v>986</v>
      </c>
      <c r="E251" s="37" t="s">
        <v>1001</v>
      </c>
      <c r="F251" s="4" t="s">
        <v>1022</v>
      </c>
      <c r="G251" s="1" t="s">
        <v>1046</v>
      </c>
      <c r="I251" t="s">
        <v>467</v>
      </c>
    </row>
    <row r="252" spans="1:9" ht="28.8" x14ac:dyDescent="0.3">
      <c r="A252">
        <f>ROW() - ROW(Tabela1[[#Headers],[ID_Item]])</f>
        <v>251</v>
      </c>
      <c r="B252" s="4" t="s">
        <v>56</v>
      </c>
      <c r="C252" s="4" t="s">
        <v>682</v>
      </c>
      <c r="D252" s="34" t="s">
        <v>252</v>
      </c>
      <c r="E252" s="37" t="s">
        <v>376</v>
      </c>
      <c r="F252" s="4" t="s">
        <v>52</v>
      </c>
      <c r="G252" s="1" t="s">
        <v>40</v>
      </c>
      <c r="I252" t="s">
        <v>467</v>
      </c>
    </row>
    <row r="253" spans="1:9" ht="28.8" x14ac:dyDescent="0.3">
      <c r="A253">
        <f>ROW() - ROW(Tabela1[[#Headers],[ID_Item]])</f>
        <v>252</v>
      </c>
      <c r="B253" s="4" t="s">
        <v>56</v>
      </c>
      <c r="C253" s="30">
        <v>0.1</v>
      </c>
      <c r="D253" s="34" t="s">
        <v>1085</v>
      </c>
      <c r="E253" s="37" t="s">
        <v>1375</v>
      </c>
      <c r="F253" s="4" t="s">
        <v>52</v>
      </c>
      <c r="G253" s="1" t="s">
        <v>120</v>
      </c>
      <c r="I253" t="s">
        <v>467</v>
      </c>
    </row>
    <row r="254" spans="1:9" ht="28.8" x14ac:dyDescent="0.3">
      <c r="A254">
        <f>ROW() - ROW(Tabela1[[#Headers],[ID_Item]])</f>
        <v>253</v>
      </c>
      <c r="B254" s="4" t="s">
        <v>118</v>
      </c>
      <c r="C254" s="30">
        <v>0.02</v>
      </c>
      <c r="D254" s="34" t="s">
        <v>1080</v>
      </c>
      <c r="E254" s="37" t="s">
        <v>1376</v>
      </c>
      <c r="F254" s="4" t="s">
        <v>119</v>
      </c>
      <c r="G254" s="1" t="s">
        <v>120</v>
      </c>
      <c r="I254" t="s">
        <v>467</v>
      </c>
    </row>
    <row r="255" spans="1:9" ht="28.8" x14ac:dyDescent="0.3">
      <c r="A255">
        <f>ROW() - ROW(Tabela1[[#Headers],[ID_Item]])</f>
        <v>254</v>
      </c>
      <c r="B255" s="4" t="s">
        <v>799</v>
      </c>
      <c r="C255" s="4" t="s">
        <v>715</v>
      </c>
      <c r="D255" s="4" t="s">
        <v>252</v>
      </c>
      <c r="E255" s="37" t="s">
        <v>1377</v>
      </c>
      <c r="F255" s="4" t="s">
        <v>1029</v>
      </c>
      <c r="G255" s="1" t="s">
        <v>1043</v>
      </c>
      <c r="I255" t="s">
        <v>467</v>
      </c>
    </row>
    <row r="256" spans="1:9" ht="28.8" x14ac:dyDescent="0.3">
      <c r="A256">
        <f>ROW() - ROW(Tabela1[[#Headers],[ID_Item]])</f>
        <v>255</v>
      </c>
      <c r="B256" s="4" t="s">
        <v>799</v>
      </c>
      <c r="C256" s="4" t="s">
        <v>719</v>
      </c>
      <c r="D256" s="4" t="s">
        <v>252</v>
      </c>
      <c r="E256" s="37" t="s">
        <v>1378</v>
      </c>
      <c r="F256" s="4" t="s">
        <v>1029</v>
      </c>
      <c r="G256" s="1" t="s">
        <v>1043</v>
      </c>
      <c r="I256" t="s">
        <v>467</v>
      </c>
    </row>
    <row r="257" spans="1:9" ht="28.8" x14ac:dyDescent="0.3">
      <c r="A257">
        <f>ROW() - ROW(Tabela1[[#Headers],[ID_Item]])</f>
        <v>256</v>
      </c>
      <c r="B257" s="4" t="s">
        <v>474</v>
      </c>
      <c r="C257" s="4" t="s">
        <v>716</v>
      </c>
      <c r="D257" s="34" t="s">
        <v>480</v>
      </c>
      <c r="E257" s="37" t="s">
        <v>475</v>
      </c>
      <c r="F257" s="4" t="s">
        <v>476</v>
      </c>
      <c r="G257" s="1" t="s">
        <v>479</v>
      </c>
      <c r="I257" t="s">
        <v>467</v>
      </c>
    </row>
    <row r="258" spans="1:9" ht="28.8" x14ac:dyDescent="0.3">
      <c r="A258">
        <f>ROW() - ROW(Tabela1[[#Headers],[ID_Item]])</f>
        <v>257</v>
      </c>
      <c r="B258" s="4" t="s">
        <v>474</v>
      </c>
      <c r="C258" s="4" t="s">
        <v>684</v>
      </c>
      <c r="D258" s="34" t="s">
        <v>480</v>
      </c>
      <c r="E258" s="37" t="s">
        <v>477</v>
      </c>
      <c r="F258" s="4" t="s">
        <v>476</v>
      </c>
      <c r="G258" s="1" t="s">
        <v>479</v>
      </c>
      <c r="I258" t="s">
        <v>467</v>
      </c>
    </row>
    <row r="259" spans="1:9" ht="28.8" x14ac:dyDescent="0.3">
      <c r="A259">
        <f>ROW() - ROW(Tabela1[[#Headers],[ID_Item]])</f>
        <v>258</v>
      </c>
      <c r="B259" s="4" t="s">
        <v>474</v>
      </c>
      <c r="C259" s="4" t="s">
        <v>686</v>
      </c>
      <c r="D259" s="34" t="s">
        <v>480</v>
      </c>
      <c r="E259" s="37" t="s">
        <v>478</v>
      </c>
      <c r="F259" s="4" t="s">
        <v>476</v>
      </c>
      <c r="G259" s="1" t="s">
        <v>479</v>
      </c>
      <c r="I259" t="s">
        <v>467</v>
      </c>
    </row>
    <row r="260" spans="1:9" ht="57.6" x14ac:dyDescent="0.3">
      <c r="A260">
        <f>ROW() - ROW(Tabela1[[#Headers],[ID_Item]])</f>
        <v>259</v>
      </c>
      <c r="B260" s="4" t="s">
        <v>474</v>
      </c>
      <c r="C260" s="4" t="s">
        <v>716</v>
      </c>
      <c r="D260" s="34" t="s">
        <v>292</v>
      </c>
      <c r="E260" s="37" t="s">
        <v>481</v>
      </c>
      <c r="F260" s="4" t="s">
        <v>476</v>
      </c>
      <c r="G260" s="1" t="s">
        <v>479</v>
      </c>
      <c r="I260" t="s">
        <v>467</v>
      </c>
    </row>
    <row r="261" spans="1:9" ht="28.8" x14ac:dyDescent="0.3">
      <c r="A261">
        <f>ROW() - ROW(Tabela1[[#Headers],[ID_Item]])</f>
        <v>260</v>
      </c>
      <c r="B261" s="4" t="s">
        <v>638</v>
      </c>
      <c r="C261" s="4" t="s">
        <v>1122</v>
      </c>
      <c r="D261" s="4" t="s">
        <v>253</v>
      </c>
      <c r="E261" s="37" t="s">
        <v>1274</v>
      </c>
      <c r="F261" s="4" t="s">
        <v>13</v>
      </c>
      <c r="G261" s="1" t="s">
        <v>19</v>
      </c>
      <c r="I261" t="s">
        <v>467</v>
      </c>
    </row>
    <row r="262" spans="1:9" ht="28.8" x14ac:dyDescent="0.3">
      <c r="A262">
        <f>ROW() - ROW(Tabela1[[#Headers],[ID_Item]])</f>
        <v>261</v>
      </c>
      <c r="B262" s="4" t="s">
        <v>638</v>
      </c>
      <c r="C262" s="4" t="s">
        <v>686</v>
      </c>
      <c r="D262" s="4" t="s">
        <v>252</v>
      </c>
      <c r="E262" s="37" t="s">
        <v>1277</v>
      </c>
      <c r="F262" s="4" t="s">
        <v>13</v>
      </c>
      <c r="G262" s="1" t="s">
        <v>19</v>
      </c>
      <c r="I262" t="s">
        <v>467</v>
      </c>
    </row>
    <row r="263" spans="1:9" ht="28.8" x14ac:dyDescent="0.3">
      <c r="A263">
        <f>ROW() - ROW(Tabela1[[#Headers],[ID_Item]])</f>
        <v>262</v>
      </c>
      <c r="B263" s="4" t="s">
        <v>638</v>
      </c>
      <c r="C263" s="4" t="s">
        <v>694</v>
      </c>
      <c r="D263" s="4" t="s">
        <v>252</v>
      </c>
      <c r="E263" s="37" t="s">
        <v>1278</v>
      </c>
      <c r="F263" s="4" t="s">
        <v>13</v>
      </c>
      <c r="G263" s="1" t="s">
        <v>19</v>
      </c>
      <c r="I263" t="s">
        <v>467</v>
      </c>
    </row>
    <row r="264" spans="1:9" ht="28.8" x14ac:dyDescent="0.3">
      <c r="A264">
        <f>ROW() - ROW(Tabela1[[#Headers],[ID_Item]])</f>
        <v>263</v>
      </c>
      <c r="B264" s="4" t="s">
        <v>638</v>
      </c>
      <c r="C264" s="4" t="s">
        <v>694</v>
      </c>
      <c r="D264" s="4" t="s">
        <v>1129</v>
      </c>
      <c r="E264" s="37" t="s">
        <v>1275</v>
      </c>
      <c r="F264" s="4" t="s">
        <v>13</v>
      </c>
      <c r="G264" s="1" t="s">
        <v>19</v>
      </c>
      <c r="I264" t="s">
        <v>467</v>
      </c>
    </row>
    <row r="265" spans="1:9" ht="28.8" x14ac:dyDescent="0.3">
      <c r="A265">
        <f>ROW() - ROW(Tabela1[[#Headers],[ID_Item]])</f>
        <v>264</v>
      </c>
      <c r="B265" s="4" t="s">
        <v>638</v>
      </c>
      <c r="C265" s="4" t="s">
        <v>705</v>
      </c>
      <c r="D265" s="4" t="s">
        <v>1129</v>
      </c>
      <c r="E265" s="37" t="s">
        <v>1276</v>
      </c>
      <c r="F265" s="4" t="s">
        <v>13</v>
      </c>
      <c r="G265" s="1" t="s">
        <v>19</v>
      </c>
      <c r="I265" t="s">
        <v>467</v>
      </c>
    </row>
    <row r="266" spans="1:9" ht="28.8" x14ac:dyDescent="0.3">
      <c r="A266">
        <f>ROW() - ROW(Tabela1[[#Headers],[ID_Item]])</f>
        <v>265</v>
      </c>
      <c r="B266" s="4" t="s">
        <v>638</v>
      </c>
      <c r="C266" s="4" t="s">
        <v>720</v>
      </c>
      <c r="D266" s="4" t="s">
        <v>1129</v>
      </c>
      <c r="E266" s="37" t="s">
        <v>1279</v>
      </c>
      <c r="F266" s="4" t="s">
        <v>13</v>
      </c>
      <c r="G266" s="1" t="s">
        <v>19</v>
      </c>
      <c r="I266" t="s">
        <v>467</v>
      </c>
    </row>
    <row r="267" spans="1:9" ht="28.8" x14ac:dyDescent="0.3">
      <c r="A267">
        <f>ROW() - ROW(Tabela1[[#Headers],[ID_Item]])</f>
        <v>266</v>
      </c>
      <c r="B267" s="4" t="s">
        <v>168</v>
      </c>
      <c r="C267" s="30">
        <v>0.02</v>
      </c>
      <c r="D267" s="34" t="s">
        <v>250</v>
      </c>
      <c r="E267" s="37" t="s">
        <v>377</v>
      </c>
      <c r="F267" s="4" t="s">
        <v>5</v>
      </c>
      <c r="G267" s="1" t="s">
        <v>171</v>
      </c>
      <c r="I267" t="s">
        <v>467</v>
      </c>
    </row>
    <row r="268" spans="1:9" ht="43.2" x14ac:dyDescent="0.3">
      <c r="A268">
        <f>ROW() - ROW(Tabela1[[#Headers],[ID_Item]])</f>
        <v>267</v>
      </c>
      <c r="B268" s="4" t="s">
        <v>25</v>
      </c>
      <c r="C268" s="4" t="s">
        <v>1390</v>
      </c>
      <c r="D268" s="34" t="s">
        <v>295</v>
      </c>
      <c r="E268" s="37" t="s">
        <v>308</v>
      </c>
      <c r="F268" s="4" t="s">
        <v>114</v>
      </c>
      <c r="G268" s="1" t="s">
        <v>31</v>
      </c>
      <c r="I268" t="s">
        <v>467</v>
      </c>
    </row>
    <row r="269" spans="1:9" ht="28.8" x14ac:dyDescent="0.3">
      <c r="A269">
        <f>ROW() - ROW(Tabela1[[#Headers],[ID_Item]])</f>
        <v>268</v>
      </c>
      <c r="B269" s="4" t="s">
        <v>11</v>
      </c>
      <c r="C269" s="4" t="s">
        <v>714</v>
      </c>
      <c r="D269" s="34" t="s">
        <v>252</v>
      </c>
      <c r="E269" s="37" t="s">
        <v>378</v>
      </c>
      <c r="F269" s="4" t="s">
        <v>10</v>
      </c>
      <c r="G269" s="1" t="s">
        <v>19</v>
      </c>
      <c r="H269">
        <v>3</v>
      </c>
      <c r="I269" t="s">
        <v>467</v>
      </c>
    </row>
    <row r="270" spans="1:9" ht="28.8" x14ac:dyDescent="0.3">
      <c r="A270">
        <f>ROW() - ROW(Tabela1[[#Headers],[ID_Item]])</f>
        <v>269</v>
      </c>
      <c r="B270" s="4" t="s">
        <v>11</v>
      </c>
      <c r="C270" s="4" t="s">
        <v>681</v>
      </c>
      <c r="D270" s="34" t="s">
        <v>252</v>
      </c>
      <c r="E270" s="37" t="s">
        <v>379</v>
      </c>
      <c r="F270" s="4" t="s">
        <v>10</v>
      </c>
      <c r="G270" s="1" t="s">
        <v>19</v>
      </c>
      <c r="H270">
        <v>3</v>
      </c>
      <c r="I270" t="s">
        <v>467</v>
      </c>
    </row>
    <row r="271" spans="1:9" ht="28.8" x14ac:dyDescent="0.3">
      <c r="A271">
        <f>ROW() - ROW(Tabela1[[#Headers],[ID_Item]])</f>
        <v>270</v>
      </c>
      <c r="B271" s="4" t="s">
        <v>36</v>
      </c>
      <c r="D271" s="34" t="s">
        <v>289</v>
      </c>
      <c r="E271" s="37" t="s">
        <v>380</v>
      </c>
      <c r="F271" s="4" t="s">
        <v>34</v>
      </c>
      <c r="G271" s="1" t="s">
        <v>35</v>
      </c>
      <c r="I271" t="s">
        <v>467</v>
      </c>
    </row>
    <row r="272" spans="1:9" ht="28.8" x14ac:dyDescent="0.3">
      <c r="A272">
        <f>ROW() - ROW(Tabela1[[#Headers],[ID_Item]])</f>
        <v>271</v>
      </c>
      <c r="B272" s="4" t="s">
        <v>127</v>
      </c>
      <c r="D272" s="34" t="s">
        <v>252</v>
      </c>
      <c r="E272" s="37" t="s">
        <v>381</v>
      </c>
      <c r="F272" s="4" t="s">
        <v>10</v>
      </c>
      <c r="G272" s="1" t="s">
        <v>19</v>
      </c>
      <c r="H272">
        <v>3</v>
      </c>
      <c r="I272" t="s">
        <v>467</v>
      </c>
    </row>
    <row r="273" spans="1:22" ht="28.8" x14ac:dyDescent="0.3">
      <c r="A273">
        <f>ROW() - ROW(Tabela1[[#Headers],[ID_Item]])</f>
        <v>272</v>
      </c>
      <c r="B273" s="4" t="s">
        <v>236</v>
      </c>
      <c r="C273" s="4" t="s">
        <v>681</v>
      </c>
      <c r="D273" s="34" t="s">
        <v>252</v>
      </c>
      <c r="E273" s="37" t="s">
        <v>382</v>
      </c>
      <c r="F273" s="4" t="s">
        <v>209</v>
      </c>
      <c r="G273" s="1" t="s">
        <v>210</v>
      </c>
      <c r="I273" t="s">
        <v>467</v>
      </c>
    </row>
    <row r="274" spans="1:22" ht="28.8" x14ac:dyDescent="0.3">
      <c r="A274">
        <f>ROW() - ROW(Tabela1[[#Headers],[ID_Item]])</f>
        <v>273</v>
      </c>
      <c r="B274" s="4" t="s">
        <v>61</v>
      </c>
      <c r="C274" s="4" t="s">
        <v>720</v>
      </c>
      <c r="D274" s="34" t="s">
        <v>252</v>
      </c>
      <c r="E274" s="37" t="s">
        <v>383</v>
      </c>
      <c r="F274" s="4" t="s">
        <v>5</v>
      </c>
      <c r="G274" s="1" t="s">
        <v>60</v>
      </c>
      <c r="I274" t="s">
        <v>467</v>
      </c>
    </row>
    <row r="275" spans="1:22" ht="28.8" x14ac:dyDescent="0.3">
      <c r="A275">
        <f>ROW() - ROW(Tabela1[[#Headers],[ID_Item]])</f>
        <v>274</v>
      </c>
      <c r="B275" s="4" t="s">
        <v>1086</v>
      </c>
      <c r="C275" s="4" t="s">
        <v>1087</v>
      </c>
      <c r="D275" s="4" t="s">
        <v>252</v>
      </c>
      <c r="E275" s="37" t="s">
        <v>1093</v>
      </c>
      <c r="F275" s="4" t="s">
        <v>1099</v>
      </c>
      <c r="G275" s="1" t="s">
        <v>1007</v>
      </c>
      <c r="I275" t="s">
        <v>467</v>
      </c>
    </row>
    <row r="276" spans="1:22" ht="28.8" x14ac:dyDescent="0.3">
      <c r="A276">
        <f>ROW() - ROW(Tabela1[[#Headers],[ID_Item]])</f>
        <v>275</v>
      </c>
      <c r="B276" s="4" t="s">
        <v>1182</v>
      </c>
      <c r="C276" s="4" t="s">
        <v>686</v>
      </c>
      <c r="D276" s="4" t="s">
        <v>296</v>
      </c>
      <c r="E276" s="37" t="s">
        <v>1237</v>
      </c>
      <c r="F276" s="4" t="s">
        <v>1332</v>
      </c>
      <c r="G276" s="1" t="s">
        <v>1331</v>
      </c>
      <c r="I276" t="s">
        <v>467</v>
      </c>
    </row>
    <row r="277" spans="1:22" ht="28.8" x14ac:dyDescent="0.3">
      <c r="A277">
        <f>ROW() - ROW(Tabela1[[#Headers],[ID_Item]])</f>
        <v>276</v>
      </c>
      <c r="B277" s="4" t="s">
        <v>1182</v>
      </c>
      <c r="C277" s="4" t="s">
        <v>693</v>
      </c>
      <c r="D277" s="4" t="s">
        <v>296</v>
      </c>
      <c r="E277" s="37" t="s">
        <v>1236</v>
      </c>
      <c r="F277" s="4" t="s">
        <v>1332</v>
      </c>
      <c r="G277" s="1" t="s">
        <v>1331</v>
      </c>
      <c r="I277" t="s">
        <v>467</v>
      </c>
    </row>
    <row r="278" spans="1:22" ht="28.8" x14ac:dyDescent="0.3">
      <c r="A278">
        <f>ROW() - ROW(Tabela1[[#Headers],[ID_Item]])</f>
        <v>277</v>
      </c>
      <c r="B278" s="4" t="s">
        <v>1182</v>
      </c>
      <c r="C278" s="4" t="s">
        <v>699</v>
      </c>
      <c r="D278" s="4" t="s">
        <v>296</v>
      </c>
      <c r="E278" s="37" t="s">
        <v>1238</v>
      </c>
      <c r="F278" s="4" t="s">
        <v>1332</v>
      </c>
      <c r="G278" s="1" t="s">
        <v>1331</v>
      </c>
      <c r="I278" t="s">
        <v>467</v>
      </c>
    </row>
    <row r="279" spans="1:22" ht="28.8" x14ac:dyDescent="0.3">
      <c r="A279">
        <f>ROW() - ROW(Tabela1[[#Headers],[ID_Item]])</f>
        <v>278</v>
      </c>
      <c r="B279" s="4" t="s">
        <v>1182</v>
      </c>
      <c r="C279" s="4" t="s">
        <v>1135</v>
      </c>
      <c r="D279" s="4" t="s">
        <v>296</v>
      </c>
      <c r="E279" s="37" t="s">
        <v>1239</v>
      </c>
      <c r="F279" s="4" t="s">
        <v>1332</v>
      </c>
      <c r="G279" s="1" t="s">
        <v>1331</v>
      </c>
      <c r="I279" t="s">
        <v>467</v>
      </c>
    </row>
    <row r="280" spans="1:22" ht="28.8" x14ac:dyDescent="0.3">
      <c r="A280">
        <f>ROW() - ROW(Tabela1[[#Headers],[ID_Item]])</f>
        <v>279</v>
      </c>
      <c r="B280" s="4" t="s">
        <v>1145</v>
      </c>
      <c r="C280" s="4" t="s">
        <v>684</v>
      </c>
      <c r="D280" s="4" t="s">
        <v>252</v>
      </c>
      <c r="E280" s="37" t="s">
        <v>1261</v>
      </c>
      <c r="F280" s="4" t="s">
        <v>1334</v>
      </c>
      <c r="G280" s="1" t="s">
        <v>1333</v>
      </c>
      <c r="I280" t="s">
        <v>467</v>
      </c>
    </row>
    <row r="281" spans="1:22" ht="28.8" x14ac:dyDescent="0.3">
      <c r="A281">
        <f>ROW() - ROW(Tabela1[[#Headers],[ID_Item]])</f>
        <v>280</v>
      </c>
      <c r="B281" s="4" t="s">
        <v>1145</v>
      </c>
      <c r="C281" s="4" t="s">
        <v>686</v>
      </c>
      <c r="D281" s="4" t="s">
        <v>252</v>
      </c>
      <c r="E281" s="37" t="s">
        <v>1262</v>
      </c>
      <c r="F281" s="4" t="s">
        <v>1334</v>
      </c>
      <c r="G281" s="1" t="s">
        <v>1333</v>
      </c>
      <c r="I281" t="s">
        <v>467</v>
      </c>
    </row>
    <row r="282" spans="1:22" ht="43.2" x14ac:dyDescent="0.3">
      <c r="A282">
        <f>ROW() - ROW(Tabela1[[#Headers],[ID_Item]])</f>
        <v>281</v>
      </c>
      <c r="B282" s="4" t="s">
        <v>139</v>
      </c>
      <c r="D282" s="34" t="s">
        <v>282</v>
      </c>
      <c r="E282" s="37" t="s">
        <v>384</v>
      </c>
      <c r="F282" s="4" t="s">
        <v>137</v>
      </c>
      <c r="G282" s="1" t="s">
        <v>138</v>
      </c>
      <c r="H282">
        <v>1</v>
      </c>
      <c r="I282" t="s">
        <v>467</v>
      </c>
    </row>
    <row r="283" spans="1:22" ht="28.8" x14ac:dyDescent="0.3">
      <c r="A283">
        <f>ROW() - ROW(Tabela1[[#Headers],[ID_Item]])</f>
        <v>282</v>
      </c>
      <c r="B283" s="4" t="s">
        <v>2</v>
      </c>
      <c r="C283" s="4" t="s">
        <v>715</v>
      </c>
      <c r="D283" s="34" t="s">
        <v>296</v>
      </c>
      <c r="E283" s="37" t="s">
        <v>309</v>
      </c>
      <c r="F283" s="4" t="s">
        <v>6</v>
      </c>
      <c r="G283" s="1" t="s">
        <v>133</v>
      </c>
      <c r="I283" t="s">
        <v>467</v>
      </c>
    </row>
    <row r="284" spans="1:22" ht="28.8" x14ac:dyDescent="0.3">
      <c r="A284">
        <f>ROW() - ROW(Tabela1[[#Headers],[ID_Item]])</f>
        <v>283</v>
      </c>
      <c r="B284" s="4" t="s">
        <v>141</v>
      </c>
      <c r="C284" s="4" t="s">
        <v>716</v>
      </c>
      <c r="D284" s="34" t="s">
        <v>252</v>
      </c>
      <c r="E284" s="37" t="s">
        <v>385</v>
      </c>
      <c r="F284" s="4" t="s">
        <v>47</v>
      </c>
      <c r="G284" s="1" t="s">
        <v>48</v>
      </c>
      <c r="I284" t="s">
        <v>467</v>
      </c>
    </row>
    <row r="285" spans="1:22" ht="28.8" x14ac:dyDescent="0.3">
      <c r="A285">
        <f>ROW() - ROW(Tabela1[[#Headers],[ID_Item]])</f>
        <v>284</v>
      </c>
      <c r="B285" s="4" t="s">
        <v>141</v>
      </c>
      <c r="C285" s="4" t="s">
        <v>717</v>
      </c>
      <c r="D285" s="34" t="s">
        <v>252</v>
      </c>
      <c r="E285" s="37" t="s">
        <v>448</v>
      </c>
      <c r="F285" s="4" t="s">
        <v>47</v>
      </c>
      <c r="G285" s="1" t="s">
        <v>48</v>
      </c>
      <c r="I285" t="s">
        <v>467</v>
      </c>
    </row>
    <row r="286" spans="1:22" ht="28.8" x14ac:dyDescent="0.3">
      <c r="A286">
        <f>ROW() - ROW(Tabela1[[#Headers],[ID_Item]])</f>
        <v>285</v>
      </c>
      <c r="B286" s="4" t="s">
        <v>7</v>
      </c>
      <c r="C286" s="4" t="s">
        <v>718</v>
      </c>
      <c r="D286" s="34" t="s">
        <v>252</v>
      </c>
      <c r="E286" s="37" t="s">
        <v>386</v>
      </c>
      <c r="F286" s="4" t="s">
        <v>9</v>
      </c>
      <c r="G286" s="1" t="s">
        <v>19</v>
      </c>
      <c r="H286">
        <v>1</v>
      </c>
      <c r="I286" t="s">
        <v>467</v>
      </c>
    </row>
    <row r="287" spans="1:22" ht="28.8" x14ac:dyDescent="0.3">
      <c r="A287">
        <f>ROW() - ROW(Tabela1[[#Headers],[ID_Item]])</f>
        <v>286</v>
      </c>
      <c r="B287" s="4" t="s">
        <v>7</v>
      </c>
      <c r="C287" s="4" t="s">
        <v>681</v>
      </c>
      <c r="D287" s="34" t="s">
        <v>252</v>
      </c>
      <c r="E287" s="37" t="s">
        <v>387</v>
      </c>
      <c r="F287" s="4" t="s">
        <v>9</v>
      </c>
      <c r="G287" s="1" t="s">
        <v>19</v>
      </c>
      <c r="H287">
        <v>1</v>
      </c>
      <c r="I287" t="s">
        <v>467</v>
      </c>
    </row>
    <row r="288" spans="1:22" ht="28.8" x14ac:dyDescent="0.3">
      <c r="A288">
        <f>ROW() - ROW(Tabela1[[#Headers],[ID_Item]])</f>
        <v>287</v>
      </c>
      <c r="B288" s="4" t="s">
        <v>7</v>
      </c>
      <c r="C288" s="4" t="s">
        <v>739</v>
      </c>
      <c r="D288" s="34" t="s">
        <v>253</v>
      </c>
      <c r="E288" s="37" t="s">
        <v>461</v>
      </c>
      <c r="F288" s="4" t="s">
        <v>9</v>
      </c>
      <c r="G288" s="1" t="s">
        <v>434</v>
      </c>
      <c r="I288" t="s">
        <v>466</v>
      </c>
      <c r="J288" t="s">
        <v>435</v>
      </c>
      <c r="K288" s="11" t="s">
        <v>436</v>
      </c>
      <c r="L288">
        <v>10</v>
      </c>
      <c r="M288">
        <v>15</v>
      </c>
      <c r="N288">
        <v>200</v>
      </c>
      <c r="O288" t="s">
        <v>455</v>
      </c>
      <c r="P288">
        <v>20</v>
      </c>
      <c r="Q288">
        <v>6</v>
      </c>
      <c r="S288">
        <v>75</v>
      </c>
      <c r="T288">
        <v>4000</v>
      </c>
      <c r="U288" t="s">
        <v>437</v>
      </c>
      <c r="V288" t="s">
        <v>445</v>
      </c>
    </row>
    <row r="289" spans="1:22" ht="43.2" x14ac:dyDescent="0.3">
      <c r="A289">
        <f>ROW() - ROW(Tabela1[[#Headers],[ID_Item]])</f>
        <v>288</v>
      </c>
      <c r="B289" s="4" t="s">
        <v>272</v>
      </c>
      <c r="C289" s="4" t="s">
        <v>718</v>
      </c>
      <c r="D289" s="34" t="s">
        <v>252</v>
      </c>
      <c r="E289" s="37" t="s">
        <v>388</v>
      </c>
      <c r="F289" s="4" t="s">
        <v>9</v>
      </c>
      <c r="G289" s="1" t="s">
        <v>19</v>
      </c>
      <c r="H289">
        <v>1</v>
      </c>
      <c r="I289" t="s">
        <v>467</v>
      </c>
    </row>
    <row r="290" spans="1:22" ht="57.6" x14ac:dyDescent="0.3">
      <c r="A290">
        <f>ROW() - ROW(Tabela1[[#Headers],[ID_Item]])</f>
        <v>289</v>
      </c>
      <c r="B290" s="4" t="s">
        <v>272</v>
      </c>
      <c r="C290" s="4" t="s">
        <v>681</v>
      </c>
      <c r="D290" s="34" t="s">
        <v>252</v>
      </c>
      <c r="E290" s="37" t="s">
        <v>389</v>
      </c>
      <c r="F290" s="4" t="s">
        <v>9</v>
      </c>
      <c r="G290" s="1" t="s">
        <v>19</v>
      </c>
      <c r="H290">
        <v>1</v>
      </c>
      <c r="I290" t="s">
        <v>467</v>
      </c>
    </row>
    <row r="291" spans="1:22" ht="28.8" x14ac:dyDescent="0.3">
      <c r="A291">
        <f>ROW() - ROW(Tabela1[[#Headers],[ID_Item]])</f>
        <v>290</v>
      </c>
      <c r="B291" s="4" t="s">
        <v>490</v>
      </c>
      <c r="D291" s="34" t="s">
        <v>253</v>
      </c>
      <c r="E291" s="36" t="s">
        <v>491</v>
      </c>
      <c r="F291" s="4" t="s">
        <v>492</v>
      </c>
      <c r="G291" s="1" t="s">
        <v>493</v>
      </c>
      <c r="I291" t="s">
        <v>467</v>
      </c>
    </row>
    <row r="292" spans="1:22" ht="43.2" x14ac:dyDescent="0.3">
      <c r="A292">
        <f>ROW() - ROW(Tabela1[[#Headers],[ID_Item]])</f>
        <v>291</v>
      </c>
      <c r="B292" s="4" t="s">
        <v>167</v>
      </c>
      <c r="D292" s="34" t="s">
        <v>297</v>
      </c>
      <c r="E292" s="37" t="s">
        <v>390</v>
      </c>
      <c r="F292" s="4" t="s">
        <v>126</v>
      </c>
      <c r="G292" s="1" t="s">
        <v>170</v>
      </c>
      <c r="I292" t="s">
        <v>467</v>
      </c>
    </row>
    <row r="293" spans="1:22" ht="43.2" x14ac:dyDescent="0.3">
      <c r="A293">
        <f>ROW() - ROW(Tabela1[[#Headers],[ID_Item]])</f>
        <v>292</v>
      </c>
      <c r="B293" s="4" t="s">
        <v>173</v>
      </c>
      <c r="C293" s="30">
        <v>0.05</v>
      </c>
      <c r="D293" s="34" t="s">
        <v>290</v>
      </c>
      <c r="E293" s="37" t="s">
        <v>391</v>
      </c>
      <c r="F293" s="4" t="s">
        <v>204</v>
      </c>
      <c r="G293" s="1" t="s">
        <v>205</v>
      </c>
      <c r="I293" t="s">
        <v>467</v>
      </c>
    </row>
    <row r="294" spans="1:22" ht="86.4" x14ac:dyDescent="0.3">
      <c r="A294">
        <f>ROW() - ROW(Tabela1[[#Headers],[ID_Item]])</f>
        <v>293</v>
      </c>
      <c r="B294" s="4" t="s">
        <v>173</v>
      </c>
      <c r="C294" s="30">
        <v>0.05</v>
      </c>
      <c r="D294" s="34" t="s">
        <v>288</v>
      </c>
      <c r="E294" s="37" t="s">
        <v>392</v>
      </c>
      <c r="F294" s="4" t="s">
        <v>204</v>
      </c>
      <c r="G294" s="1" t="s">
        <v>205</v>
      </c>
      <c r="I294" t="s">
        <v>467</v>
      </c>
    </row>
    <row r="295" spans="1:22" ht="28.8" x14ac:dyDescent="0.3">
      <c r="A295">
        <f>ROW() - ROW(Tabela1[[#Headers],[ID_Item]])</f>
        <v>294</v>
      </c>
      <c r="B295" s="4" t="s">
        <v>159</v>
      </c>
      <c r="C295" s="4" t="s">
        <v>1388</v>
      </c>
      <c r="D295" s="34" t="s">
        <v>298</v>
      </c>
      <c r="E295" s="37" t="s">
        <v>1389</v>
      </c>
      <c r="F295" s="4" t="s">
        <v>160</v>
      </c>
      <c r="G295" s="1" t="s">
        <v>161</v>
      </c>
      <c r="I295" t="s">
        <v>467</v>
      </c>
    </row>
    <row r="296" spans="1:22" ht="28.8" x14ac:dyDescent="0.3">
      <c r="A296">
        <f>ROW() - ROW(Tabela1[[#Headers],[ID_Item]])</f>
        <v>295</v>
      </c>
      <c r="B296" s="4" t="s">
        <v>185</v>
      </c>
      <c r="C296" s="31">
        <v>1E-3</v>
      </c>
      <c r="D296" s="34" t="s">
        <v>286</v>
      </c>
      <c r="E296" s="37" t="s">
        <v>311</v>
      </c>
      <c r="F296" s="4" t="s">
        <v>29</v>
      </c>
      <c r="G296" s="1" t="s">
        <v>124</v>
      </c>
      <c r="I296" t="s">
        <v>467</v>
      </c>
    </row>
    <row r="297" spans="1:22" ht="28.8" x14ac:dyDescent="0.3">
      <c r="A297">
        <f>ROW() - ROW(Tabela1[[#Headers],[ID_Item]])</f>
        <v>296</v>
      </c>
      <c r="B297" s="4" t="s">
        <v>185</v>
      </c>
      <c r="C297" s="4" t="s">
        <v>727</v>
      </c>
      <c r="D297" s="34" t="s">
        <v>253</v>
      </c>
      <c r="E297" s="37" t="s">
        <v>462</v>
      </c>
      <c r="F297" s="4" t="s">
        <v>29</v>
      </c>
      <c r="G297" s="1" t="s">
        <v>449</v>
      </c>
      <c r="I297" t="s">
        <v>466</v>
      </c>
      <c r="J297" t="s">
        <v>435</v>
      </c>
      <c r="K297" t="s">
        <v>450</v>
      </c>
      <c r="L297">
        <v>1</v>
      </c>
      <c r="M297">
        <v>2</v>
      </c>
      <c r="N297">
        <v>3</v>
      </c>
      <c r="O297" t="s">
        <v>441</v>
      </c>
      <c r="Q297">
        <v>24</v>
      </c>
      <c r="R297">
        <v>60</v>
      </c>
      <c r="S297">
        <v>2</v>
      </c>
      <c r="T297">
        <v>60</v>
      </c>
      <c r="U297" t="s">
        <v>437</v>
      </c>
      <c r="V297" t="s">
        <v>445</v>
      </c>
    </row>
    <row r="298" spans="1:22" ht="28.8" x14ac:dyDescent="0.3">
      <c r="A298">
        <f>ROW() - ROW(Tabela1[[#Headers],[ID_Item]])</f>
        <v>297</v>
      </c>
      <c r="B298" s="4" t="s">
        <v>28</v>
      </c>
      <c r="C298" s="4" t="s">
        <v>684</v>
      </c>
      <c r="D298" s="34" t="s">
        <v>252</v>
      </c>
      <c r="E298" s="37" t="s">
        <v>418</v>
      </c>
      <c r="F298" s="4" t="s">
        <v>29</v>
      </c>
      <c r="G298" s="1" t="s">
        <v>206</v>
      </c>
      <c r="I298" t="s">
        <v>467</v>
      </c>
    </row>
    <row r="299" spans="1:22" ht="28.8" x14ac:dyDescent="0.3">
      <c r="A299">
        <f>ROW() - ROW(Tabela1[[#Headers],[ID_Item]])</f>
        <v>298</v>
      </c>
      <c r="B299" s="4" t="s">
        <v>28</v>
      </c>
      <c r="C299" s="4" t="s">
        <v>715</v>
      </c>
      <c r="D299" s="34" t="s">
        <v>252</v>
      </c>
      <c r="E299" s="37" t="s">
        <v>1379</v>
      </c>
      <c r="F299" s="4" t="s">
        <v>29</v>
      </c>
      <c r="G299" s="1" t="s">
        <v>30</v>
      </c>
      <c r="I299" t="s">
        <v>467</v>
      </c>
    </row>
    <row r="300" spans="1:22" ht="28.8" x14ac:dyDescent="0.3">
      <c r="A300">
        <f>ROW() - ROW(Tabela1[[#Headers],[ID_Item]])</f>
        <v>299</v>
      </c>
      <c r="B300" s="4" t="s">
        <v>28</v>
      </c>
      <c r="C300" s="4" t="s">
        <v>695</v>
      </c>
      <c r="D300" s="34" t="s">
        <v>253</v>
      </c>
      <c r="E300" s="37" t="s">
        <v>393</v>
      </c>
      <c r="F300" s="4" t="s">
        <v>29</v>
      </c>
      <c r="G300" s="1" t="s">
        <v>499</v>
      </c>
      <c r="I300" t="s">
        <v>467</v>
      </c>
    </row>
    <row r="301" spans="1:22" ht="28.8" x14ac:dyDescent="0.3">
      <c r="A301">
        <f>ROW() - ROW(Tabela1[[#Headers],[ID_Item]])</f>
        <v>300</v>
      </c>
      <c r="B301" s="4" t="s">
        <v>177</v>
      </c>
      <c r="C301" s="4" t="s">
        <v>693</v>
      </c>
      <c r="D301" s="34" t="s">
        <v>252</v>
      </c>
      <c r="E301" s="37" t="s">
        <v>394</v>
      </c>
      <c r="F301" s="4" t="s">
        <v>39</v>
      </c>
      <c r="G301" s="1" t="s">
        <v>175</v>
      </c>
      <c r="H301">
        <v>2</v>
      </c>
      <c r="I301" t="s">
        <v>467</v>
      </c>
    </row>
    <row r="302" spans="1:22" ht="28.8" x14ac:dyDescent="0.3">
      <c r="A302">
        <f>ROW() - ROW(Tabela1[[#Headers],[ID_Item]])</f>
        <v>301</v>
      </c>
      <c r="B302" s="4" t="s">
        <v>982</v>
      </c>
      <c r="C302" s="4" t="s">
        <v>723</v>
      </c>
      <c r="D302" s="4" t="s">
        <v>252</v>
      </c>
      <c r="E302" s="37" t="s">
        <v>1063</v>
      </c>
      <c r="F302" s="4" t="s">
        <v>1030</v>
      </c>
      <c r="G302" s="1" t="s">
        <v>1028</v>
      </c>
      <c r="I302" t="s">
        <v>467</v>
      </c>
    </row>
    <row r="303" spans="1:22" ht="28.8" x14ac:dyDescent="0.3">
      <c r="A303">
        <f>ROW() - ROW(Tabela1[[#Headers],[ID_Item]])</f>
        <v>302</v>
      </c>
      <c r="B303" s="4" t="s">
        <v>982</v>
      </c>
      <c r="C303" s="4" t="s">
        <v>703</v>
      </c>
      <c r="D303" s="4" t="s">
        <v>252</v>
      </c>
      <c r="E303" s="37" t="s">
        <v>1062</v>
      </c>
      <c r="F303" s="4" t="s">
        <v>1030</v>
      </c>
      <c r="G303" s="1" t="s">
        <v>1028</v>
      </c>
      <c r="I303" t="s">
        <v>467</v>
      </c>
    </row>
    <row r="304" spans="1:22" ht="28.8" x14ac:dyDescent="0.3">
      <c r="A304">
        <f>ROW() - ROW(Tabela1[[#Headers],[ID_Item]])</f>
        <v>303</v>
      </c>
      <c r="B304" s="4" t="s">
        <v>780</v>
      </c>
      <c r="C304" s="4" t="s">
        <v>686</v>
      </c>
      <c r="D304" s="4" t="s">
        <v>252</v>
      </c>
      <c r="E304" s="37" t="s">
        <v>1061</v>
      </c>
      <c r="F304" s="4" t="s">
        <v>1022</v>
      </c>
      <c r="G304" s="1" t="s">
        <v>1023</v>
      </c>
      <c r="I304" t="s">
        <v>467</v>
      </c>
    </row>
    <row r="305" spans="1:9" ht="28.8" x14ac:dyDescent="0.3">
      <c r="A305">
        <f>ROW() - ROW(Tabela1[[#Headers],[ID_Item]])</f>
        <v>304</v>
      </c>
      <c r="B305" s="4" t="s">
        <v>780</v>
      </c>
      <c r="C305" s="4" t="s">
        <v>719</v>
      </c>
      <c r="D305" s="4" t="s">
        <v>252</v>
      </c>
      <c r="E305" s="37" t="s">
        <v>1060</v>
      </c>
      <c r="F305" s="4" t="s">
        <v>1022</v>
      </c>
      <c r="G305" s="1" t="s">
        <v>1023</v>
      </c>
      <c r="I305" t="s">
        <v>467</v>
      </c>
    </row>
    <row r="306" spans="1:9" ht="43.2" x14ac:dyDescent="0.3">
      <c r="A306">
        <f>ROW() - ROW(Tabela1[[#Headers],[ID_Item]])</f>
        <v>305</v>
      </c>
      <c r="B306" s="8" t="s">
        <v>157</v>
      </c>
      <c r="D306" s="34" t="s">
        <v>254</v>
      </c>
      <c r="E306" s="37" t="s">
        <v>395</v>
      </c>
      <c r="F306" s="4" t="s">
        <v>137</v>
      </c>
      <c r="G306" s="1" t="s">
        <v>138</v>
      </c>
      <c r="H306">
        <v>5</v>
      </c>
      <c r="I306" t="s">
        <v>467</v>
      </c>
    </row>
    <row r="307" spans="1:9" ht="28.8" x14ac:dyDescent="0.3">
      <c r="A307">
        <f>ROW() - ROW(Tabela1[[#Headers],[ID_Item]])</f>
        <v>306</v>
      </c>
      <c r="B307" s="4" t="s">
        <v>836</v>
      </c>
      <c r="C307" s="4" t="s">
        <v>693</v>
      </c>
      <c r="D307" s="4" t="s">
        <v>252</v>
      </c>
      <c r="E307" s="37" t="s">
        <v>1249</v>
      </c>
      <c r="F307" s="4" t="s">
        <v>1334</v>
      </c>
      <c r="G307" s="1" t="s">
        <v>1333</v>
      </c>
      <c r="I307" t="s">
        <v>467</v>
      </c>
    </row>
    <row r="308" spans="1:9" ht="28.8" x14ac:dyDescent="0.3">
      <c r="A308">
        <f>ROW() - ROW(Tabela1[[#Headers],[ID_Item]])</f>
        <v>307</v>
      </c>
      <c r="B308" s="4" t="s">
        <v>836</v>
      </c>
      <c r="C308" s="4" t="s">
        <v>720</v>
      </c>
      <c r="D308" s="4" t="s">
        <v>252</v>
      </c>
      <c r="E308" s="37" t="s">
        <v>1250</v>
      </c>
      <c r="F308" s="4" t="s">
        <v>1334</v>
      </c>
      <c r="G308" s="1" t="s">
        <v>1333</v>
      </c>
      <c r="I308" t="s">
        <v>467</v>
      </c>
    </row>
    <row r="309" spans="1:9" ht="28.8" x14ac:dyDescent="0.3">
      <c r="A309">
        <f>ROW() - ROW(Tabela1[[#Headers],[ID_Item]])</f>
        <v>308</v>
      </c>
      <c r="B309" s="4" t="s">
        <v>836</v>
      </c>
      <c r="C309" s="4" t="s">
        <v>943</v>
      </c>
      <c r="D309" s="4" t="s">
        <v>252</v>
      </c>
      <c r="E309" s="37" t="s">
        <v>1251</v>
      </c>
      <c r="F309" s="4" t="s">
        <v>1334</v>
      </c>
      <c r="G309" s="1" t="s">
        <v>1333</v>
      </c>
      <c r="I309" t="s">
        <v>467</v>
      </c>
    </row>
    <row r="310" spans="1:9" ht="28.8" x14ac:dyDescent="0.3">
      <c r="A310">
        <f>ROW() - ROW(Tabela1[[#Headers],[ID_Item]])</f>
        <v>309</v>
      </c>
      <c r="B310" s="4" t="s">
        <v>836</v>
      </c>
      <c r="C310" s="4" t="s">
        <v>723</v>
      </c>
      <c r="D310" s="4" t="s">
        <v>252</v>
      </c>
      <c r="E310" s="37" t="s">
        <v>1252</v>
      </c>
      <c r="F310" s="4" t="s">
        <v>1334</v>
      </c>
      <c r="G310" s="1" t="s">
        <v>1333</v>
      </c>
      <c r="I310" t="s">
        <v>467</v>
      </c>
    </row>
    <row r="311" spans="1:9" ht="28.8" x14ac:dyDescent="0.3">
      <c r="A311">
        <f>ROW() - ROW(Tabela1[[#Headers],[ID_Item]])</f>
        <v>310</v>
      </c>
      <c r="B311" s="4" t="s">
        <v>1126</v>
      </c>
      <c r="C311" s="4" t="s">
        <v>1127</v>
      </c>
      <c r="D311" s="4" t="s">
        <v>252</v>
      </c>
      <c r="E311" s="37" t="s">
        <v>1380</v>
      </c>
      <c r="F311" s="4" t="s">
        <v>1012</v>
      </c>
      <c r="G311" s="1" t="s">
        <v>1013</v>
      </c>
      <c r="I311" t="s">
        <v>467</v>
      </c>
    </row>
    <row r="312" spans="1:9" ht="28.8" x14ac:dyDescent="0.3">
      <c r="A312">
        <f>ROW() - ROW(Tabela1[[#Headers],[ID_Item]])</f>
        <v>311</v>
      </c>
      <c r="B312" s="4" t="s">
        <v>1146</v>
      </c>
      <c r="C312" s="4" t="s">
        <v>1147</v>
      </c>
      <c r="D312" s="4" t="s">
        <v>253</v>
      </c>
      <c r="E312" s="37" t="s">
        <v>1263</v>
      </c>
      <c r="F312" s="4" t="s">
        <v>1334</v>
      </c>
      <c r="G312" s="1" t="s">
        <v>1333</v>
      </c>
      <c r="I312" t="s">
        <v>467</v>
      </c>
    </row>
    <row r="313" spans="1:9" ht="28.8" x14ac:dyDescent="0.3">
      <c r="A313">
        <f>ROW() - ROW(Tabela1[[#Headers],[ID_Item]])</f>
        <v>312</v>
      </c>
      <c r="B313" s="4" t="s">
        <v>1146</v>
      </c>
      <c r="C313" s="4" t="s">
        <v>1137</v>
      </c>
      <c r="D313" s="4" t="s">
        <v>252</v>
      </c>
      <c r="E313" s="37" t="s">
        <v>1264</v>
      </c>
      <c r="F313" s="4" t="s">
        <v>1334</v>
      </c>
      <c r="G313" s="1" t="s">
        <v>1333</v>
      </c>
      <c r="I313" t="s">
        <v>467</v>
      </c>
    </row>
    <row r="314" spans="1:9" ht="28.8" x14ac:dyDescent="0.3">
      <c r="A314">
        <f>ROW() - ROW(Tabela1[[#Headers],[ID_Item]])</f>
        <v>313</v>
      </c>
      <c r="B314" s="4" t="s">
        <v>1146</v>
      </c>
      <c r="C314" s="4" t="s">
        <v>698</v>
      </c>
      <c r="D314" s="4" t="s">
        <v>252</v>
      </c>
      <c r="E314" s="37" t="s">
        <v>1265</v>
      </c>
      <c r="F314" s="4" t="s">
        <v>1334</v>
      </c>
      <c r="G314" s="1" t="s">
        <v>1333</v>
      </c>
      <c r="I314" t="s">
        <v>467</v>
      </c>
    </row>
    <row r="315" spans="1:9" ht="28.8" x14ac:dyDescent="0.3">
      <c r="A315">
        <f>ROW() - ROW(Tabela1[[#Headers],[ID_Item]])</f>
        <v>314</v>
      </c>
      <c r="B315" s="4" t="s">
        <v>1146</v>
      </c>
      <c r="C315" s="4" t="s">
        <v>1148</v>
      </c>
      <c r="D315" s="4" t="s">
        <v>252</v>
      </c>
      <c r="E315" s="37" t="s">
        <v>1266</v>
      </c>
      <c r="F315" s="4" t="s">
        <v>1334</v>
      </c>
      <c r="G315" s="1" t="s">
        <v>1333</v>
      </c>
      <c r="I315" t="s">
        <v>467</v>
      </c>
    </row>
    <row r="316" spans="1:9" ht="28.8" x14ac:dyDescent="0.3">
      <c r="A316">
        <f>ROW() - ROW(Tabela1[[#Headers],[ID_Item]])</f>
        <v>315</v>
      </c>
      <c r="B316" s="4" t="s">
        <v>1149</v>
      </c>
      <c r="C316" s="4" t="s">
        <v>709</v>
      </c>
      <c r="D316" s="4" t="s">
        <v>296</v>
      </c>
      <c r="E316" s="37" t="s">
        <v>1267</v>
      </c>
      <c r="F316" s="4" t="s">
        <v>1337</v>
      </c>
      <c r="G316" s="1" t="s">
        <v>1338</v>
      </c>
      <c r="I316" t="s">
        <v>467</v>
      </c>
    </row>
    <row r="317" spans="1:9" ht="28.8" x14ac:dyDescent="0.3">
      <c r="A317">
        <f>ROW() - ROW(Tabela1[[#Headers],[ID_Item]])</f>
        <v>316</v>
      </c>
      <c r="B317" s="4" t="s">
        <v>1149</v>
      </c>
      <c r="C317" s="4" t="s">
        <v>1148</v>
      </c>
      <c r="D317" s="4" t="s">
        <v>296</v>
      </c>
      <c r="E317" s="37" t="s">
        <v>1268</v>
      </c>
      <c r="F317" s="4" t="s">
        <v>1337</v>
      </c>
      <c r="G317" s="1" t="s">
        <v>1338</v>
      </c>
      <c r="I317" t="s">
        <v>467</v>
      </c>
    </row>
    <row r="318" spans="1:9" ht="28.8" x14ac:dyDescent="0.3">
      <c r="A318">
        <f>ROW() - ROW(Tabela1[[#Headers],[ID_Item]])</f>
        <v>317</v>
      </c>
      <c r="B318" s="4" t="s">
        <v>1149</v>
      </c>
      <c r="C318" s="4" t="s">
        <v>1150</v>
      </c>
      <c r="D318" s="4" t="s">
        <v>296</v>
      </c>
      <c r="E318" s="37" t="s">
        <v>1269</v>
      </c>
      <c r="F318" s="4" t="s">
        <v>1337</v>
      </c>
      <c r="G318" s="1" t="s">
        <v>1338</v>
      </c>
      <c r="I318" t="s">
        <v>467</v>
      </c>
    </row>
    <row r="319" spans="1:9" ht="28.8" x14ac:dyDescent="0.3">
      <c r="A319">
        <f>ROW() - ROW(Tabela1[[#Headers],[ID_Item]])</f>
        <v>318</v>
      </c>
      <c r="B319" s="4" t="s">
        <v>1149</v>
      </c>
      <c r="C319" s="4" t="s">
        <v>725</v>
      </c>
      <c r="D319" s="4" t="s">
        <v>296</v>
      </c>
      <c r="E319" s="37" t="s">
        <v>1270</v>
      </c>
      <c r="F319" s="4" t="s">
        <v>1337</v>
      </c>
      <c r="G319" s="1" t="s">
        <v>1338</v>
      </c>
      <c r="I319" t="s">
        <v>467</v>
      </c>
    </row>
    <row r="320" spans="1:9" ht="28.8" x14ac:dyDescent="0.3">
      <c r="A320">
        <f>ROW() - ROW(Tabela1[[#Headers],[ID_Item]])</f>
        <v>319</v>
      </c>
      <c r="B320" s="4" t="s">
        <v>1149</v>
      </c>
      <c r="C320" s="4" t="s">
        <v>1138</v>
      </c>
      <c r="D320" s="4" t="s">
        <v>253</v>
      </c>
      <c r="E320" s="37" t="s">
        <v>1271</v>
      </c>
      <c r="F320" s="4" t="s">
        <v>1337</v>
      </c>
      <c r="G320" s="1" t="s">
        <v>1338</v>
      </c>
      <c r="I320" t="s">
        <v>467</v>
      </c>
    </row>
    <row r="321" spans="1:9" ht="28.8" x14ac:dyDescent="0.3">
      <c r="A321">
        <f>ROW() - ROW(Tabela1[[#Headers],[ID_Item]])</f>
        <v>320</v>
      </c>
      <c r="B321" s="4" t="s">
        <v>1149</v>
      </c>
      <c r="C321" s="4" t="s">
        <v>1151</v>
      </c>
      <c r="D321" s="4" t="s">
        <v>1152</v>
      </c>
      <c r="E321" s="37" t="s">
        <v>1272</v>
      </c>
      <c r="F321" s="4" t="s">
        <v>1337</v>
      </c>
      <c r="G321" s="1" t="s">
        <v>1338</v>
      </c>
      <c r="I321" t="s">
        <v>467</v>
      </c>
    </row>
    <row r="322" spans="1:9" ht="28.8" x14ac:dyDescent="0.3">
      <c r="A322">
        <f>ROW() - ROW(Tabela1[[#Headers],[ID_Item]])</f>
        <v>321</v>
      </c>
      <c r="B322" s="4" t="s">
        <v>1149</v>
      </c>
      <c r="C322" s="4" t="s">
        <v>1153</v>
      </c>
      <c r="D322" s="4" t="s">
        <v>1152</v>
      </c>
      <c r="E322" s="37" t="s">
        <v>1273</v>
      </c>
      <c r="F322" s="4" t="s">
        <v>1337</v>
      </c>
      <c r="G322" s="1" t="s">
        <v>1338</v>
      </c>
      <c r="I322" t="s">
        <v>467</v>
      </c>
    </row>
    <row r="323" spans="1:9" ht="28.8" x14ac:dyDescent="0.3">
      <c r="A323">
        <f>ROW() - ROW(Tabela1[[#Headers],[ID_Item]])</f>
        <v>322</v>
      </c>
      <c r="B323" s="4" t="s">
        <v>62</v>
      </c>
      <c r="C323" s="4" t="s">
        <v>680</v>
      </c>
      <c r="D323" s="34" t="s">
        <v>281</v>
      </c>
      <c r="E323" s="37" t="s">
        <v>1387</v>
      </c>
      <c r="F323" s="4" t="s">
        <v>63</v>
      </c>
      <c r="G323" s="1" t="s">
        <v>64</v>
      </c>
      <c r="I323" t="s">
        <v>467</v>
      </c>
    </row>
    <row r="324" spans="1:9" ht="28.8" x14ac:dyDescent="0.3">
      <c r="A324">
        <f>ROW() - ROW(Tabela1[[#Headers],[ID_Item]])</f>
        <v>323</v>
      </c>
      <c r="B324" s="4" t="s">
        <v>1049</v>
      </c>
      <c r="C324" s="4" t="s">
        <v>699</v>
      </c>
      <c r="D324" s="4" t="s">
        <v>252</v>
      </c>
      <c r="E324" s="37" t="s">
        <v>1053</v>
      </c>
      <c r="F324" s="4" t="s">
        <v>1044</v>
      </c>
      <c r="G324" s="1" t="s">
        <v>1045</v>
      </c>
      <c r="I324" t="s">
        <v>467</v>
      </c>
    </row>
    <row r="325" spans="1:9" ht="28.8" x14ac:dyDescent="0.3">
      <c r="A325">
        <f>ROW() - ROW(Tabela1[[#Headers],[ID_Item]])</f>
        <v>324</v>
      </c>
      <c r="B325" s="4" t="s">
        <v>1049</v>
      </c>
      <c r="C325" s="4" t="s">
        <v>720</v>
      </c>
      <c r="D325" s="4" t="s">
        <v>252</v>
      </c>
      <c r="E325" s="37" t="s">
        <v>1052</v>
      </c>
      <c r="F325" s="4" t="s">
        <v>1044</v>
      </c>
      <c r="G325" s="1" t="s">
        <v>1045</v>
      </c>
      <c r="I325" t="s">
        <v>467</v>
      </c>
    </row>
    <row r="326" spans="1:9" ht="28.8" x14ac:dyDescent="0.3">
      <c r="A326">
        <f>ROW() - ROW(Tabela1[[#Headers],[ID_Item]])</f>
        <v>325</v>
      </c>
      <c r="B326" s="4" t="s">
        <v>1049</v>
      </c>
      <c r="C326" s="4" t="s">
        <v>943</v>
      </c>
      <c r="D326" s="4" t="s">
        <v>252</v>
      </c>
      <c r="E326" s="37" t="s">
        <v>1051</v>
      </c>
      <c r="F326" s="4" t="s">
        <v>1044</v>
      </c>
      <c r="G326" s="1" t="s">
        <v>1045</v>
      </c>
      <c r="I326" t="s">
        <v>467</v>
      </c>
    </row>
    <row r="327" spans="1:9" ht="57.6" x14ac:dyDescent="0.3">
      <c r="A327">
        <f>ROW() - ROW(Tabela1[[#Headers],[ID_Item]])</f>
        <v>326</v>
      </c>
      <c r="B327" s="4" t="s">
        <v>134</v>
      </c>
      <c r="D327" s="34" t="s">
        <v>299</v>
      </c>
      <c r="E327" s="37" t="s">
        <v>419</v>
      </c>
      <c r="F327" s="4" t="s">
        <v>240</v>
      </c>
      <c r="G327" s="1" t="s">
        <v>148</v>
      </c>
      <c r="I327" t="s">
        <v>467</v>
      </c>
    </row>
    <row r="328" spans="1:9" ht="28.8" x14ac:dyDescent="0.3">
      <c r="A328">
        <f>ROW() - ROW(Tabela1[[#Headers],[ID_Item]])</f>
        <v>327</v>
      </c>
      <c r="B328" s="4" t="s">
        <v>134</v>
      </c>
      <c r="D328" s="34" t="s">
        <v>299</v>
      </c>
      <c r="E328" s="37" t="s">
        <v>420</v>
      </c>
      <c r="F328" s="4" t="s">
        <v>240</v>
      </c>
      <c r="G328" s="1" t="s">
        <v>135</v>
      </c>
      <c r="I328" t="s">
        <v>467</v>
      </c>
    </row>
    <row r="329" spans="1:9" ht="28.8" x14ac:dyDescent="0.3">
      <c r="A329">
        <f>ROW() - ROW(Tabela1[[#Headers],[ID_Item]])</f>
        <v>328</v>
      </c>
      <c r="B329" s="4" t="s">
        <v>26</v>
      </c>
      <c r="C329" s="4" t="s">
        <v>630</v>
      </c>
      <c r="D329" s="34" t="s">
        <v>284</v>
      </c>
      <c r="E329" s="37" t="s">
        <v>396</v>
      </c>
      <c r="F329" s="4" t="s">
        <v>27</v>
      </c>
      <c r="G329" s="1" t="s">
        <v>30</v>
      </c>
      <c r="H329">
        <v>1</v>
      </c>
      <c r="I329" t="s">
        <v>467</v>
      </c>
    </row>
    <row r="330" spans="1:9" ht="28.8" x14ac:dyDescent="0.3">
      <c r="A330">
        <f>ROW() - ROW(Tabela1[[#Headers],[ID_Item]])</f>
        <v>329</v>
      </c>
      <c r="B330" s="4" t="s">
        <v>26</v>
      </c>
      <c r="C330" s="4" t="s">
        <v>630</v>
      </c>
      <c r="D330" s="34" t="s">
        <v>284</v>
      </c>
      <c r="E330" s="37" t="s">
        <v>397</v>
      </c>
      <c r="F330" s="4" t="s">
        <v>27</v>
      </c>
      <c r="G330" s="1" t="s">
        <v>30</v>
      </c>
      <c r="H330">
        <v>1</v>
      </c>
      <c r="I330" t="s">
        <v>467</v>
      </c>
    </row>
    <row r="331" spans="1:9" ht="28.8" x14ac:dyDescent="0.3">
      <c r="A331">
        <f>ROW() - ROW(Tabela1[[#Headers],[ID_Item]])</f>
        <v>330</v>
      </c>
      <c r="B331" s="4" t="s">
        <v>1181</v>
      </c>
      <c r="C331" s="4" t="s">
        <v>689</v>
      </c>
      <c r="D331" s="4" t="s">
        <v>1161</v>
      </c>
      <c r="E331" s="37" t="s">
        <v>1293</v>
      </c>
      <c r="F331" s="4" t="s">
        <v>27</v>
      </c>
      <c r="G331" s="1" t="s">
        <v>30</v>
      </c>
      <c r="I331" t="s">
        <v>467</v>
      </c>
    </row>
    <row r="332" spans="1:9" ht="28.8" x14ac:dyDescent="0.3">
      <c r="A332">
        <f>ROW() - ROW(Tabela1[[#Headers],[ID_Item]])</f>
        <v>331</v>
      </c>
      <c r="B332" s="4" t="s">
        <v>1077</v>
      </c>
      <c r="C332" s="4" t="s">
        <v>715</v>
      </c>
      <c r="D332" s="4" t="s">
        <v>252</v>
      </c>
      <c r="E332" s="37" t="s">
        <v>1216</v>
      </c>
      <c r="F332" s="4" t="s">
        <v>1088</v>
      </c>
      <c r="G332" s="1" t="s">
        <v>1089</v>
      </c>
      <c r="I332" t="s">
        <v>467</v>
      </c>
    </row>
    <row r="333" spans="1:9" ht="28.8" x14ac:dyDescent="0.3">
      <c r="A333">
        <f>ROW() - ROW(Tabela1[[#Headers],[ID_Item]])</f>
        <v>332</v>
      </c>
      <c r="B333" s="4" t="s">
        <v>1077</v>
      </c>
      <c r="C333" s="4" t="s">
        <v>693</v>
      </c>
      <c r="D333" s="4" t="s">
        <v>252</v>
      </c>
      <c r="E333" s="37" t="s">
        <v>1217</v>
      </c>
      <c r="F333" s="4" t="s">
        <v>1088</v>
      </c>
      <c r="G333" s="1" t="s">
        <v>1089</v>
      </c>
      <c r="I333" t="s">
        <v>467</v>
      </c>
    </row>
    <row r="334" spans="1:9" ht="28.8" x14ac:dyDescent="0.3">
      <c r="A334">
        <f>ROW() - ROW(Tabela1[[#Headers],[ID_Item]])</f>
        <v>333</v>
      </c>
      <c r="B334" s="4" t="s">
        <v>1077</v>
      </c>
      <c r="C334" s="4" t="s">
        <v>699</v>
      </c>
      <c r="D334" s="4" t="s">
        <v>252</v>
      </c>
      <c r="E334" s="37" t="s">
        <v>1218</v>
      </c>
      <c r="F334" s="4" t="s">
        <v>1088</v>
      </c>
      <c r="G334" s="1" t="s">
        <v>1089</v>
      </c>
      <c r="I334" t="s">
        <v>467</v>
      </c>
    </row>
    <row r="335" spans="1:9" ht="28.8" x14ac:dyDescent="0.3">
      <c r="A335">
        <f>ROW() - ROW(Tabela1[[#Headers],[ID_Item]])</f>
        <v>334</v>
      </c>
      <c r="B335" s="4" t="s">
        <v>128</v>
      </c>
      <c r="C335" s="4" t="s">
        <v>719</v>
      </c>
      <c r="D335" s="34" t="s">
        <v>252</v>
      </c>
      <c r="E335" s="37" t="s">
        <v>1381</v>
      </c>
      <c r="F335" s="4" t="s">
        <v>129</v>
      </c>
      <c r="G335" s="1" t="s">
        <v>218</v>
      </c>
      <c r="I335" t="s">
        <v>467</v>
      </c>
    </row>
    <row r="336" spans="1:9" ht="28.8" x14ac:dyDescent="0.3">
      <c r="A336">
        <f>ROW() - ROW(Tabela1[[#Headers],[ID_Item]])</f>
        <v>335</v>
      </c>
      <c r="B336" s="4" t="s">
        <v>815</v>
      </c>
      <c r="C336" s="4" t="s">
        <v>686</v>
      </c>
      <c r="D336" s="4" t="s">
        <v>252</v>
      </c>
      <c r="E336" s="37" t="s">
        <v>996</v>
      </c>
      <c r="F336" s="4" t="s">
        <v>1024</v>
      </c>
      <c r="G336" s="1" t="s">
        <v>1025</v>
      </c>
      <c r="I336" t="s">
        <v>467</v>
      </c>
    </row>
    <row r="337" spans="1:11" ht="28.8" x14ac:dyDescent="0.3">
      <c r="A337">
        <f>ROW() - ROW(Tabela1[[#Headers],[ID_Item]])</f>
        <v>336</v>
      </c>
      <c r="B337" s="4" t="s">
        <v>815</v>
      </c>
      <c r="C337" s="4" t="s">
        <v>715</v>
      </c>
      <c r="D337" s="4" t="s">
        <v>252</v>
      </c>
      <c r="E337" s="37" t="s">
        <v>997</v>
      </c>
      <c r="F337" s="4" t="s">
        <v>1024</v>
      </c>
      <c r="G337" s="1" t="s">
        <v>1025</v>
      </c>
      <c r="I337" t="s">
        <v>467</v>
      </c>
    </row>
    <row r="338" spans="1:11" ht="28.8" x14ac:dyDescent="0.3">
      <c r="A338">
        <f>ROW() - ROW(Tabela1[[#Headers],[ID_Item]])</f>
        <v>337</v>
      </c>
      <c r="B338" s="4" t="s">
        <v>815</v>
      </c>
      <c r="C338" s="4" t="s">
        <v>719</v>
      </c>
      <c r="D338" s="4" t="s">
        <v>252</v>
      </c>
      <c r="E338" s="37" t="s">
        <v>998</v>
      </c>
      <c r="F338" s="4" t="s">
        <v>1024</v>
      </c>
      <c r="G338" s="1" t="s">
        <v>1025</v>
      </c>
      <c r="I338" t="s">
        <v>467</v>
      </c>
    </row>
    <row r="339" spans="1:11" ht="28.8" x14ac:dyDescent="0.3">
      <c r="A339">
        <f>ROW() - ROW(Tabela1[[#Headers],[ID_Item]])</f>
        <v>338</v>
      </c>
      <c r="B339" s="4" t="s">
        <v>23</v>
      </c>
      <c r="C339" s="31">
        <v>8.9999999999999993E-3</v>
      </c>
      <c r="D339" s="34" t="s">
        <v>251</v>
      </c>
      <c r="E339" s="37" t="s">
        <v>239</v>
      </c>
      <c r="F339" s="4" t="s">
        <v>23</v>
      </c>
      <c r="G339" s="1" t="s">
        <v>31</v>
      </c>
      <c r="I339" t="s">
        <v>467</v>
      </c>
    </row>
    <row r="340" spans="1:11" ht="28.8" x14ac:dyDescent="0.3">
      <c r="A340">
        <f>ROW() - ROW(Tabela1[[#Headers],[ID_Item]])</f>
        <v>339</v>
      </c>
      <c r="B340" s="4" t="s">
        <v>1003</v>
      </c>
      <c r="C340" s="4" t="s">
        <v>1004</v>
      </c>
      <c r="D340" s="4" t="s">
        <v>250</v>
      </c>
      <c r="E340" s="37" t="s">
        <v>1382</v>
      </c>
      <c r="F340" s="4" t="s">
        <v>1047</v>
      </c>
      <c r="G340" s="1" t="s">
        <v>1048</v>
      </c>
      <c r="I340" t="s">
        <v>467</v>
      </c>
    </row>
    <row r="341" spans="1:11" ht="28.8" x14ac:dyDescent="0.3">
      <c r="A341">
        <f>ROW() - ROW(Tabela1[[#Headers],[ID_Item]])</f>
        <v>340</v>
      </c>
      <c r="B341" s="4" t="s">
        <v>1124</v>
      </c>
      <c r="C341" s="4" t="s">
        <v>1207</v>
      </c>
      <c r="D341" s="4" t="s">
        <v>951</v>
      </c>
      <c r="E341" s="36" t="s">
        <v>1208</v>
      </c>
      <c r="F341" s="4" t="s">
        <v>1209</v>
      </c>
      <c r="G341" s="1" t="s">
        <v>40</v>
      </c>
      <c r="I341" t="s">
        <v>467</v>
      </c>
    </row>
    <row r="342" spans="1:11" ht="28.8" x14ac:dyDescent="0.3">
      <c r="A342">
        <f>ROW() - ROW(Tabela1[[#Headers],[ID_Item]])</f>
        <v>341</v>
      </c>
      <c r="B342" s="4" t="s">
        <v>117</v>
      </c>
      <c r="C342" s="4" t="s">
        <v>1386</v>
      </c>
      <c r="D342" s="34" t="s">
        <v>252</v>
      </c>
      <c r="E342" s="37" t="s">
        <v>740</v>
      </c>
      <c r="F342" s="4" t="s">
        <v>217</v>
      </c>
      <c r="G342" s="1" t="s">
        <v>40</v>
      </c>
      <c r="I342" t="s">
        <v>467</v>
      </c>
    </row>
    <row r="343" spans="1:11" ht="72" x14ac:dyDescent="0.3">
      <c r="A343">
        <f>ROW() - ROW(Tabela1[[#Headers],[ID_Item]])</f>
        <v>342</v>
      </c>
      <c r="B343" s="4" t="s">
        <v>1494</v>
      </c>
      <c r="C343" s="4" t="s">
        <v>1495</v>
      </c>
      <c r="D343" s="4" t="s">
        <v>253</v>
      </c>
      <c r="E343" s="37" t="s">
        <v>1496</v>
      </c>
      <c r="F343" s="4" t="s">
        <v>1014</v>
      </c>
      <c r="G343" s="1" t="s">
        <v>135</v>
      </c>
      <c r="I343" t="s">
        <v>467</v>
      </c>
      <c r="K343" s="11" t="s">
        <v>1497</v>
      </c>
    </row>
    <row r="344" spans="1:11" ht="28.8" x14ac:dyDescent="0.3">
      <c r="A344">
        <f>ROW() - ROW(Tabela1[[#Headers],[ID_Item]])</f>
        <v>343</v>
      </c>
      <c r="B344" s="4" t="s">
        <v>1494</v>
      </c>
      <c r="C344" s="4" t="s">
        <v>1498</v>
      </c>
      <c r="D344" s="4" t="s">
        <v>252</v>
      </c>
      <c r="E344" s="37" t="s">
        <v>1499</v>
      </c>
      <c r="F344" s="4" t="s">
        <v>1014</v>
      </c>
      <c r="G344" s="1" t="s">
        <v>135</v>
      </c>
      <c r="I344" t="s">
        <v>467</v>
      </c>
    </row>
    <row r="345" spans="1:11" ht="28.8" x14ac:dyDescent="0.3">
      <c r="A345">
        <f>ROW() - ROW(Tabela1[[#Headers],[ID_Item]])</f>
        <v>344</v>
      </c>
      <c r="B345" s="4" t="s">
        <v>970</v>
      </c>
      <c r="C345" s="4" t="s">
        <v>971</v>
      </c>
      <c r="D345" s="4" t="s">
        <v>972</v>
      </c>
      <c r="E345" s="37" t="s">
        <v>1383</v>
      </c>
      <c r="F345" s="4" t="s">
        <v>1014</v>
      </c>
      <c r="G345" s="1" t="s">
        <v>64</v>
      </c>
      <c r="I345" t="s">
        <v>467</v>
      </c>
    </row>
    <row r="346" spans="1:11" ht="28.8" x14ac:dyDescent="0.3">
      <c r="A346">
        <f>ROW() - ROW(Tabela1[[#Headers],[ID_Item]])</f>
        <v>345</v>
      </c>
      <c r="B346" s="4" t="s">
        <v>970</v>
      </c>
      <c r="C346" s="4" t="s">
        <v>973</v>
      </c>
      <c r="D346" s="4" t="s">
        <v>253</v>
      </c>
      <c r="E346" s="37" t="s">
        <v>1384</v>
      </c>
      <c r="F346" s="4" t="s">
        <v>1014</v>
      </c>
      <c r="G346" s="1" t="s">
        <v>64</v>
      </c>
      <c r="I346" t="s">
        <v>467</v>
      </c>
    </row>
    <row r="347" spans="1:11" ht="28.8" x14ac:dyDescent="0.3">
      <c r="A347">
        <f>ROW() - ROW(Tabela1[[#Headers],[ID_Item]])</f>
        <v>346</v>
      </c>
      <c r="B347" s="4" t="s">
        <v>970</v>
      </c>
      <c r="C347" s="4" t="s">
        <v>974</v>
      </c>
      <c r="D347" s="4" t="s">
        <v>252</v>
      </c>
      <c r="E347" s="37" t="s">
        <v>1385</v>
      </c>
      <c r="F347" s="4" t="s">
        <v>1014</v>
      </c>
      <c r="G347" s="1" t="s">
        <v>64</v>
      </c>
      <c r="I347" t="s">
        <v>467</v>
      </c>
    </row>
    <row r="348" spans="1:11" ht="28.8" x14ac:dyDescent="0.3">
      <c r="A348">
        <f>ROW() - ROW(Tabela1[[#Headers],[ID_Item]])</f>
        <v>347</v>
      </c>
      <c r="B348" s="4" t="s">
        <v>180</v>
      </c>
      <c r="C348" s="4" t="s">
        <v>699</v>
      </c>
      <c r="D348" s="34" t="s">
        <v>252</v>
      </c>
      <c r="E348" s="37" t="s">
        <v>398</v>
      </c>
      <c r="F348" s="4" t="s">
        <v>181</v>
      </c>
      <c r="G348" s="1" t="s">
        <v>182</v>
      </c>
      <c r="I348" t="s">
        <v>467</v>
      </c>
    </row>
    <row r="349" spans="1:11" ht="28.8" x14ac:dyDescent="0.3">
      <c r="A349">
        <f>ROW() - ROW(Tabela1[[#Headers],[ID_Item]])</f>
        <v>348</v>
      </c>
      <c r="B349" s="4" t="s">
        <v>41</v>
      </c>
      <c r="C349" s="4" t="s">
        <v>715</v>
      </c>
      <c r="D349" s="34" t="s">
        <v>252</v>
      </c>
      <c r="E349" s="37" t="s">
        <v>399</v>
      </c>
      <c r="F349" s="4" t="s">
        <v>10</v>
      </c>
      <c r="G349" s="1" t="s">
        <v>19</v>
      </c>
      <c r="H349">
        <v>3</v>
      </c>
      <c r="I349" t="s">
        <v>467</v>
      </c>
    </row>
    <row r="350" spans="1:11" ht="28.8" x14ac:dyDescent="0.3">
      <c r="A350">
        <f>ROW() - ROW(Tabela1[[#Headers],[ID_Item]])</f>
        <v>349</v>
      </c>
      <c r="B350" s="4" t="s">
        <v>1180</v>
      </c>
      <c r="C350" s="4" t="s">
        <v>1172</v>
      </c>
      <c r="D350" s="4" t="s">
        <v>1173</v>
      </c>
      <c r="E350" s="37" t="s">
        <v>1335</v>
      </c>
      <c r="F350" s="4" t="s">
        <v>1318</v>
      </c>
      <c r="G350" s="1" t="s">
        <v>124</v>
      </c>
      <c r="I350" t="s">
        <v>467</v>
      </c>
    </row>
    <row r="351" spans="1:11" ht="28.8" x14ac:dyDescent="0.3">
      <c r="A351">
        <f>ROW() - ROW(Tabela1[[#Headers],[ID_Item]])</f>
        <v>350</v>
      </c>
      <c r="B351" s="4" t="s">
        <v>1154</v>
      </c>
      <c r="C351" s="4" t="s">
        <v>693</v>
      </c>
      <c r="D351" s="4" t="s">
        <v>252</v>
      </c>
      <c r="E351" s="37" t="s">
        <v>1280</v>
      </c>
      <c r="F351" s="4" t="s">
        <v>1336</v>
      </c>
      <c r="G351" s="1" t="s">
        <v>1011</v>
      </c>
      <c r="I351" t="s">
        <v>467</v>
      </c>
    </row>
    <row r="352" spans="1:11" ht="28.8" x14ac:dyDescent="0.3">
      <c r="A352">
        <f>ROW() - ROW(Tabela1[[#Headers],[ID_Item]])</f>
        <v>351</v>
      </c>
      <c r="B352" s="4" t="s">
        <v>1154</v>
      </c>
      <c r="C352" s="4" t="s">
        <v>699</v>
      </c>
      <c r="D352" s="4" t="s">
        <v>252</v>
      </c>
      <c r="E352" s="37" t="s">
        <v>1282</v>
      </c>
      <c r="F352" s="4" t="s">
        <v>1336</v>
      </c>
      <c r="G352" s="1" t="s">
        <v>1011</v>
      </c>
      <c r="I352" t="s">
        <v>467</v>
      </c>
    </row>
    <row r="353" spans="1:9" ht="28.8" x14ac:dyDescent="0.3">
      <c r="A353">
        <f>ROW() - ROW(Tabela1[[#Headers],[ID_Item]])</f>
        <v>352</v>
      </c>
      <c r="B353" s="4" t="s">
        <v>1154</v>
      </c>
      <c r="C353" s="4" t="s">
        <v>720</v>
      </c>
      <c r="D353" s="4" t="s">
        <v>252</v>
      </c>
      <c r="E353" s="37" t="s">
        <v>1281</v>
      </c>
      <c r="F353" s="4" t="s">
        <v>1336</v>
      </c>
      <c r="G353" s="1" t="s">
        <v>1011</v>
      </c>
      <c r="I353" t="s">
        <v>467</v>
      </c>
    </row>
    <row r="354" spans="1:9" ht="28.8" x14ac:dyDescent="0.3">
      <c r="A354">
        <f>ROW() - ROW(Tabela1[[#Headers],[ID_Item]])</f>
        <v>353</v>
      </c>
      <c r="B354" s="4" t="s">
        <v>46</v>
      </c>
      <c r="C354" s="4" t="s">
        <v>699</v>
      </c>
      <c r="D354" s="34" t="s">
        <v>252</v>
      </c>
      <c r="E354" s="37" t="s">
        <v>400</v>
      </c>
      <c r="F354" s="4" t="s">
        <v>13</v>
      </c>
      <c r="G354" s="1" t="s">
        <v>19</v>
      </c>
      <c r="H354">
        <v>4</v>
      </c>
      <c r="I354" t="s">
        <v>467</v>
      </c>
    </row>
    <row r="355" spans="1:9" ht="28.8" x14ac:dyDescent="0.3">
      <c r="A355">
        <f>ROW() - ROW(Tabela1[[#Headers],[ID_Item]])</f>
        <v>354</v>
      </c>
      <c r="B355" s="4" t="s">
        <v>46</v>
      </c>
      <c r="C355" s="4" t="s">
        <v>720</v>
      </c>
      <c r="D355" s="34" t="s">
        <v>252</v>
      </c>
      <c r="E355" s="37" t="s">
        <v>401</v>
      </c>
      <c r="F355" s="4" t="s">
        <v>13</v>
      </c>
      <c r="G355" s="1" t="s">
        <v>19</v>
      </c>
      <c r="H355">
        <v>4</v>
      </c>
      <c r="I355" t="s">
        <v>467</v>
      </c>
    </row>
    <row r="356" spans="1:9" ht="28.8" x14ac:dyDescent="0.3">
      <c r="A356">
        <f>ROW() - ROW(Tabela1[[#Headers],[ID_Item]])</f>
        <v>355</v>
      </c>
      <c r="B356" s="4" t="s">
        <v>165</v>
      </c>
      <c r="C356" s="4" t="s">
        <v>721</v>
      </c>
      <c r="D356" s="34" t="s">
        <v>300</v>
      </c>
      <c r="E356" s="37" t="s">
        <v>402</v>
      </c>
      <c r="F356" s="4" t="s">
        <v>166</v>
      </c>
      <c r="G356" s="1" t="s">
        <v>312</v>
      </c>
      <c r="I356" t="s">
        <v>467</v>
      </c>
    </row>
    <row r="357" spans="1:9" ht="28.8" x14ac:dyDescent="0.3">
      <c r="A357">
        <f>ROW() - ROW(Tabela1[[#Headers],[ID_Item]])</f>
        <v>356</v>
      </c>
      <c r="B357" s="4" t="s">
        <v>983</v>
      </c>
      <c r="C357" s="4" t="s">
        <v>976</v>
      </c>
      <c r="D357" s="4" t="s">
        <v>252</v>
      </c>
      <c r="E357" s="37" t="s">
        <v>1059</v>
      </c>
      <c r="F357" s="4" t="s">
        <v>1031</v>
      </c>
      <c r="G357" s="1" t="s">
        <v>1032</v>
      </c>
      <c r="I357" t="s">
        <v>467</v>
      </c>
    </row>
    <row r="358" spans="1:9" ht="28.8" x14ac:dyDescent="0.3">
      <c r="A358">
        <f>ROW() - ROW(Tabela1[[#Headers],[ID_Item]])</f>
        <v>357</v>
      </c>
      <c r="B358" s="4" t="s">
        <v>983</v>
      </c>
      <c r="C358" s="4" t="s">
        <v>981</v>
      </c>
      <c r="D358" s="4" t="s">
        <v>252</v>
      </c>
      <c r="E358" s="37" t="s">
        <v>1058</v>
      </c>
      <c r="F358" s="4" t="s">
        <v>1031</v>
      </c>
      <c r="G358" s="1" t="s">
        <v>1032</v>
      </c>
      <c r="I358" t="s">
        <v>467</v>
      </c>
    </row>
  </sheetData>
  <phoneticPr fontId="5" type="noConversion"/>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8748-E94B-4690-B759-C2243F7BF2D9}">
  <dimension ref="A1:B26"/>
  <sheetViews>
    <sheetView workbookViewId="0">
      <selection activeCell="A27" sqref="A27"/>
    </sheetView>
  </sheetViews>
  <sheetFormatPr defaultRowHeight="14.4" x14ac:dyDescent="0.3"/>
  <cols>
    <col min="1" max="1" width="10.88671875" bestFit="1" customWidth="1"/>
    <col min="2" max="2" width="19.44140625" bestFit="1" customWidth="1"/>
  </cols>
  <sheetData>
    <row r="1" spans="1:2" x14ac:dyDescent="0.3">
      <c r="A1" t="s">
        <v>583</v>
      </c>
      <c r="B1" t="s">
        <v>584</v>
      </c>
    </row>
    <row r="2" spans="1:2" x14ac:dyDescent="0.3">
      <c r="A2" t="s">
        <v>587</v>
      </c>
      <c r="B2" t="s">
        <v>588</v>
      </c>
    </row>
    <row r="3" spans="1:2" x14ac:dyDescent="0.3">
      <c r="A3" t="s">
        <v>542</v>
      </c>
      <c r="B3" t="s">
        <v>543</v>
      </c>
    </row>
    <row r="4" spans="1:2" x14ac:dyDescent="0.3">
      <c r="A4" t="s">
        <v>544</v>
      </c>
      <c r="B4" t="s">
        <v>544</v>
      </c>
    </row>
    <row r="5" spans="1:2" x14ac:dyDescent="0.3">
      <c r="A5" t="s">
        <v>545</v>
      </c>
      <c r="B5" t="s">
        <v>568</v>
      </c>
    </row>
    <row r="6" spans="1:2" x14ac:dyDescent="0.3">
      <c r="A6" t="s">
        <v>546</v>
      </c>
      <c r="B6" t="s">
        <v>569</v>
      </c>
    </row>
    <row r="7" spans="1:2" x14ac:dyDescent="0.3">
      <c r="A7" t="s">
        <v>547</v>
      </c>
      <c r="B7" t="s">
        <v>571</v>
      </c>
    </row>
    <row r="8" spans="1:2" x14ac:dyDescent="0.3">
      <c r="A8" t="s">
        <v>548</v>
      </c>
      <c r="B8" t="s">
        <v>572</v>
      </c>
    </row>
    <row r="9" spans="1:2" x14ac:dyDescent="0.3">
      <c r="A9" t="s">
        <v>549</v>
      </c>
      <c r="B9" t="s">
        <v>573</v>
      </c>
    </row>
    <row r="10" spans="1:2" x14ac:dyDescent="0.3">
      <c r="A10" t="s">
        <v>550</v>
      </c>
      <c r="B10" t="s">
        <v>570</v>
      </c>
    </row>
    <row r="11" spans="1:2" x14ac:dyDescent="0.3">
      <c r="A11" t="s">
        <v>551</v>
      </c>
      <c r="B11" t="s">
        <v>574</v>
      </c>
    </row>
    <row r="12" spans="1:2" x14ac:dyDescent="0.3">
      <c r="A12" t="s">
        <v>552</v>
      </c>
      <c r="B12" t="s">
        <v>567</v>
      </c>
    </row>
    <row r="13" spans="1:2" x14ac:dyDescent="0.3">
      <c r="A13" t="s">
        <v>575</v>
      </c>
      <c r="B13" t="s">
        <v>576</v>
      </c>
    </row>
    <row r="14" spans="1:2" x14ac:dyDescent="0.3">
      <c r="A14" t="s">
        <v>577</v>
      </c>
      <c r="B14" t="s">
        <v>578</v>
      </c>
    </row>
    <row r="15" spans="1:2" x14ac:dyDescent="0.3">
      <c r="A15" t="s">
        <v>553</v>
      </c>
      <c r="B15" t="s">
        <v>554</v>
      </c>
    </row>
    <row r="16" spans="1:2" x14ac:dyDescent="0.3">
      <c r="A16" t="s">
        <v>555</v>
      </c>
      <c r="B16" t="s">
        <v>556</v>
      </c>
    </row>
    <row r="17" spans="1:2" x14ac:dyDescent="0.3">
      <c r="A17" t="s">
        <v>557</v>
      </c>
      <c r="B17" t="s">
        <v>558</v>
      </c>
    </row>
    <row r="18" spans="1:2" x14ac:dyDescent="0.3">
      <c r="A18" t="s">
        <v>559</v>
      </c>
      <c r="B18" t="s">
        <v>560</v>
      </c>
    </row>
    <row r="19" spans="1:2" x14ac:dyDescent="0.3">
      <c r="A19" t="s">
        <v>561</v>
      </c>
      <c r="B19" t="s">
        <v>562</v>
      </c>
    </row>
    <row r="20" spans="1:2" x14ac:dyDescent="0.3">
      <c r="A20" t="s">
        <v>563</v>
      </c>
      <c r="B20" t="s">
        <v>564</v>
      </c>
    </row>
    <row r="21" spans="1:2" x14ac:dyDescent="0.3">
      <c r="A21" t="s">
        <v>565</v>
      </c>
      <c r="B21" t="s">
        <v>566</v>
      </c>
    </row>
    <row r="22" spans="1:2" x14ac:dyDescent="0.3">
      <c r="A22" t="s">
        <v>589</v>
      </c>
      <c r="B22" t="s">
        <v>589</v>
      </c>
    </row>
    <row r="23" spans="1:2" x14ac:dyDescent="0.3">
      <c r="A23" t="s">
        <v>590</v>
      </c>
      <c r="B23" t="s">
        <v>590</v>
      </c>
    </row>
    <row r="24" spans="1:2" x14ac:dyDescent="0.3">
      <c r="A24" t="s">
        <v>591</v>
      </c>
      <c r="B24" t="s">
        <v>591</v>
      </c>
    </row>
    <row r="25" spans="1:2" x14ac:dyDescent="0.3">
      <c r="A25" t="s">
        <v>592</v>
      </c>
      <c r="B25" t="s">
        <v>592</v>
      </c>
    </row>
    <row r="26" spans="1:2" x14ac:dyDescent="0.3">
      <c r="A26" t="s">
        <v>593</v>
      </c>
      <c r="B26" t="s">
        <v>593</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10"/>
  <sheetViews>
    <sheetView topLeftCell="A8" workbookViewId="0">
      <selection activeCell="C9" sqref="C9"/>
    </sheetView>
  </sheetViews>
  <sheetFormatPr defaultRowHeight="14.4" x14ac:dyDescent="0.3"/>
  <cols>
    <col min="2" max="2" width="22.33203125" bestFit="1" customWidth="1"/>
    <col min="3" max="3" width="77.109375" bestFit="1" customWidth="1"/>
    <col min="4" max="4" width="16.44140625" bestFit="1" customWidth="1"/>
  </cols>
  <sheetData>
    <row r="1" spans="1:5" x14ac:dyDescent="0.3">
      <c r="A1" t="s">
        <v>256</v>
      </c>
      <c r="B1" s="5" t="s">
        <v>0</v>
      </c>
      <c r="C1" s="5" t="s">
        <v>65</v>
      </c>
      <c r="D1" s="5" t="s">
        <v>4</v>
      </c>
      <c r="E1" s="5" t="s">
        <v>248</v>
      </c>
    </row>
    <row r="2" spans="1:5" ht="86.4" x14ac:dyDescent="0.3">
      <c r="A2" s="5">
        <f>ROW() - ROW(Tabela2[[#Headers],[ID_Item]])</f>
        <v>1</v>
      </c>
      <c r="B2" s="5" t="s">
        <v>68</v>
      </c>
      <c r="C2" s="6" t="s">
        <v>67</v>
      </c>
      <c r="D2" s="5" t="s">
        <v>676</v>
      </c>
      <c r="E2" s="5">
        <v>1</v>
      </c>
    </row>
    <row r="3" spans="1:5" ht="86.4" x14ac:dyDescent="0.3">
      <c r="A3" s="5">
        <f>ROW() - ROW(Tabela2[[#Headers],[ID_Item]])</f>
        <v>2</v>
      </c>
      <c r="B3" s="5" t="s">
        <v>69</v>
      </c>
      <c r="C3" s="6" t="s">
        <v>70</v>
      </c>
      <c r="D3" s="5" t="s">
        <v>676</v>
      </c>
      <c r="E3" s="5">
        <v>2</v>
      </c>
    </row>
    <row r="4" spans="1:5" ht="100.8" x14ac:dyDescent="0.3">
      <c r="A4" s="5">
        <f>ROW() - ROW(Tabela2[[#Headers],[ID_Item]])</f>
        <v>3</v>
      </c>
      <c r="B4" s="5" t="s">
        <v>71</v>
      </c>
      <c r="C4" s="6" t="s">
        <v>72</v>
      </c>
      <c r="D4" s="5" t="s">
        <v>66</v>
      </c>
      <c r="E4" s="5">
        <v>4</v>
      </c>
    </row>
    <row r="5" spans="1:5" ht="43.2" x14ac:dyDescent="0.3">
      <c r="A5" s="5">
        <f>ROW() - ROW(Tabela2[[#Headers],[ID_Item]])</f>
        <v>4</v>
      </c>
      <c r="B5" s="5" t="s">
        <v>73</v>
      </c>
      <c r="C5" s="6" t="s">
        <v>74</v>
      </c>
      <c r="D5" s="5" t="s">
        <v>75</v>
      </c>
      <c r="E5" s="5">
        <v>3</v>
      </c>
    </row>
    <row r="6" spans="1:5" ht="187.2" x14ac:dyDescent="0.3">
      <c r="A6" s="5">
        <f>ROW() - ROW(Tabela2[[#Headers],[ID_Item]])</f>
        <v>5</v>
      </c>
      <c r="B6" s="5" t="s">
        <v>145</v>
      </c>
      <c r="C6" s="6" t="s">
        <v>146</v>
      </c>
      <c r="D6" s="5" t="s">
        <v>147</v>
      </c>
      <c r="E6" s="5">
        <v>5</v>
      </c>
    </row>
    <row r="7" spans="1:5" ht="187.2" x14ac:dyDescent="0.3">
      <c r="A7" s="5">
        <f>ROW() - ROW(Tabela2[[#Headers],[ID_Item]])</f>
        <v>6</v>
      </c>
      <c r="B7" s="5" t="s">
        <v>68</v>
      </c>
      <c r="C7" s="6" t="s">
        <v>745</v>
      </c>
      <c r="D7" s="5" t="s">
        <v>677</v>
      </c>
      <c r="E7" s="5"/>
    </row>
    <row r="8" spans="1:5" ht="187.2" x14ac:dyDescent="0.3">
      <c r="A8" s="5">
        <f>ROW() - ROW(Tabela2[[#Headers],[ID_Item]])</f>
        <v>7</v>
      </c>
      <c r="B8" s="5" t="s">
        <v>69</v>
      </c>
      <c r="C8" s="6" t="s">
        <v>744</v>
      </c>
      <c r="D8" s="5" t="s">
        <v>677</v>
      </c>
      <c r="E8" s="5"/>
    </row>
    <row r="9" spans="1:5" ht="216" x14ac:dyDescent="0.3">
      <c r="A9" s="5">
        <f>ROW() - ROW(Tabela2[[#Headers],[ID_Item]])</f>
        <v>8</v>
      </c>
      <c r="B9" s="5" t="s">
        <v>68</v>
      </c>
      <c r="C9" s="6" t="s">
        <v>747</v>
      </c>
      <c r="D9" s="5" t="s">
        <v>678</v>
      </c>
      <c r="E9" s="5"/>
    </row>
    <row r="10" spans="1:5" ht="216" x14ac:dyDescent="0.3">
      <c r="A10" s="5">
        <f>ROW() - ROW(Tabela2[[#Headers],[ID_Item]])</f>
        <v>9</v>
      </c>
      <c r="B10" s="5" t="s">
        <v>69</v>
      </c>
      <c r="C10" s="6" t="s">
        <v>746</v>
      </c>
      <c r="D10" s="5" t="s">
        <v>678</v>
      </c>
      <c r="E10" s="5"/>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4.4" x14ac:dyDescent="0.3"/>
  <cols>
    <col min="1" max="1" width="10.33203125" bestFit="1" customWidth="1"/>
    <col min="2" max="2" width="26.33203125" bestFit="1" customWidth="1"/>
    <col min="3" max="3" width="49.5546875" bestFit="1" customWidth="1"/>
    <col min="4" max="4" width="21.5546875" style="11" bestFit="1" customWidth="1"/>
    <col min="5" max="5" width="18.88671875" bestFit="1" customWidth="1"/>
  </cols>
  <sheetData>
    <row r="1" spans="1:5" x14ac:dyDescent="0.3">
      <c r="A1" t="s">
        <v>256</v>
      </c>
      <c r="B1" s="5" t="s">
        <v>0</v>
      </c>
      <c r="C1" s="5" t="s">
        <v>65</v>
      </c>
      <c r="D1" s="6" t="s">
        <v>4</v>
      </c>
      <c r="E1" s="5" t="s">
        <v>248</v>
      </c>
    </row>
    <row r="2" spans="1:5" ht="409.6" x14ac:dyDescent="0.3">
      <c r="A2" s="5">
        <f>ROW() - ROW(Tabela57[[#Headers],[ID_Item]])</f>
        <v>1</v>
      </c>
      <c r="B2" s="5" t="s">
        <v>228</v>
      </c>
      <c r="C2" s="6" t="s">
        <v>229</v>
      </c>
      <c r="D2" s="6" t="s">
        <v>230</v>
      </c>
      <c r="E2" s="5">
        <v>1</v>
      </c>
    </row>
    <row r="3" spans="1:5" ht="409.6" x14ac:dyDescent="0.3">
      <c r="A3" s="5">
        <f>ROW() - ROW(Tabela57[[#Headers],[ID_Item]])</f>
        <v>2</v>
      </c>
      <c r="B3" s="5" t="s">
        <v>231</v>
      </c>
      <c r="C3" s="6" t="s">
        <v>266</v>
      </c>
      <c r="D3" s="6" t="s">
        <v>231</v>
      </c>
      <c r="E3" s="5">
        <v>2</v>
      </c>
    </row>
    <row r="4" spans="1:5" ht="72" x14ac:dyDescent="0.3">
      <c r="A4" s="5">
        <f>ROW() - ROW(Tabela57[[#Headers],[ID_Item]])</f>
        <v>3</v>
      </c>
      <c r="B4" s="5" t="s">
        <v>232</v>
      </c>
      <c r="C4" s="10" t="s">
        <v>233</v>
      </c>
      <c r="D4" s="6" t="s">
        <v>258</v>
      </c>
      <c r="E4" s="5">
        <v>3</v>
      </c>
    </row>
    <row r="5" spans="1:5" ht="187.2" x14ac:dyDescent="0.3">
      <c r="A5" s="5">
        <f>ROW() - ROW(Tabela57[[#Headers],[ID_Item]])</f>
        <v>4</v>
      </c>
      <c r="B5" s="6" t="s">
        <v>265</v>
      </c>
      <c r="C5" s="6" t="s">
        <v>275</v>
      </c>
      <c r="D5" s="6" t="s">
        <v>263</v>
      </c>
      <c r="E5" s="5">
        <v>4</v>
      </c>
    </row>
    <row r="6" spans="1:5" ht="201.6" x14ac:dyDescent="0.3">
      <c r="A6" s="5">
        <f>ROW() - ROW(Tabela57[[#Headers],[ID_Item]])</f>
        <v>5</v>
      </c>
      <c r="B6" s="5" t="s">
        <v>276</v>
      </c>
      <c r="C6" s="11" t="s">
        <v>277</v>
      </c>
      <c r="D6" s="6" t="s">
        <v>262</v>
      </c>
      <c r="E6" s="5">
        <v>5</v>
      </c>
    </row>
    <row r="7" spans="1:5" ht="129.6" x14ac:dyDescent="0.3">
      <c r="A7" s="5">
        <f>ROW() - ROW(Tabela57[[#Headers],[ID_Item]])</f>
        <v>6</v>
      </c>
      <c r="B7" s="5" t="s">
        <v>234</v>
      </c>
      <c r="C7" s="6" t="s">
        <v>278</v>
      </c>
      <c r="D7" s="6" t="s">
        <v>257</v>
      </c>
      <c r="E7" s="5">
        <v>6</v>
      </c>
    </row>
    <row r="8" spans="1:5" ht="144" x14ac:dyDescent="0.3">
      <c r="A8" s="5">
        <f>ROW() - ROW(Tabela57[[#Headers],[ID_Item]])</f>
        <v>7</v>
      </c>
      <c r="B8" s="5" t="s">
        <v>260</v>
      </c>
      <c r="C8" s="11" t="s">
        <v>279</v>
      </c>
      <c r="D8" s="6" t="s">
        <v>259</v>
      </c>
      <c r="E8" s="5">
        <v>7</v>
      </c>
    </row>
    <row r="9" spans="1:5" ht="158.4" x14ac:dyDescent="0.3">
      <c r="A9" s="5">
        <f>ROW() - ROW(Tabela57[[#Headers],[ID_Item]])</f>
        <v>8</v>
      </c>
      <c r="B9" s="6" t="s">
        <v>261</v>
      </c>
      <c r="C9" s="6" t="s">
        <v>280</v>
      </c>
      <c r="D9" s="6" t="s">
        <v>264</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7"/>
  <sheetViews>
    <sheetView topLeftCell="A5" workbookViewId="0">
      <selection activeCell="D7" sqref="D7"/>
    </sheetView>
  </sheetViews>
  <sheetFormatPr defaultRowHeight="14.4" x14ac:dyDescent="0.3"/>
  <cols>
    <col min="1" max="1" width="10.109375" customWidth="1"/>
    <col min="2" max="2" width="18.109375" bestFit="1" customWidth="1"/>
    <col min="3" max="3" width="104.6640625" bestFit="1" customWidth="1"/>
    <col min="4" max="4" width="27.33203125" bestFit="1" customWidth="1"/>
    <col min="5" max="5" width="18.5546875" customWidth="1"/>
  </cols>
  <sheetData>
    <row r="1" spans="1:5" x14ac:dyDescent="0.3">
      <c r="A1" s="14" t="s">
        <v>256</v>
      </c>
      <c r="B1" s="15" t="s">
        <v>0</v>
      </c>
      <c r="C1" s="15" t="s">
        <v>65</v>
      </c>
      <c r="D1" s="15" t="s">
        <v>4</v>
      </c>
      <c r="E1" s="15" t="s">
        <v>248</v>
      </c>
    </row>
    <row r="2" spans="1:5" ht="331.2" x14ac:dyDescent="0.3">
      <c r="A2" s="12">
        <f>ROW() - ROW(Tabela8[[#Headers],[ID_Item]])</f>
        <v>1</v>
      </c>
      <c r="B2" s="12" t="s">
        <v>227</v>
      </c>
      <c r="C2" s="13" t="s">
        <v>404</v>
      </c>
      <c r="D2" s="12" t="s">
        <v>267</v>
      </c>
      <c r="E2" s="12">
        <v>1</v>
      </c>
    </row>
    <row r="3" spans="1:5" ht="288" x14ac:dyDescent="0.3">
      <c r="A3" s="12">
        <f>ROW() - ROW(Tabela8[[#Headers],[ID_Item]])</f>
        <v>2</v>
      </c>
      <c r="B3" s="12" t="s">
        <v>274</v>
      </c>
      <c r="C3" s="13" t="s">
        <v>405</v>
      </c>
      <c r="D3" s="12" t="s">
        <v>268</v>
      </c>
      <c r="E3" s="12">
        <v>3</v>
      </c>
    </row>
    <row r="4" spans="1:5" ht="288" x14ac:dyDescent="0.3">
      <c r="A4" s="12">
        <f>ROW() - ROW(Tabela8[[#Headers],[ID_Item]])</f>
        <v>3</v>
      </c>
      <c r="B4" s="12" t="s">
        <v>99</v>
      </c>
      <c r="C4" s="13" t="s">
        <v>421</v>
      </c>
      <c r="D4" s="12" t="s">
        <v>270</v>
      </c>
      <c r="E4" s="12">
        <v>5</v>
      </c>
    </row>
    <row r="5" spans="1:5" ht="172.8" x14ac:dyDescent="0.3">
      <c r="A5" s="12">
        <f>ROW() - ROW(Tabela8[[#Headers],[ID_Item]])</f>
        <v>4</v>
      </c>
      <c r="B5" s="12" t="s">
        <v>269</v>
      </c>
      <c r="C5" s="13" t="s">
        <v>406</v>
      </c>
      <c r="D5" s="12" t="s">
        <v>267</v>
      </c>
      <c r="E5" s="12">
        <v>4</v>
      </c>
    </row>
    <row r="6" spans="1:5" ht="409.6" x14ac:dyDescent="0.3">
      <c r="A6" s="12">
        <f>ROW() - ROW(Tabela8[[#Headers],[ID_Item]])</f>
        <v>5</v>
      </c>
      <c r="B6" s="12" t="s">
        <v>145</v>
      </c>
      <c r="C6" s="13" t="s">
        <v>422</v>
      </c>
      <c r="D6" s="12" t="s">
        <v>271</v>
      </c>
      <c r="E6" s="12">
        <v>6</v>
      </c>
    </row>
    <row r="7" spans="1:5" ht="187.2" x14ac:dyDescent="0.3">
      <c r="A7" s="12">
        <f>ROW() - ROW(Tabela8[[#Headers],[ID_Item]])</f>
        <v>6</v>
      </c>
      <c r="B7" s="12" t="s">
        <v>662</v>
      </c>
      <c r="C7" s="13" t="s">
        <v>664</v>
      </c>
      <c r="D7" s="12" t="s">
        <v>663</v>
      </c>
      <c r="E7" s="12">
        <v>2</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workbookViewId="0">
      <selection activeCell="D3" sqref="D3"/>
    </sheetView>
  </sheetViews>
  <sheetFormatPr defaultRowHeight="14.4" x14ac:dyDescent="0.3"/>
  <cols>
    <col min="2" max="2" width="18" style="5" bestFit="1" customWidth="1"/>
    <col min="3" max="3" width="58.6640625" style="6" bestFit="1" customWidth="1"/>
    <col min="4" max="4" width="29.33203125" style="5" bestFit="1" customWidth="1"/>
  </cols>
  <sheetData>
    <row r="1" spans="1:4" x14ac:dyDescent="0.3">
      <c r="A1" t="s">
        <v>256</v>
      </c>
      <c r="B1" s="5" t="s">
        <v>0</v>
      </c>
      <c r="C1" s="6" t="s">
        <v>65</v>
      </c>
      <c r="D1" s="5" t="s">
        <v>4</v>
      </c>
    </row>
    <row r="2" spans="1:4" ht="144" x14ac:dyDescent="0.3">
      <c r="A2" s="5">
        <f>ROW() - ROW(Tabela3[[#Headers],[ID_Item]])</f>
        <v>1</v>
      </c>
      <c r="B2" s="5" t="s">
        <v>76</v>
      </c>
      <c r="C2" s="6" t="s">
        <v>77</v>
      </c>
      <c r="D2" s="5" t="s">
        <v>78</v>
      </c>
    </row>
    <row r="3" spans="1:4" ht="265.5" customHeight="1" x14ac:dyDescent="0.3">
      <c r="A3" s="5">
        <f>ROW() - ROW(Tabela3[[#Headers],[ID_Item]])</f>
        <v>2</v>
      </c>
      <c r="B3" s="5" t="s">
        <v>79</v>
      </c>
      <c r="C3" s="6" t="s">
        <v>80</v>
      </c>
      <c r="D3" s="5" t="s">
        <v>416</v>
      </c>
    </row>
    <row r="4" spans="1:4" ht="374.4" x14ac:dyDescent="0.3">
      <c r="A4" s="5">
        <f>ROW() - ROW(Tabela3[[#Headers],[ID_Item]])</f>
        <v>3</v>
      </c>
      <c r="B4" s="5" t="s">
        <v>81</v>
      </c>
      <c r="C4" s="16" t="s">
        <v>415</v>
      </c>
      <c r="D4" s="5" t="s">
        <v>82</v>
      </c>
    </row>
    <row r="5" spans="1:4" ht="316.8" x14ac:dyDescent="0.3">
      <c r="A5" s="5">
        <f>ROW() - ROW(Tabela3[[#Headers],[ID_Item]])</f>
        <v>4</v>
      </c>
      <c r="B5" s="5" t="s">
        <v>407</v>
      </c>
      <c r="C5" s="16" t="s">
        <v>409</v>
      </c>
      <c r="D5" s="5" t="s">
        <v>408</v>
      </c>
    </row>
    <row r="6" spans="1:4" ht="259.2" x14ac:dyDescent="0.3">
      <c r="A6" s="5">
        <f>ROW() - ROW(Tabela3[[#Headers],[ID_Item]])</f>
        <v>5</v>
      </c>
      <c r="B6" s="5" t="s">
        <v>411</v>
      </c>
      <c r="C6" s="16" t="s">
        <v>412</v>
      </c>
      <c r="D6" s="5" t="s">
        <v>408</v>
      </c>
    </row>
    <row r="7" spans="1:4" ht="409.6" x14ac:dyDescent="0.3">
      <c r="A7" s="5">
        <f>ROW() - ROW(Tabela3[[#Headers],[ID_Item]])</f>
        <v>6</v>
      </c>
      <c r="B7" s="5" t="s">
        <v>410</v>
      </c>
      <c r="C7" s="16" t="s">
        <v>413</v>
      </c>
      <c r="D7" s="5" t="s">
        <v>414</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4.4" x14ac:dyDescent="0.3"/>
  <cols>
    <col min="2" max="2" width="13.88671875" style="1" customWidth="1"/>
    <col min="3" max="3" width="161.6640625" style="1" bestFit="1" customWidth="1"/>
    <col min="4" max="4" width="15.33203125" style="1" bestFit="1" customWidth="1"/>
  </cols>
  <sheetData>
    <row r="1" spans="1:4" x14ac:dyDescent="0.3">
      <c r="A1" t="s">
        <v>256</v>
      </c>
      <c r="B1" s="5" t="s">
        <v>0</v>
      </c>
      <c r="C1" s="5" t="s">
        <v>65</v>
      </c>
      <c r="D1" s="5" t="s">
        <v>4</v>
      </c>
    </row>
    <row r="2" spans="1:4" ht="100.8" x14ac:dyDescent="0.3">
      <c r="A2" s="5">
        <f>ROW() - ROW(Tabela4[[#Headers],[ID_Item]])</f>
        <v>1</v>
      </c>
      <c r="B2" s="7" t="s">
        <v>83</v>
      </c>
      <c r="C2" s="6" t="s">
        <v>84</v>
      </c>
      <c r="D2" s="5" t="s">
        <v>88</v>
      </c>
    </row>
    <row r="3" spans="1:4" ht="86.4" x14ac:dyDescent="0.3">
      <c r="A3" s="5">
        <f>ROW() - ROW(Tabela4[[#Headers],[ID_Item]])</f>
        <v>2</v>
      </c>
      <c r="B3" s="5" t="s">
        <v>85</v>
      </c>
      <c r="C3" s="6" t="s">
        <v>86</v>
      </c>
      <c r="D3" s="5" t="s">
        <v>87</v>
      </c>
    </row>
    <row r="4" spans="1:4" ht="158.4" x14ac:dyDescent="0.3">
      <c r="A4" s="5">
        <f>ROW() - ROW(Tabela4[[#Headers],[ID_Item]])</f>
        <v>3</v>
      </c>
      <c r="B4" s="5" t="s">
        <v>89</v>
      </c>
      <c r="C4" s="6" t="s">
        <v>90</v>
      </c>
      <c r="D4" s="5" t="s">
        <v>91</v>
      </c>
    </row>
    <row r="5" spans="1:4" ht="129.6" x14ac:dyDescent="0.3">
      <c r="A5" s="5">
        <f>ROW() - ROW(Tabela4[[#Headers],[ID_Item]])</f>
        <v>4</v>
      </c>
      <c r="B5" s="5" t="s">
        <v>92</v>
      </c>
      <c r="C5" s="6" t="s">
        <v>93</v>
      </c>
      <c r="D5" s="5" t="s">
        <v>87</v>
      </c>
    </row>
    <row r="6" spans="1:4" ht="158.4" x14ac:dyDescent="0.3">
      <c r="A6" s="5">
        <f>ROW() - ROW(Tabela4[[#Headers],[ID_Item]])</f>
        <v>5</v>
      </c>
      <c r="B6" s="5" t="s">
        <v>94</v>
      </c>
      <c r="C6" s="6" t="s">
        <v>95</v>
      </c>
      <c r="D6" s="5" t="s">
        <v>96</v>
      </c>
    </row>
    <row r="7" spans="1:4" ht="360" x14ac:dyDescent="0.3">
      <c r="A7" s="5">
        <f>ROW() - ROW(Tabela4[[#Headers],[ID_Item]])</f>
        <v>6</v>
      </c>
      <c r="B7" s="5" t="s">
        <v>97</v>
      </c>
      <c r="C7" s="6" t="s">
        <v>98</v>
      </c>
      <c r="D7" s="5" t="s">
        <v>91</v>
      </c>
    </row>
    <row r="8" spans="1:4" ht="100.8" x14ac:dyDescent="0.3">
      <c r="A8" s="5">
        <f>ROW() - ROW(Tabela4[[#Headers],[ID_Item]])</f>
        <v>7</v>
      </c>
      <c r="B8" s="5" t="s">
        <v>145</v>
      </c>
      <c r="C8" s="6" t="s">
        <v>149</v>
      </c>
      <c r="D8" s="5" t="s">
        <v>145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workbookViewId="0">
      <selection activeCell="A3" sqref="A3"/>
    </sheetView>
  </sheetViews>
  <sheetFormatPr defaultRowHeight="14.4" x14ac:dyDescent="0.3"/>
  <cols>
    <col min="1" max="1" width="10.33203125" bestFit="1" customWidth="1"/>
    <col min="2" max="2" width="26.33203125" bestFit="1" customWidth="1"/>
    <col min="3" max="3" width="49.44140625" bestFit="1" customWidth="1"/>
    <col min="4" max="4" width="20" bestFit="1" customWidth="1"/>
    <col min="5" max="5" width="18.88671875" bestFit="1" customWidth="1"/>
  </cols>
  <sheetData>
    <row r="1" spans="1:5" x14ac:dyDescent="0.3">
      <c r="A1" t="s">
        <v>256</v>
      </c>
      <c r="B1" s="5" t="s">
        <v>0</v>
      </c>
      <c r="C1" s="5" t="s">
        <v>65</v>
      </c>
      <c r="D1" s="5" t="s">
        <v>4</v>
      </c>
      <c r="E1" s="5" t="s">
        <v>248</v>
      </c>
    </row>
    <row r="2" spans="1:5" ht="129.6" x14ac:dyDescent="0.3">
      <c r="A2" s="5">
        <f>ROW() - ROW(Tabela5[[#Headers],[ID_Item]])</f>
        <v>1</v>
      </c>
      <c r="B2" s="5" t="s">
        <v>102</v>
      </c>
      <c r="C2" s="6" t="s">
        <v>103</v>
      </c>
      <c r="D2" s="5" t="s">
        <v>104</v>
      </c>
      <c r="E2" s="5">
        <v>1</v>
      </c>
    </row>
    <row r="3" spans="1:5" ht="86.4" x14ac:dyDescent="0.3">
      <c r="A3" s="5">
        <f>ROW() - ROW(Tabela5[[#Headers],[ID_Item]])</f>
        <v>2</v>
      </c>
      <c r="B3" s="5" t="s">
        <v>99</v>
      </c>
      <c r="C3" s="6" t="s">
        <v>241</v>
      </c>
      <c r="D3" s="5" t="s">
        <v>99</v>
      </c>
      <c r="E3" s="5">
        <v>2</v>
      </c>
    </row>
    <row r="4" spans="1:5" ht="115.2" x14ac:dyDescent="0.3">
      <c r="A4" s="5">
        <f>ROW() - ROW(Tabela5[[#Headers],[ID_Item]])</f>
        <v>3</v>
      </c>
      <c r="B4" s="5" t="s">
        <v>112</v>
      </c>
      <c r="C4" s="6" t="s">
        <v>423</v>
      </c>
      <c r="D4" s="5" t="s">
        <v>107</v>
      </c>
      <c r="E4" s="5"/>
    </row>
    <row r="5" spans="1:5" ht="100.8" x14ac:dyDescent="0.3">
      <c r="A5" s="5">
        <f>ROW() - ROW(Tabela5[[#Headers],[ID_Item]])</f>
        <v>4</v>
      </c>
      <c r="B5" s="5" t="s">
        <v>109</v>
      </c>
      <c r="C5" s="6" t="s">
        <v>108</v>
      </c>
      <c r="D5" s="5" t="s">
        <v>107</v>
      </c>
      <c r="E5" s="5"/>
    </row>
    <row r="6" spans="1:5" ht="187.2" x14ac:dyDescent="0.3">
      <c r="A6" s="5">
        <f>ROW() - ROW(Tabela5[[#Headers],[ID_Item]])</f>
        <v>5</v>
      </c>
      <c r="B6" s="5" t="s">
        <v>110</v>
      </c>
      <c r="C6" s="6" t="s">
        <v>111</v>
      </c>
      <c r="D6" s="5" t="s">
        <v>107</v>
      </c>
      <c r="E6" s="5"/>
    </row>
    <row r="7" spans="1:5" ht="129.6" x14ac:dyDescent="0.3">
      <c r="A7" s="5">
        <f>ROW() - ROW(Tabela5[[#Headers],[ID_Item]])</f>
        <v>6</v>
      </c>
      <c r="B7" s="5" t="s">
        <v>100</v>
      </c>
      <c r="C7" s="6" t="s">
        <v>101</v>
      </c>
      <c r="D7" s="5" t="s">
        <v>104</v>
      </c>
      <c r="E7" s="5"/>
    </row>
    <row r="8" spans="1:5" ht="129.6" x14ac:dyDescent="0.3">
      <c r="A8" s="5">
        <f>ROW() - ROW(Tabela5[[#Headers],[ID_Item]])</f>
        <v>7</v>
      </c>
      <c r="B8" s="5" t="s">
        <v>105</v>
      </c>
      <c r="C8" s="6" t="s">
        <v>106</v>
      </c>
      <c r="D8" s="6" t="s">
        <v>104</v>
      </c>
      <c r="E8" s="5"/>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D9FF-690D-4767-9960-BAF8E0E731BC}">
  <dimension ref="A1:I158"/>
  <sheetViews>
    <sheetView topLeftCell="A144" zoomScale="145" zoomScaleNormal="145" workbookViewId="0">
      <selection activeCell="C153" sqref="C153"/>
    </sheetView>
  </sheetViews>
  <sheetFormatPr defaultRowHeight="14.4" x14ac:dyDescent="0.3"/>
  <cols>
    <col min="2" max="2" width="24" bestFit="1" customWidth="1"/>
    <col min="3" max="3" width="29.44140625" bestFit="1" customWidth="1"/>
    <col min="4" max="4" width="11.33203125" bestFit="1" customWidth="1"/>
    <col min="5" max="5" width="44.88671875" bestFit="1" customWidth="1"/>
    <col min="6" max="6" width="51.88671875" bestFit="1" customWidth="1"/>
    <col min="7" max="7" width="42.5546875" bestFit="1" customWidth="1"/>
    <col min="8" max="8" width="88" customWidth="1"/>
    <col min="9" max="9" width="26.6640625" bestFit="1" customWidth="1"/>
    <col min="10" max="10" width="10.5546875" customWidth="1"/>
  </cols>
  <sheetData>
    <row r="1" spans="1:9" x14ac:dyDescent="0.3">
      <c r="A1" s="27" t="s">
        <v>514</v>
      </c>
      <c r="B1" s="27" t="s">
        <v>4</v>
      </c>
      <c r="C1" s="27" t="s">
        <v>515</v>
      </c>
      <c r="D1" s="27" t="s">
        <v>516</v>
      </c>
      <c r="E1" s="27" t="s">
        <v>517</v>
      </c>
      <c r="F1" s="27" t="s">
        <v>518</v>
      </c>
      <c r="G1" s="27" t="s">
        <v>519</v>
      </c>
      <c r="H1" s="27" t="s">
        <v>520</v>
      </c>
      <c r="I1" s="27" t="s">
        <v>521</v>
      </c>
    </row>
    <row r="2" spans="1:9" x14ac:dyDescent="0.3">
      <c r="A2" s="25">
        <f>ROW() - ROW(Sala_de_medicacao_e_Internacao!$A$1)</f>
        <v>1</v>
      </c>
      <c r="B2" s="25" t="s">
        <v>528</v>
      </c>
      <c r="C2" s="39" t="s">
        <v>752</v>
      </c>
      <c r="D2" s="25"/>
      <c r="E2" s="25"/>
      <c r="F2" s="25"/>
      <c r="G2" s="25" t="s">
        <v>753</v>
      </c>
      <c r="H2" s="26"/>
      <c r="I2" s="25"/>
    </row>
    <row r="3" spans="1:9" x14ac:dyDescent="0.3">
      <c r="A3" s="25">
        <f>ROW() - ROW(Sala_de_medicacao_e_Internacao!$A$1)</f>
        <v>2</v>
      </c>
      <c r="B3" s="46" t="s">
        <v>528</v>
      </c>
      <c r="C3" s="48" t="s">
        <v>1461</v>
      </c>
      <c r="D3" s="46" t="s">
        <v>525</v>
      </c>
      <c r="E3" s="25"/>
      <c r="F3" s="46"/>
      <c r="G3" s="46" t="s">
        <v>1462</v>
      </c>
      <c r="H3" s="58"/>
      <c r="I3" s="46"/>
    </row>
    <row r="4" spans="1:9" ht="144" x14ac:dyDescent="0.3">
      <c r="A4" s="25">
        <f>ROW() - ROW(Sala_de_medicacao_e_Internacao!$A$1)</f>
        <v>3</v>
      </c>
      <c r="B4" s="25" t="s">
        <v>528</v>
      </c>
      <c r="C4" s="39" t="s">
        <v>621</v>
      </c>
      <c r="D4" s="25"/>
      <c r="E4" s="25"/>
      <c r="F4" s="25"/>
      <c r="G4" s="25" t="s">
        <v>621</v>
      </c>
      <c r="H4" s="26" t="s">
        <v>673</v>
      </c>
      <c r="I4" s="25"/>
    </row>
    <row r="5" spans="1:9" x14ac:dyDescent="0.3">
      <c r="A5" s="25">
        <f>ROW() - ROW(Sala_de_medicacao_e_Internacao!$A$1)</f>
        <v>4</v>
      </c>
      <c r="B5" s="25" t="s">
        <v>528</v>
      </c>
      <c r="C5" s="39" t="s">
        <v>535</v>
      </c>
      <c r="D5" s="25" t="s">
        <v>525</v>
      </c>
      <c r="E5" s="25"/>
      <c r="F5" s="25"/>
      <c r="G5" s="25" t="s">
        <v>536</v>
      </c>
      <c r="H5" s="25"/>
      <c r="I5" s="25"/>
    </row>
    <row r="6" spans="1:9" x14ac:dyDescent="0.3">
      <c r="A6" s="25">
        <f>ROW() - ROW(Sala_de_medicacao_e_Internacao!$A$1)</f>
        <v>5</v>
      </c>
      <c r="B6" s="25" t="s">
        <v>528</v>
      </c>
      <c r="C6" s="39" t="s">
        <v>754</v>
      </c>
      <c r="D6" s="25"/>
      <c r="E6" s="25"/>
      <c r="F6" s="25"/>
      <c r="G6" s="25" t="s">
        <v>755</v>
      </c>
      <c r="H6" s="26"/>
      <c r="I6" s="25"/>
    </row>
    <row r="7" spans="1:9" x14ac:dyDescent="0.3">
      <c r="A7" s="25">
        <f>ROW() - ROW(Sala_de_medicacao_e_Internacao!$A$1)</f>
        <v>6</v>
      </c>
      <c r="B7" s="25" t="s">
        <v>528</v>
      </c>
      <c r="C7" s="39" t="s">
        <v>750</v>
      </c>
      <c r="D7" s="25"/>
      <c r="E7" s="25"/>
      <c r="F7" s="25"/>
      <c r="G7" s="25" t="s">
        <v>751</v>
      </c>
      <c r="H7" s="26"/>
      <c r="I7" s="25"/>
    </row>
    <row r="8" spans="1:9" x14ac:dyDescent="0.3">
      <c r="A8" s="25">
        <f>ROW() - ROW(Sala_de_medicacao_e_Internacao!$A$1)</f>
        <v>7</v>
      </c>
      <c r="B8" s="25" t="s">
        <v>528</v>
      </c>
      <c r="C8" s="39" t="s">
        <v>675</v>
      </c>
      <c r="D8" s="25" t="s">
        <v>525</v>
      </c>
      <c r="E8" s="25"/>
      <c r="F8" s="25"/>
      <c r="G8" s="25" t="s">
        <v>674</v>
      </c>
      <c r="H8" s="25"/>
      <c r="I8" s="25"/>
    </row>
    <row r="9" spans="1:9" x14ac:dyDescent="0.3">
      <c r="A9" s="23">
        <f>ROW() - ROW(Sala_de_medicacao_e_Internacao!$A$1)</f>
        <v>8</v>
      </c>
      <c r="B9" s="23" t="s">
        <v>528</v>
      </c>
      <c r="C9" s="41" t="s">
        <v>537</v>
      </c>
      <c r="D9" s="23" t="s">
        <v>525</v>
      </c>
      <c r="E9" s="23"/>
      <c r="F9" s="23"/>
      <c r="G9" s="23" t="s">
        <v>538</v>
      </c>
      <c r="H9" s="23"/>
      <c r="I9" s="23"/>
    </row>
    <row r="10" spans="1:9" x14ac:dyDescent="0.3">
      <c r="A10" s="25">
        <f>ROW() - ROW(Sala_de_medicacao_e_Internacao!$A$1)</f>
        <v>9</v>
      </c>
      <c r="B10" s="25" t="s">
        <v>528</v>
      </c>
      <c r="C10" s="39" t="s">
        <v>935</v>
      </c>
      <c r="D10" s="25" t="s">
        <v>525</v>
      </c>
      <c r="E10" s="25"/>
      <c r="F10" s="25"/>
      <c r="G10" s="25" t="s">
        <v>618</v>
      </c>
      <c r="H10" s="25"/>
      <c r="I10" s="25"/>
    </row>
    <row r="11" spans="1:9" x14ac:dyDescent="0.3">
      <c r="A11" s="25">
        <f>ROW() - ROW(Sala_de_medicacao_e_Internacao!$A$1)</f>
        <v>10</v>
      </c>
      <c r="B11" s="25" t="s">
        <v>528</v>
      </c>
      <c r="C11" s="39" t="s">
        <v>937</v>
      </c>
      <c r="D11" s="25" t="s">
        <v>525</v>
      </c>
      <c r="E11" s="25"/>
      <c r="F11" s="25"/>
      <c r="G11" s="25" t="s">
        <v>620</v>
      </c>
      <c r="H11" s="25"/>
      <c r="I11" s="25"/>
    </row>
    <row r="12" spans="1:9" x14ac:dyDescent="0.3">
      <c r="A12" s="25">
        <f>ROW() - ROW(Sala_de_medicacao_e_Internacao!$A$1)</f>
        <v>11</v>
      </c>
      <c r="B12" s="25" t="s">
        <v>528</v>
      </c>
      <c r="C12" s="39" t="s">
        <v>936</v>
      </c>
      <c r="D12" s="25" t="s">
        <v>525</v>
      </c>
      <c r="E12" s="25"/>
      <c r="F12" s="25"/>
      <c r="G12" s="25" t="s">
        <v>619</v>
      </c>
      <c r="H12" s="25"/>
      <c r="I12" s="25"/>
    </row>
    <row r="13" spans="1:9" x14ac:dyDescent="0.3">
      <c r="A13" s="25">
        <f>ROW() - ROW(Sala_de_medicacao_e_Internacao!$A$1)</f>
        <v>12</v>
      </c>
      <c r="B13" s="25" t="s">
        <v>528</v>
      </c>
      <c r="C13" s="39" t="s">
        <v>748</v>
      </c>
      <c r="D13" s="25"/>
      <c r="E13" s="25"/>
      <c r="F13" s="25"/>
      <c r="G13" s="25" t="s">
        <v>749</v>
      </c>
      <c r="H13" s="26"/>
      <c r="I13" s="25"/>
    </row>
    <row r="14" spans="1:9" ht="144" x14ac:dyDescent="0.3">
      <c r="A14" s="25">
        <f>ROW() - ROW(Sala_de_medicacao_e_Internacao!$A$1)</f>
        <v>13</v>
      </c>
      <c r="B14" s="25" t="s">
        <v>528</v>
      </c>
      <c r="C14" s="39" t="s">
        <v>529</v>
      </c>
      <c r="D14" s="25" t="s">
        <v>525</v>
      </c>
      <c r="E14" s="25"/>
      <c r="F14" s="25"/>
      <c r="G14" s="25" t="s">
        <v>660</v>
      </c>
      <c r="H14" s="26" t="s">
        <v>661</v>
      </c>
      <c r="I14" s="25"/>
    </row>
    <row r="15" spans="1:9" x14ac:dyDescent="0.3">
      <c r="A15" s="25">
        <f>ROW() - ROW(Sala_de_medicacao_e_Internacao!$A$1)</f>
        <v>14</v>
      </c>
      <c r="B15" s="25" t="s">
        <v>531</v>
      </c>
      <c r="C15" s="39" t="s">
        <v>809</v>
      </c>
      <c r="D15" s="25" t="s">
        <v>525</v>
      </c>
      <c r="E15" s="25"/>
      <c r="F15" s="25"/>
      <c r="G15" s="25" t="s">
        <v>809</v>
      </c>
      <c r="H15" s="25"/>
      <c r="I15" s="25"/>
    </row>
    <row r="16" spans="1:9" x14ac:dyDescent="0.3">
      <c r="A16" s="25">
        <f>ROW() - ROW(Sala_de_medicacao_e_Internacao!$A$1)</f>
        <v>15</v>
      </c>
      <c r="B16" s="25" t="s">
        <v>531</v>
      </c>
      <c r="C16" s="39" t="s">
        <v>527</v>
      </c>
      <c r="D16" s="25" t="s">
        <v>525</v>
      </c>
      <c r="E16" s="25"/>
      <c r="F16" s="25"/>
      <c r="G16" s="25" t="s">
        <v>524</v>
      </c>
      <c r="H16" s="25"/>
      <c r="I16" s="25"/>
    </row>
    <row r="17" spans="1:9" x14ac:dyDescent="0.3">
      <c r="A17" s="25">
        <f>ROW() - ROW(Sala_de_medicacao_e_Internacao!$A$1)</f>
        <v>16</v>
      </c>
      <c r="B17" s="25" t="s">
        <v>531</v>
      </c>
      <c r="C17" s="39" t="s">
        <v>810</v>
      </c>
      <c r="D17" s="25" t="s">
        <v>525</v>
      </c>
      <c r="E17" s="25"/>
      <c r="F17" s="25"/>
      <c r="G17" s="25" t="s">
        <v>810</v>
      </c>
      <c r="H17" s="25"/>
      <c r="I17" s="25"/>
    </row>
    <row r="18" spans="1:9" x14ac:dyDescent="0.3">
      <c r="A18" s="25">
        <f>ROW() - ROW(Sala_de_medicacao_e_Internacao!$A$1)</f>
        <v>17</v>
      </c>
      <c r="B18" s="25" t="s">
        <v>811</v>
      </c>
      <c r="C18" s="39" t="s">
        <v>813</v>
      </c>
      <c r="D18" s="25" t="s">
        <v>525</v>
      </c>
      <c r="E18" s="25"/>
      <c r="F18" s="25"/>
      <c r="G18" s="25" t="s">
        <v>812</v>
      </c>
      <c r="H18" s="25"/>
      <c r="I18" s="25"/>
    </row>
    <row r="19" spans="1:9" x14ac:dyDescent="0.3">
      <c r="A19" s="25">
        <f>ROW() - ROW(Sala_de_medicacao_e_Internacao!$A$1)</f>
        <v>18</v>
      </c>
      <c r="B19" s="46" t="s">
        <v>1452</v>
      </c>
      <c r="C19" s="48" t="s">
        <v>1453</v>
      </c>
      <c r="D19" s="25" t="s">
        <v>525</v>
      </c>
      <c r="E19" s="25"/>
      <c r="F19" s="46"/>
      <c r="G19" s="46" t="s">
        <v>1455</v>
      </c>
      <c r="H19" s="58"/>
      <c r="I19" s="46"/>
    </row>
    <row r="20" spans="1:9" x14ac:dyDescent="0.3">
      <c r="A20" s="25">
        <f>ROW() - ROW(Sala_de_medicacao_e_Internacao!$A$1)</f>
        <v>19</v>
      </c>
      <c r="B20" s="46" t="s">
        <v>1452</v>
      </c>
      <c r="C20" s="48" t="s">
        <v>1454</v>
      </c>
      <c r="D20" s="25" t="s">
        <v>525</v>
      </c>
      <c r="E20" s="25"/>
      <c r="F20" s="46"/>
      <c r="G20" s="46" t="s">
        <v>1456</v>
      </c>
      <c r="H20" s="58"/>
      <c r="I20" s="46"/>
    </row>
    <row r="21" spans="1:9" x14ac:dyDescent="0.3">
      <c r="A21" s="25">
        <f>ROW() - ROW(Sala_de_medicacao_e_Internacao!$A$1)</f>
        <v>20</v>
      </c>
      <c r="B21" s="46" t="s">
        <v>1452</v>
      </c>
      <c r="C21" s="48" t="s">
        <v>1457</v>
      </c>
      <c r="D21" s="25" t="s">
        <v>525</v>
      </c>
      <c r="E21" s="25"/>
      <c r="F21" s="46"/>
      <c r="G21" s="46" t="s">
        <v>1457</v>
      </c>
      <c r="H21" s="58"/>
      <c r="I21" s="46"/>
    </row>
    <row r="22" spans="1:9" ht="144" x14ac:dyDescent="0.3">
      <c r="A22" s="25">
        <f>ROW() - ROW(Sala_de_medicacao_e_Internacao!$A$1)</f>
        <v>21</v>
      </c>
      <c r="B22" s="25" t="s">
        <v>522</v>
      </c>
      <c r="C22" s="39" t="s">
        <v>944</v>
      </c>
      <c r="D22" s="25" t="s">
        <v>523</v>
      </c>
      <c r="E22" s="25" t="s">
        <v>622</v>
      </c>
      <c r="F22" s="25" t="s">
        <v>792</v>
      </c>
      <c r="G22" s="25"/>
      <c r="H22" s="26" t="s">
        <v>1463</v>
      </c>
      <c r="I22" s="25"/>
    </row>
    <row r="23" spans="1:9" ht="28.8" x14ac:dyDescent="0.3">
      <c r="A23" s="25">
        <f>ROW() - ROW(Sala_de_medicacao_e_Internacao!$A$1)</f>
        <v>22</v>
      </c>
      <c r="B23" s="25" t="s">
        <v>522</v>
      </c>
      <c r="C23" s="39" t="s">
        <v>1128</v>
      </c>
      <c r="D23" s="25" t="s">
        <v>523</v>
      </c>
      <c r="E23" s="26" t="s">
        <v>841</v>
      </c>
      <c r="F23" s="25" t="s">
        <v>842</v>
      </c>
      <c r="G23" s="25"/>
      <c r="H23" s="25"/>
      <c r="I23" s="25"/>
    </row>
    <row r="24" spans="1:9" ht="172.8" x14ac:dyDescent="0.3">
      <c r="A24" s="25">
        <f>ROW() - ROW(Sala_de_medicacao_e_Internacao!$A$1)</f>
        <v>23</v>
      </c>
      <c r="B24" s="25" t="s">
        <v>522</v>
      </c>
      <c r="C24" s="39" t="s">
        <v>629</v>
      </c>
      <c r="D24" s="25" t="s">
        <v>523</v>
      </c>
      <c r="E24" s="25" t="s">
        <v>1407</v>
      </c>
      <c r="F24" s="25" t="s">
        <v>644</v>
      </c>
      <c r="G24" s="25"/>
      <c r="H24" s="26" t="s">
        <v>1464</v>
      </c>
      <c r="I24" s="25"/>
    </row>
    <row r="25" spans="1:9" x14ac:dyDescent="0.3">
      <c r="A25" s="25">
        <f>ROW() - ROW(Sala_de_medicacao_e_Internacao!$A$1)</f>
        <v>24</v>
      </c>
      <c r="B25" s="25" t="s">
        <v>522</v>
      </c>
      <c r="C25" s="25" t="s">
        <v>851</v>
      </c>
      <c r="D25" s="25" t="s">
        <v>523</v>
      </c>
      <c r="E25" s="49" t="s">
        <v>852</v>
      </c>
      <c r="F25" s="25" t="s">
        <v>647</v>
      </c>
      <c r="G25" s="25"/>
      <c r="H25" s="49"/>
      <c r="I25" s="25"/>
    </row>
    <row r="26" spans="1:9" ht="28.8" x14ac:dyDescent="0.3">
      <c r="A26" s="25">
        <f>ROW() - ROW(Sala_de_medicacao_e_Internacao!$A$1)</f>
        <v>25</v>
      </c>
      <c r="B26" s="25" t="s">
        <v>522</v>
      </c>
      <c r="C26" s="25" t="s">
        <v>242</v>
      </c>
      <c r="D26" s="25" t="s">
        <v>523</v>
      </c>
      <c r="E26" s="53" t="s">
        <v>855</v>
      </c>
      <c r="F26" s="25" t="s">
        <v>854</v>
      </c>
      <c r="G26" s="25"/>
      <c r="H26" s="49"/>
      <c r="I26" s="25"/>
    </row>
    <row r="27" spans="1:9" ht="28.8" x14ac:dyDescent="0.3">
      <c r="A27" s="25">
        <f>ROW() - ROW(Sala_de_medicacao_e_Internacao!$A$1)</f>
        <v>26</v>
      </c>
      <c r="B27" s="49" t="s">
        <v>522</v>
      </c>
      <c r="C27" s="52" t="s">
        <v>853</v>
      </c>
      <c r="D27" s="49" t="s">
        <v>523</v>
      </c>
      <c r="E27" s="53" t="s">
        <v>856</v>
      </c>
      <c r="F27" s="49" t="s">
        <v>647</v>
      </c>
      <c r="G27" s="25"/>
      <c r="H27" s="25"/>
      <c r="I27" s="25"/>
    </row>
    <row r="28" spans="1:9" ht="374.4" x14ac:dyDescent="0.3">
      <c r="A28" s="25">
        <f>ROW() - ROW(Sala_de_medicacao_e_Internacao!$A$1)</f>
        <v>27</v>
      </c>
      <c r="B28" s="49" t="s">
        <v>522</v>
      </c>
      <c r="C28" s="51" t="s">
        <v>625</v>
      </c>
      <c r="D28" s="49" t="s">
        <v>523</v>
      </c>
      <c r="E28" s="49" t="s">
        <v>626</v>
      </c>
      <c r="F28" s="49" t="s">
        <v>644</v>
      </c>
      <c r="G28" s="25"/>
      <c r="H28" s="24" t="s">
        <v>1465</v>
      </c>
      <c r="I28" s="25"/>
    </row>
    <row r="29" spans="1:9" ht="28.8" x14ac:dyDescent="0.3">
      <c r="A29" s="25">
        <f>ROW() - ROW(Sala_de_medicacao_e_Internacao!$A$1)</f>
        <v>28</v>
      </c>
      <c r="B29" s="49" t="s">
        <v>522</v>
      </c>
      <c r="C29" s="52" t="s">
        <v>54</v>
      </c>
      <c r="D29" s="49" t="s">
        <v>523</v>
      </c>
      <c r="E29" s="53" t="s">
        <v>824</v>
      </c>
      <c r="F29" s="49" t="s">
        <v>825</v>
      </c>
      <c r="G29" s="25"/>
      <c r="H29" s="49"/>
      <c r="I29" s="25"/>
    </row>
    <row r="30" spans="1:9" ht="28.8" x14ac:dyDescent="0.3">
      <c r="A30" s="25">
        <f>ROW() - ROW(Sala_de_medicacao_e_Internacao!$A$1)</f>
        <v>29</v>
      </c>
      <c r="B30" s="49" t="s">
        <v>522</v>
      </c>
      <c r="C30" s="52" t="s">
        <v>113</v>
      </c>
      <c r="D30" s="49" t="s">
        <v>523</v>
      </c>
      <c r="E30" s="53" t="s">
        <v>826</v>
      </c>
      <c r="F30" s="49" t="s">
        <v>795</v>
      </c>
      <c r="G30" s="25"/>
      <c r="H30" s="25"/>
      <c r="I30" s="25"/>
    </row>
    <row r="31" spans="1:9" ht="28.8" x14ac:dyDescent="0.3">
      <c r="A31" s="25">
        <f>ROW() - ROW(Sala_de_medicacao_e_Internacao!$A$1)</f>
        <v>30</v>
      </c>
      <c r="B31" s="49" t="s">
        <v>522</v>
      </c>
      <c r="C31" s="52" t="s">
        <v>820</v>
      </c>
      <c r="D31" s="49" t="s">
        <v>523</v>
      </c>
      <c r="E31" s="53" t="s">
        <v>822</v>
      </c>
      <c r="F31" s="49" t="s">
        <v>823</v>
      </c>
      <c r="G31" s="25"/>
      <c r="H31" s="25"/>
      <c r="I31" s="25"/>
    </row>
    <row r="32" spans="1:9" x14ac:dyDescent="0.3">
      <c r="A32" s="25">
        <f>ROW() - ROW(Sala_de_medicacao_e_Internacao!$A$1)</f>
        <v>31</v>
      </c>
      <c r="B32" s="49" t="s">
        <v>522</v>
      </c>
      <c r="C32" s="52" t="s">
        <v>857</v>
      </c>
      <c r="D32" s="49" t="s">
        <v>523</v>
      </c>
      <c r="E32" s="49" t="s">
        <v>858</v>
      </c>
      <c r="F32" s="49" t="s">
        <v>823</v>
      </c>
      <c r="G32" s="25"/>
      <c r="H32" s="49"/>
      <c r="I32" s="25"/>
    </row>
    <row r="33" spans="1:9" ht="28.8" x14ac:dyDescent="0.3">
      <c r="A33" s="25">
        <f>ROW() - ROW(Sala_de_medicacao_e_Internacao!$A$1)</f>
        <v>32</v>
      </c>
      <c r="B33" s="49" t="s">
        <v>522</v>
      </c>
      <c r="C33" s="52" t="s">
        <v>202</v>
      </c>
      <c r="D33" s="49" t="s">
        <v>523</v>
      </c>
      <c r="E33" s="53" t="s">
        <v>817</v>
      </c>
      <c r="F33" s="49" t="s">
        <v>792</v>
      </c>
      <c r="G33" s="25"/>
      <c r="H33" s="49"/>
      <c r="I33" s="25"/>
    </row>
    <row r="34" spans="1:9" x14ac:dyDescent="0.3">
      <c r="A34" s="25">
        <f>ROW() - ROW(Sala_de_medicacao_e_Internacao!$A$1)</f>
        <v>33</v>
      </c>
      <c r="B34" s="49" t="s">
        <v>522</v>
      </c>
      <c r="C34" s="52" t="s">
        <v>859</v>
      </c>
      <c r="D34" s="49" t="s">
        <v>523</v>
      </c>
      <c r="E34" s="49" t="s">
        <v>860</v>
      </c>
      <c r="F34" s="49" t="s">
        <v>647</v>
      </c>
      <c r="G34" s="25"/>
      <c r="H34" s="49"/>
      <c r="I34" s="25"/>
    </row>
    <row r="35" spans="1:9" ht="28.8" x14ac:dyDescent="0.3">
      <c r="A35" s="25">
        <f>ROW() - ROW(Sala_de_medicacao_e_Internacao!$A$1)</f>
        <v>34</v>
      </c>
      <c r="B35" s="49" t="s">
        <v>522</v>
      </c>
      <c r="C35" s="52" t="s">
        <v>627</v>
      </c>
      <c r="D35" s="49" t="s">
        <v>523</v>
      </c>
      <c r="E35" s="53" t="s">
        <v>628</v>
      </c>
      <c r="F35" s="49" t="s">
        <v>644</v>
      </c>
      <c r="G35" s="25"/>
      <c r="H35" s="49"/>
      <c r="I35" s="25"/>
    </row>
    <row r="36" spans="1:9" ht="201.6" x14ac:dyDescent="0.3">
      <c r="A36" s="25">
        <f>ROW() - ROW(Sala_de_medicacao_e_Internacao!$A$1)</f>
        <v>35</v>
      </c>
      <c r="B36" s="49" t="s">
        <v>522</v>
      </c>
      <c r="C36" s="51" t="s">
        <v>463</v>
      </c>
      <c r="D36" s="49" t="s">
        <v>523</v>
      </c>
      <c r="E36" s="49" t="s">
        <v>774</v>
      </c>
      <c r="F36" s="49" t="s">
        <v>775</v>
      </c>
      <c r="G36" s="25"/>
      <c r="H36" s="53" t="s">
        <v>1478</v>
      </c>
      <c r="I36" s="25"/>
    </row>
    <row r="37" spans="1:9" ht="43.2" x14ac:dyDescent="0.3">
      <c r="A37" s="25">
        <f>ROW() - ROW(Sala_de_medicacao_e_Internacao!$A$1)</f>
        <v>36</v>
      </c>
      <c r="B37" s="49" t="s">
        <v>522</v>
      </c>
      <c r="C37" s="52" t="s">
        <v>150</v>
      </c>
      <c r="D37" s="49" t="s">
        <v>523</v>
      </c>
      <c r="E37" s="53" t="s">
        <v>805</v>
      </c>
      <c r="F37" s="49" t="s">
        <v>631</v>
      </c>
      <c r="G37" s="25"/>
      <c r="H37" s="49"/>
      <c r="I37" s="25"/>
    </row>
    <row r="38" spans="1:9" ht="158.4" x14ac:dyDescent="0.3">
      <c r="A38" s="25">
        <f>ROW() - ROW(Sala_de_medicacao_e_Internacao!$A$1)</f>
        <v>37</v>
      </c>
      <c r="B38" s="25" t="s">
        <v>522</v>
      </c>
      <c r="C38" s="51" t="s">
        <v>861</v>
      </c>
      <c r="D38" s="49" t="s">
        <v>523</v>
      </c>
      <c r="E38" s="53" t="s">
        <v>862</v>
      </c>
      <c r="F38" s="49" t="s">
        <v>609</v>
      </c>
      <c r="G38" s="25"/>
      <c r="H38" s="53" t="s">
        <v>1466</v>
      </c>
      <c r="I38" s="25"/>
    </row>
    <row r="39" spans="1:9" ht="259.2" x14ac:dyDescent="0.3">
      <c r="A39" s="25">
        <f>ROW() - ROW(Sala_de_medicacao_e_Internacao!$A$1)</f>
        <v>38</v>
      </c>
      <c r="B39" s="25" t="s">
        <v>522</v>
      </c>
      <c r="C39" s="51" t="s">
        <v>863</v>
      </c>
      <c r="D39" s="49" t="s">
        <v>523</v>
      </c>
      <c r="E39" s="49" t="s">
        <v>864</v>
      </c>
      <c r="F39" s="49" t="s">
        <v>865</v>
      </c>
      <c r="G39" s="25"/>
      <c r="H39" s="53" t="s">
        <v>1468</v>
      </c>
      <c r="I39" s="25"/>
    </row>
    <row r="40" spans="1:9" ht="144" x14ac:dyDescent="0.3">
      <c r="A40" s="25">
        <f>ROW() - ROW(Sala_de_medicacao_e_Internacao!$A$1)</f>
        <v>39</v>
      </c>
      <c r="B40" s="49" t="s">
        <v>522</v>
      </c>
      <c r="C40" s="51" t="s">
        <v>130</v>
      </c>
      <c r="D40" s="49" t="s">
        <v>523</v>
      </c>
      <c r="E40" s="49" t="s">
        <v>595</v>
      </c>
      <c r="F40" s="49" t="s">
        <v>644</v>
      </c>
      <c r="G40" s="25"/>
      <c r="H40" s="53" t="s">
        <v>656</v>
      </c>
      <c r="I40" s="25"/>
    </row>
    <row r="41" spans="1:9" ht="86.4" x14ac:dyDescent="0.3">
      <c r="A41" s="25">
        <f>ROW() - ROW(Sala_de_medicacao_e_Internacao!$A$1)</f>
        <v>40</v>
      </c>
      <c r="B41" s="49" t="s">
        <v>522</v>
      </c>
      <c r="C41" s="51" t="s">
        <v>778</v>
      </c>
      <c r="D41" s="49" t="s">
        <v>523</v>
      </c>
      <c r="E41" s="53" t="s">
        <v>784</v>
      </c>
      <c r="F41" s="49" t="s">
        <v>792</v>
      </c>
      <c r="G41" s="25"/>
      <c r="H41" s="53" t="s">
        <v>1408</v>
      </c>
      <c r="I41" s="25"/>
    </row>
    <row r="42" spans="1:9" ht="28.8" x14ac:dyDescent="0.3">
      <c r="A42" s="25">
        <f>ROW() - ROW(Sala_de_medicacao_e_Internacao!$A$1)</f>
        <v>41</v>
      </c>
      <c r="B42" s="49" t="s">
        <v>522</v>
      </c>
      <c r="C42" s="51" t="s">
        <v>866</v>
      </c>
      <c r="D42" s="49" t="s">
        <v>523</v>
      </c>
      <c r="E42" s="53" t="s">
        <v>867</v>
      </c>
      <c r="F42" s="49" t="s">
        <v>793</v>
      </c>
      <c r="G42" s="25"/>
      <c r="H42" s="49"/>
      <c r="I42" s="25"/>
    </row>
    <row r="43" spans="1:9" x14ac:dyDescent="0.3">
      <c r="A43" s="25">
        <f>ROW() - ROW(Sala_de_medicacao_e_Internacao!$A$1)</f>
        <v>42</v>
      </c>
      <c r="B43" s="49" t="s">
        <v>522</v>
      </c>
      <c r="C43" s="52" t="s">
        <v>640</v>
      </c>
      <c r="D43" s="49" t="s">
        <v>523</v>
      </c>
      <c r="E43" s="49" t="s">
        <v>641</v>
      </c>
      <c r="F43" s="49" t="s">
        <v>642</v>
      </c>
      <c r="G43" s="25"/>
      <c r="H43" s="49"/>
      <c r="I43" s="25"/>
    </row>
    <row r="44" spans="1:9" ht="57.6" x14ac:dyDescent="0.3">
      <c r="A44" s="25">
        <f>ROW() - ROW(Sala_de_medicacao_e_Internacao!$A$1)</f>
        <v>43</v>
      </c>
      <c r="B44" s="49" t="s">
        <v>522</v>
      </c>
      <c r="C44" s="39" t="s">
        <v>779</v>
      </c>
      <c r="D44" s="25" t="s">
        <v>523</v>
      </c>
      <c r="E44" s="53" t="s">
        <v>782</v>
      </c>
      <c r="F44" s="25" t="s">
        <v>792</v>
      </c>
      <c r="G44" s="25"/>
      <c r="H44" s="49"/>
      <c r="I44" s="25"/>
    </row>
    <row r="45" spans="1:9" x14ac:dyDescent="0.3">
      <c r="A45" s="49">
        <f>ROW() - ROW(Sala_de_medicacao_e_Internacao!$A$1)</f>
        <v>44</v>
      </c>
      <c r="B45" s="49" t="s">
        <v>522</v>
      </c>
      <c r="C45" s="52" t="s">
        <v>868</v>
      </c>
      <c r="D45" s="49" t="s">
        <v>523</v>
      </c>
      <c r="E45" t="s">
        <v>869</v>
      </c>
      <c r="F45" s="49" t="s">
        <v>823</v>
      </c>
      <c r="G45" s="25"/>
      <c r="H45" s="49"/>
      <c r="I45" s="25"/>
    </row>
    <row r="46" spans="1:9" ht="28.8" x14ac:dyDescent="0.3">
      <c r="A46" s="49">
        <f>ROW() - ROW(Sala_de_medicacao_e_Internacao!$A$1)</f>
        <v>45</v>
      </c>
      <c r="B46" s="49" t="s">
        <v>522</v>
      </c>
      <c r="C46" s="52" t="s">
        <v>834</v>
      </c>
      <c r="D46" s="49" t="s">
        <v>523</v>
      </c>
      <c r="E46" s="11" t="s">
        <v>835</v>
      </c>
      <c r="F46" s="49" t="s">
        <v>823</v>
      </c>
      <c r="G46" s="25"/>
      <c r="H46" s="49"/>
      <c r="I46" s="25"/>
    </row>
    <row r="47" spans="1:9" x14ac:dyDescent="0.3">
      <c r="A47" s="25">
        <f>ROW() - ROW(Sala_de_medicacao_e_Internacao!$A$1)</f>
        <v>46</v>
      </c>
      <c r="B47" t="s">
        <v>522</v>
      </c>
      <c r="C47" s="42" t="s">
        <v>870</v>
      </c>
      <c r="D47" s="25" t="s">
        <v>523</v>
      </c>
      <c r="E47" t="s">
        <v>871</v>
      </c>
      <c r="F47" s="25" t="s">
        <v>823</v>
      </c>
      <c r="G47" s="25"/>
      <c r="H47" s="49"/>
      <c r="I47" s="25"/>
    </row>
    <row r="48" spans="1:9" x14ac:dyDescent="0.3">
      <c r="A48" s="49">
        <f>ROW() - ROW(Sala_de_medicacao_e_Internacao!$A$1)</f>
        <v>47</v>
      </c>
      <c r="B48" t="s">
        <v>522</v>
      </c>
      <c r="C48" s="52" t="s">
        <v>872</v>
      </c>
      <c r="D48" s="49" t="s">
        <v>523</v>
      </c>
      <c r="E48" t="s">
        <v>869</v>
      </c>
      <c r="F48" s="49" t="s">
        <v>823</v>
      </c>
      <c r="G48" s="25"/>
      <c r="H48" s="49"/>
      <c r="I48" s="25"/>
    </row>
    <row r="49" spans="1:9" ht="374.4" x14ac:dyDescent="0.3">
      <c r="A49" s="50">
        <f>ROW() - ROW(Sala_de_medicacao_e_Internacao!$A$1)</f>
        <v>48</v>
      </c>
      <c r="B49" s="32" t="s">
        <v>522</v>
      </c>
      <c r="C49" s="45" t="s">
        <v>58</v>
      </c>
      <c r="D49" s="32" t="s">
        <v>523</v>
      </c>
      <c r="E49" s="32" t="s">
        <v>598</v>
      </c>
      <c r="F49" s="32" t="s">
        <v>526</v>
      </c>
      <c r="G49" s="28"/>
      <c r="H49" s="54" t="s">
        <v>1467</v>
      </c>
      <c r="I49" s="23" t="s">
        <v>585</v>
      </c>
    </row>
    <row r="50" spans="1:9" ht="28.8" x14ac:dyDescent="0.3">
      <c r="A50" s="49">
        <f>ROW() - ROW(Sala_de_medicacao_e_Internacao!$A$1)</f>
        <v>49</v>
      </c>
      <c r="B50" t="s">
        <v>522</v>
      </c>
      <c r="C50" s="43" t="s">
        <v>874</v>
      </c>
      <c r="D50" t="s">
        <v>523</v>
      </c>
      <c r="E50" s="11" t="s">
        <v>875</v>
      </c>
      <c r="F50" t="s">
        <v>876</v>
      </c>
      <c r="G50" s="25"/>
      <c r="H50" s="49"/>
      <c r="I50" s="25"/>
    </row>
    <row r="51" spans="1:9" ht="100.8" x14ac:dyDescent="0.3">
      <c r="A51" s="25">
        <f>ROW() - ROW(Sala_de_medicacao_e_Internacao!$A$1)</f>
        <v>50</v>
      </c>
      <c r="B51" s="25" t="s">
        <v>522</v>
      </c>
      <c r="C51" s="39" t="s">
        <v>57</v>
      </c>
      <c r="D51" s="25" t="s">
        <v>523</v>
      </c>
      <c r="E51" s="11" t="s">
        <v>818</v>
      </c>
      <c r="F51" s="25" t="s">
        <v>819</v>
      </c>
      <c r="G51" s="25"/>
      <c r="H51" s="11" t="s">
        <v>1477</v>
      </c>
      <c r="I51" s="25"/>
    </row>
    <row r="52" spans="1:9" x14ac:dyDescent="0.3">
      <c r="A52" s="25">
        <f>ROW() - ROW(Sala_de_medicacao_e_Internacao!$A$1)</f>
        <v>51</v>
      </c>
      <c r="B52" s="25" t="s">
        <v>522</v>
      </c>
      <c r="C52" s="42" t="s">
        <v>877</v>
      </c>
      <c r="D52" s="25" t="s">
        <v>523</v>
      </c>
      <c r="E52" t="s">
        <v>878</v>
      </c>
      <c r="F52" s="25" t="s">
        <v>647</v>
      </c>
      <c r="G52" s="25"/>
      <c r="I52" s="25"/>
    </row>
    <row r="53" spans="1:9" ht="201.6" x14ac:dyDescent="0.3">
      <c r="A53" s="49">
        <f>ROW() - ROW(Sala_de_medicacao_e_Internacao!$A$1)</f>
        <v>52</v>
      </c>
      <c r="B53" s="49" t="s">
        <v>522</v>
      </c>
      <c r="C53" s="51" t="s">
        <v>211</v>
      </c>
      <c r="D53" s="49" t="s">
        <v>523</v>
      </c>
      <c r="E53" s="11" t="s">
        <v>769</v>
      </c>
      <c r="F53" s="49" t="s">
        <v>644</v>
      </c>
      <c r="G53" s="25"/>
      <c r="H53" s="11" t="s">
        <v>1479</v>
      </c>
      <c r="I53" s="25"/>
    </row>
    <row r="54" spans="1:9" ht="86.4" x14ac:dyDescent="0.3">
      <c r="A54" s="49">
        <f>ROW() - ROW(Sala_de_medicacao_e_Internacao!$A$1)</f>
        <v>53</v>
      </c>
      <c r="B54" t="s">
        <v>522</v>
      </c>
      <c r="C54" s="44" t="s">
        <v>604</v>
      </c>
      <c r="D54" t="s">
        <v>523</v>
      </c>
      <c r="E54" t="s">
        <v>605</v>
      </c>
      <c r="F54" t="s">
        <v>606</v>
      </c>
      <c r="G54" s="25"/>
      <c r="H54" s="11" t="s">
        <v>607</v>
      </c>
      <c r="I54" s="25"/>
    </row>
    <row r="55" spans="1:9" ht="144" x14ac:dyDescent="0.3">
      <c r="A55" s="49">
        <f>ROW() - ROW(Sala_de_medicacao_e_Internacao!$A$1)</f>
        <v>54</v>
      </c>
      <c r="B55" s="49" t="s">
        <v>522</v>
      </c>
      <c r="C55" s="51" t="s">
        <v>623</v>
      </c>
      <c r="D55" s="49" t="s">
        <v>523</v>
      </c>
      <c r="E55" t="s">
        <v>624</v>
      </c>
      <c r="F55" s="49" t="s">
        <v>792</v>
      </c>
      <c r="G55" s="25"/>
      <c r="H55" s="11" t="s">
        <v>1409</v>
      </c>
      <c r="I55" s="25"/>
    </row>
    <row r="56" spans="1:9" ht="409.6" x14ac:dyDescent="0.3">
      <c r="A56" s="49">
        <f>ROW() - ROW(Sala_de_medicacao_e_Internacao!$A$1)</f>
        <v>55</v>
      </c>
      <c r="B56" s="49" t="s">
        <v>522</v>
      </c>
      <c r="C56" s="51" t="s">
        <v>643</v>
      </c>
      <c r="D56" s="49" t="s">
        <v>523</v>
      </c>
      <c r="E56" s="11" t="s">
        <v>879</v>
      </c>
      <c r="F56" s="49" t="s">
        <v>645</v>
      </c>
      <c r="G56" s="25"/>
      <c r="H56" s="29" t="s">
        <v>1429</v>
      </c>
      <c r="I56" s="25"/>
    </row>
    <row r="57" spans="1:9" ht="187.2" x14ac:dyDescent="0.3">
      <c r="A57" s="23">
        <f>ROW() - ROW(Sala_de_medicacao_e_Internacao!$A$1)</f>
        <v>56</v>
      </c>
      <c r="B57" s="23" t="s">
        <v>522</v>
      </c>
      <c r="C57" s="41" t="s">
        <v>534</v>
      </c>
      <c r="D57" s="23" t="s">
        <v>523</v>
      </c>
      <c r="E57" s="33" t="s">
        <v>616</v>
      </c>
      <c r="F57" s="23" t="s">
        <v>615</v>
      </c>
      <c r="G57" s="23"/>
      <c r="H57" s="29" t="s">
        <v>671</v>
      </c>
      <c r="I57" s="23"/>
    </row>
    <row r="58" spans="1:9" x14ac:dyDescent="0.3">
      <c r="A58" s="49">
        <f>ROW() - ROW(Sala_de_medicacao_e_Internacao!$A$1)</f>
        <v>57</v>
      </c>
      <c r="B58" s="49" t="s">
        <v>522</v>
      </c>
      <c r="C58" s="52" t="s">
        <v>880</v>
      </c>
      <c r="D58" s="49" t="s">
        <v>523</v>
      </c>
      <c r="E58" t="s">
        <v>881</v>
      </c>
      <c r="F58" s="49" t="s">
        <v>647</v>
      </c>
      <c r="G58" s="25"/>
      <c r="I58" s="25"/>
    </row>
    <row r="59" spans="1:9" ht="86.4" x14ac:dyDescent="0.3">
      <c r="A59" s="25">
        <f>ROW() - ROW(Sala_de_medicacao_e_Internacao!$A$1)</f>
        <v>58</v>
      </c>
      <c r="B59" s="25" t="s">
        <v>522</v>
      </c>
      <c r="C59" s="39" t="s">
        <v>142</v>
      </c>
      <c r="D59" s="25" t="s">
        <v>523</v>
      </c>
      <c r="E59" t="s">
        <v>602</v>
      </c>
      <c r="F59" s="25" t="s">
        <v>644</v>
      </c>
      <c r="G59" s="25"/>
      <c r="H59" s="11" t="s">
        <v>603</v>
      </c>
      <c r="I59" s="25"/>
    </row>
    <row r="60" spans="1:9" ht="187.2" x14ac:dyDescent="0.3">
      <c r="A60" s="25">
        <f>ROW() - ROW(Sala_de_medicacao_e_Internacao!$A$1)</f>
        <v>59</v>
      </c>
      <c r="B60" s="25" t="s">
        <v>522</v>
      </c>
      <c r="C60" s="39" t="s">
        <v>882</v>
      </c>
      <c r="D60" s="25" t="s">
        <v>523</v>
      </c>
      <c r="E60" t="s">
        <v>883</v>
      </c>
      <c r="F60" s="25" t="s">
        <v>884</v>
      </c>
      <c r="G60" s="25"/>
      <c r="H60" s="29" t="s">
        <v>1422</v>
      </c>
      <c r="I60" s="25"/>
    </row>
    <row r="61" spans="1:9" ht="100.8" x14ac:dyDescent="0.3">
      <c r="A61" s="25">
        <f>ROW() - ROW(Sala_de_medicacao_e_Internacao!$A$1)</f>
        <v>60</v>
      </c>
      <c r="B61" s="25" t="s">
        <v>522</v>
      </c>
      <c r="C61" s="39" t="s">
        <v>608</v>
      </c>
      <c r="D61" s="25" t="s">
        <v>523</v>
      </c>
      <c r="E61" s="11" t="s">
        <v>847</v>
      </c>
      <c r="F61" s="25" t="s">
        <v>848</v>
      </c>
      <c r="G61" s="25"/>
      <c r="H61" s="11" t="s">
        <v>1421</v>
      </c>
      <c r="I61" s="25"/>
    </row>
    <row r="62" spans="1:9" ht="86.4" x14ac:dyDescent="0.3">
      <c r="A62" s="25">
        <f>ROW() - ROW(Sala_de_medicacao_e_Internacao!$A$1)</f>
        <v>61</v>
      </c>
      <c r="B62" s="25" t="s">
        <v>522</v>
      </c>
      <c r="C62" s="39" t="s">
        <v>8</v>
      </c>
      <c r="D62" s="25" t="s">
        <v>523</v>
      </c>
      <c r="E62" t="s">
        <v>594</v>
      </c>
      <c r="F62" s="25" t="s">
        <v>644</v>
      </c>
      <c r="G62" s="25"/>
      <c r="H62" s="11" t="s">
        <v>1430</v>
      </c>
      <c r="I62" s="25"/>
    </row>
    <row r="63" spans="1:9" ht="100.8" x14ac:dyDescent="0.3">
      <c r="A63" s="25">
        <f>ROW() - ROW(Sala_de_medicacao_e_Internacao!$A$1)</f>
        <v>62</v>
      </c>
      <c r="B63" s="25" t="s">
        <v>522</v>
      </c>
      <c r="C63" s="39" t="s">
        <v>934</v>
      </c>
      <c r="D63" s="25" t="s">
        <v>523</v>
      </c>
      <c r="E63" t="s">
        <v>885</v>
      </c>
      <c r="F63" s="25" t="s">
        <v>647</v>
      </c>
      <c r="G63" s="25"/>
      <c r="H63" s="11" t="s">
        <v>1410</v>
      </c>
      <c r="I63" s="25"/>
    </row>
    <row r="64" spans="1:9" ht="86.4" x14ac:dyDescent="0.3">
      <c r="A64" s="25">
        <f>ROW() - ROW(Sala_de_medicacao_e_Internacao!$A$1)</f>
        <v>63</v>
      </c>
      <c r="B64" s="25" t="s">
        <v>522</v>
      </c>
      <c r="C64" s="39" t="s">
        <v>800</v>
      </c>
      <c r="D64" s="25" t="s">
        <v>523</v>
      </c>
      <c r="E64" s="11" t="s">
        <v>802</v>
      </c>
      <c r="F64" s="25" t="s">
        <v>792</v>
      </c>
      <c r="G64" s="25"/>
      <c r="H64" s="11" t="s">
        <v>1406</v>
      </c>
      <c r="I64" s="25"/>
    </row>
    <row r="65" spans="1:9" ht="144" x14ac:dyDescent="0.3">
      <c r="A65" s="25">
        <f>ROW() - ROW(Sala_de_medicacao_e_Internacao!$A$1)</f>
        <v>64</v>
      </c>
      <c r="B65" s="25" t="s">
        <v>522</v>
      </c>
      <c r="C65" s="39" t="s">
        <v>1</v>
      </c>
      <c r="D65" s="25" t="s">
        <v>523</v>
      </c>
      <c r="E65" s="11" t="s">
        <v>586</v>
      </c>
      <c r="F65" s="25" t="s">
        <v>646</v>
      </c>
      <c r="G65" s="25"/>
      <c r="H65" s="11" t="s">
        <v>1431</v>
      </c>
      <c r="I65" s="25"/>
    </row>
    <row r="66" spans="1:9" ht="28.8" x14ac:dyDescent="0.3">
      <c r="A66" s="25">
        <f>ROW() - ROW(Sala_de_medicacao_e_Internacao!$A$1)</f>
        <v>65</v>
      </c>
      <c r="B66" s="25" t="s">
        <v>522</v>
      </c>
      <c r="C66" s="39" t="s">
        <v>839</v>
      </c>
      <c r="D66" s="25" t="s">
        <v>523</v>
      </c>
      <c r="E66" s="11" t="s">
        <v>843</v>
      </c>
      <c r="F66" s="25" t="s">
        <v>792</v>
      </c>
      <c r="G66" s="25"/>
      <c r="I66" s="25"/>
    </row>
    <row r="67" spans="1:9" ht="187.2" x14ac:dyDescent="0.3">
      <c r="A67" s="25">
        <f>ROW() - ROW(Sala_de_medicacao_e_Internacao!$A$1)</f>
        <v>66</v>
      </c>
      <c r="B67" s="49" t="s">
        <v>522</v>
      </c>
      <c r="C67" s="51" t="s">
        <v>652</v>
      </c>
      <c r="D67" s="49" t="s">
        <v>523</v>
      </c>
      <c r="E67" t="s">
        <v>653</v>
      </c>
      <c r="F67" s="49" t="s">
        <v>644</v>
      </c>
      <c r="G67" s="25"/>
      <c r="H67" s="29" t="s">
        <v>1432</v>
      </c>
      <c r="I67" s="25"/>
    </row>
    <row r="68" spans="1:9" ht="345.6" x14ac:dyDescent="0.3">
      <c r="A68" s="25">
        <f>ROW() - ROW(Sala_de_medicacao_e_Internacao!$A$1)</f>
        <v>67</v>
      </c>
      <c r="B68" s="25" t="s">
        <v>522</v>
      </c>
      <c r="C68" s="39" t="s">
        <v>654</v>
      </c>
      <c r="D68" s="25" t="s">
        <v>523</v>
      </c>
      <c r="E68" t="s">
        <v>655</v>
      </c>
      <c r="F68" s="25" t="s">
        <v>644</v>
      </c>
      <c r="G68" s="25"/>
      <c r="H68" s="29" t="s">
        <v>1433</v>
      </c>
      <c r="I68" s="25"/>
    </row>
    <row r="69" spans="1:9" ht="43.2" x14ac:dyDescent="0.3">
      <c r="A69" s="25">
        <f>ROW() - ROW(Sala_de_medicacao_e_Internacao!$A$1)</f>
        <v>68</v>
      </c>
      <c r="B69" s="25" t="s">
        <v>522</v>
      </c>
      <c r="C69" s="39" t="s">
        <v>199</v>
      </c>
      <c r="D69" s="25" t="s">
        <v>523</v>
      </c>
      <c r="E69" s="11" t="s">
        <v>781</v>
      </c>
      <c r="F69" s="25" t="s">
        <v>792</v>
      </c>
      <c r="G69" s="25"/>
      <c r="I69" s="25"/>
    </row>
    <row r="70" spans="1:9" ht="86.4" x14ac:dyDescent="0.3">
      <c r="A70" s="25">
        <f>ROW() - ROW(Sala_de_medicacao_e_Internacao!$A$1)</f>
        <v>69</v>
      </c>
      <c r="B70" s="49" t="s">
        <v>522</v>
      </c>
      <c r="C70" s="51" t="s">
        <v>790</v>
      </c>
      <c r="D70" s="49" t="s">
        <v>523</v>
      </c>
      <c r="E70" s="11" t="s">
        <v>791</v>
      </c>
      <c r="F70" s="49" t="s">
        <v>647</v>
      </c>
      <c r="G70" s="25"/>
      <c r="H70" s="11" t="s">
        <v>1411</v>
      </c>
      <c r="I70" s="25"/>
    </row>
    <row r="71" spans="1:9" ht="273.60000000000002" x14ac:dyDescent="0.3">
      <c r="A71" s="25">
        <f>ROW() - ROW(Sala_de_medicacao_e_Internacao!$A$1)</f>
        <v>70</v>
      </c>
      <c r="B71" s="46" t="s">
        <v>522</v>
      </c>
      <c r="C71" s="55" t="s">
        <v>1449</v>
      </c>
      <c r="D71" s="46" t="s">
        <v>523</v>
      </c>
      <c r="E71" t="s">
        <v>1450</v>
      </c>
      <c r="F71" s="46" t="s">
        <v>647</v>
      </c>
      <c r="G71" s="46"/>
      <c r="H71" s="29" t="s">
        <v>1451</v>
      </c>
      <c r="I71" s="46"/>
    </row>
    <row r="72" spans="1:9" x14ac:dyDescent="0.3">
      <c r="A72" s="25">
        <f>ROW() - ROW(Sala_de_medicacao_e_Internacao!$A$1)</f>
        <v>71</v>
      </c>
      <c r="B72" s="25" t="s">
        <v>522</v>
      </c>
      <c r="C72" s="42" t="s">
        <v>886</v>
      </c>
      <c r="D72" s="25" t="s">
        <v>523</v>
      </c>
      <c r="E72" t="s">
        <v>869</v>
      </c>
      <c r="F72" s="25" t="s">
        <v>887</v>
      </c>
      <c r="G72" s="25"/>
      <c r="I72" s="25"/>
    </row>
    <row r="73" spans="1:9" ht="144" x14ac:dyDescent="0.3">
      <c r="A73" s="25">
        <f>ROW() - ROW(Sala_de_medicacao_e_Internacao!$A$1)</f>
        <v>72</v>
      </c>
      <c r="B73" s="25" t="s">
        <v>522</v>
      </c>
      <c r="C73" s="39" t="s">
        <v>14</v>
      </c>
      <c r="D73" s="25" t="s">
        <v>523</v>
      </c>
      <c r="E73" t="s">
        <v>597</v>
      </c>
      <c r="F73" s="25" t="s">
        <v>644</v>
      </c>
      <c r="G73" s="25"/>
      <c r="H73" s="11" t="s">
        <v>1434</v>
      </c>
      <c r="I73" s="25"/>
    </row>
    <row r="74" spans="1:9" ht="86.4" x14ac:dyDescent="0.3">
      <c r="A74" s="25">
        <f>ROW() - ROW(Sala_de_medicacao_e_Internacao!$A$1)</f>
        <v>73</v>
      </c>
      <c r="B74" s="25" t="s">
        <v>522</v>
      </c>
      <c r="C74" s="39" t="s">
        <v>193</v>
      </c>
      <c r="D74" s="25" t="s">
        <v>523</v>
      </c>
      <c r="E74" t="s">
        <v>787</v>
      </c>
      <c r="F74" s="25" t="s">
        <v>792</v>
      </c>
      <c r="G74" s="25"/>
      <c r="H74" s="11" t="s">
        <v>1476</v>
      </c>
      <c r="I74" s="25"/>
    </row>
    <row r="75" spans="1:9" ht="86.4" x14ac:dyDescent="0.3">
      <c r="A75" s="25">
        <f>ROW() - ROW(Sala_de_medicacao_e_Internacao!$A$1)</f>
        <v>74</v>
      </c>
      <c r="B75" s="25" t="s">
        <v>522</v>
      </c>
      <c r="C75" s="39" t="s">
        <v>888</v>
      </c>
      <c r="D75" s="25" t="s">
        <v>523</v>
      </c>
      <c r="E75" t="s">
        <v>889</v>
      </c>
      <c r="F75" s="25" t="s">
        <v>647</v>
      </c>
      <c r="G75" s="25"/>
      <c r="H75" s="11" t="s">
        <v>1435</v>
      </c>
      <c r="I75" s="25"/>
    </row>
    <row r="76" spans="1:9" ht="201.6" x14ac:dyDescent="0.3">
      <c r="A76" s="25">
        <f>ROW() - ROW(Sala_de_medicacao_e_Internacao!$A$1)</f>
        <v>75</v>
      </c>
      <c r="B76" s="49" t="s">
        <v>522</v>
      </c>
      <c r="C76" s="51" t="s">
        <v>828</v>
      </c>
      <c r="D76" s="49" t="s">
        <v>523</v>
      </c>
      <c r="E76" s="11" t="s">
        <v>829</v>
      </c>
      <c r="F76" s="49" t="s">
        <v>795</v>
      </c>
      <c r="G76" s="25"/>
      <c r="H76" s="29" t="s">
        <v>1436</v>
      </c>
      <c r="I76" s="25"/>
    </row>
    <row r="77" spans="1:9" ht="43.2" x14ac:dyDescent="0.3">
      <c r="A77" s="25">
        <f>ROW() - ROW(Sala_de_medicacao_e_Internacao!$A$1)</f>
        <v>76</v>
      </c>
      <c r="B77" s="25" t="s">
        <v>522</v>
      </c>
      <c r="C77" s="42" t="s">
        <v>830</v>
      </c>
      <c r="D77" s="25" t="s">
        <v>523</v>
      </c>
      <c r="E77" s="26" t="s">
        <v>831</v>
      </c>
      <c r="F77" s="25" t="s">
        <v>795</v>
      </c>
      <c r="G77" s="25"/>
      <c r="I77" s="25"/>
    </row>
    <row r="78" spans="1:9" ht="244.8" x14ac:dyDescent="0.3">
      <c r="A78" s="23">
        <f>ROW() - ROW(Sala_de_medicacao_e_Internacao!$A$1)</f>
        <v>77</v>
      </c>
      <c r="B78" s="23" t="s">
        <v>522</v>
      </c>
      <c r="C78" s="41" t="s">
        <v>890</v>
      </c>
      <c r="D78" s="23" t="s">
        <v>523</v>
      </c>
      <c r="E78" s="54" t="s">
        <v>1418</v>
      </c>
      <c r="F78" s="23" t="s">
        <v>530</v>
      </c>
      <c r="G78" s="23"/>
      <c r="H78" s="29" t="s">
        <v>1437</v>
      </c>
      <c r="I78" s="23"/>
    </row>
    <row r="79" spans="1:9" x14ac:dyDescent="0.3">
      <c r="A79" s="25">
        <f>ROW() - ROW(Sala_de_medicacao_e_Internacao!$A$1)</f>
        <v>78</v>
      </c>
      <c r="B79" s="49" t="s">
        <v>522</v>
      </c>
      <c r="C79" s="49" t="s">
        <v>891</v>
      </c>
      <c r="D79" s="49" t="s">
        <v>523</v>
      </c>
      <c r="E79" t="s">
        <v>639</v>
      </c>
      <c r="F79" s="49" t="s">
        <v>647</v>
      </c>
      <c r="G79" s="25"/>
      <c r="I79" s="25"/>
    </row>
    <row r="80" spans="1:9" ht="28.8" x14ac:dyDescent="0.3">
      <c r="A80" s="25">
        <f>ROW() - ROW(Sala_de_medicacao_e_Internacao!$A$1)</f>
        <v>79</v>
      </c>
      <c r="B80" s="49" t="s">
        <v>522</v>
      </c>
      <c r="C80" s="49" t="s">
        <v>121</v>
      </c>
      <c r="D80" s="49" t="s">
        <v>523</v>
      </c>
      <c r="E80" s="11" t="s">
        <v>892</v>
      </c>
      <c r="F80" s="49" t="s">
        <v>893</v>
      </c>
      <c r="G80" s="25"/>
      <c r="I80" s="25"/>
    </row>
    <row r="81" spans="1:9" x14ac:dyDescent="0.3">
      <c r="A81" s="25">
        <f>ROW() - ROW(Sala_de_medicacao_e_Internacao!$A$1)</f>
        <v>80</v>
      </c>
      <c r="B81" s="49" t="s">
        <v>522</v>
      </c>
      <c r="C81" s="49" t="s">
        <v>894</v>
      </c>
      <c r="D81" s="49" t="s">
        <v>523</v>
      </c>
      <c r="E81" s="49" t="s">
        <v>895</v>
      </c>
      <c r="F81" s="49" t="s">
        <v>647</v>
      </c>
      <c r="G81" s="25"/>
      <c r="I81" s="25"/>
    </row>
    <row r="82" spans="1:9" ht="57.6" x14ac:dyDescent="0.3">
      <c r="A82" s="25">
        <f>ROW() - ROW(Sala_de_medicacao_e_Internacao!$A$1)</f>
        <v>81</v>
      </c>
      <c r="B82" s="49" t="s">
        <v>522</v>
      </c>
      <c r="C82" s="49" t="s">
        <v>152</v>
      </c>
      <c r="D82" s="49" t="s">
        <v>523</v>
      </c>
      <c r="E82" s="53" t="s">
        <v>896</v>
      </c>
      <c r="F82" s="49" t="s">
        <v>631</v>
      </c>
      <c r="G82" s="25"/>
      <c r="I82" s="25"/>
    </row>
    <row r="83" spans="1:9" ht="115.2" x14ac:dyDescent="0.3">
      <c r="A83" s="25">
        <f>ROW() - ROW(Sala_de_medicacao_e_Internacao!$A$1)</f>
        <v>82</v>
      </c>
      <c r="B83" s="25" t="s">
        <v>522</v>
      </c>
      <c r="C83" s="60" t="s">
        <v>897</v>
      </c>
      <c r="D83" s="25" t="s">
        <v>523</v>
      </c>
      <c r="E83" t="s">
        <v>898</v>
      </c>
      <c r="F83" s="25" t="s">
        <v>899</v>
      </c>
      <c r="G83" s="25"/>
      <c r="H83" s="11" t="s">
        <v>1487</v>
      </c>
      <c r="I83" s="25"/>
    </row>
    <row r="84" spans="1:9" x14ac:dyDescent="0.3">
      <c r="A84" s="25">
        <f>ROW() - ROW(Sala_de_medicacao_e_Internacao!$A$1)</f>
        <v>83</v>
      </c>
      <c r="B84" s="25" t="s">
        <v>522</v>
      </c>
      <c r="C84" s="39" t="s">
        <v>803</v>
      </c>
      <c r="D84" s="25" t="s">
        <v>523</v>
      </c>
      <c r="E84" s="49" t="s">
        <v>804</v>
      </c>
      <c r="F84" s="25" t="s">
        <v>647</v>
      </c>
      <c r="G84" s="25"/>
      <c r="I84" s="25"/>
    </row>
    <row r="85" spans="1:9" ht="57.6" x14ac:dyDescent="0.3">
      <c r="A85" s="25">
        <f>ROW() - ROW(Sala_de_medicacao_e_Internacao!$A$1)</f>
        <v>84</v>
      </c>
      <c r="B85" s="49" t="s">
        <v>522</v>
      </c>
      <c r="C85" s="52" t="s">
        <v>789</v>
      </c>
      <c r="D85" s="49" t="s">
        <v>523</v>
      </c>
      <c r="E85" s="11" t="s">
        <v>1484</v>
      </c>
      <c r="F85" s="49" t="s">
        <v>647</v>
      </c>
      <c r="G85" s="25"/>
      <c r="I85" s="25"/>
    </row>
    <row r="86" spans="1:9" ht="86.4" x14ac:dyDescent="0.3">
      <c r="A86" s="25">
        <f>ROW() - ROW(Sala_de_medicacao_e_Internacao!$A$1)</f>
        <v>85</v>
      </c>
      <c r="B86" s="25" t="s">
        <v>522</v>
      </c>
      <c r="C86" s="39" t="s">
        <v>900</v>
      </c>
      <c r="D86" s="25" t="s">
        <v>523</v>
      </c>
      <c r="E86" s="49" t="s">
        <v>1485</v>
      </c>
      <c r="F86" s="25" t="s">
        <v>901</v>
      </c>
      <c r="G86" s="25"/>
      <c r="H86" s="11" t="s">
        <v>1486</v>
      </c>
      <c r="I86" s="25"/>
    </row>
    <row r="87" spans="1:9" ht="158.4" x14ac:dyDescent="0.3">
      <c r="A87" s="25">
        <f>ROW() - ROW(Sala_de_medicacao_e_Internacao!$A$1)</f>
        <v>86</v>
      </c>
      <c r="B87" s="49" t="s">
        <v>522</v>
      </c>
      <c r="C87" s="51" t="s">
        <v>613</v>
      </c>
      <c r="D87" s="49"/>
      <c r="E87" s="53" t="s">
        <v>617</v>
      </c>
      <c r="F87" s="49" t="s">
        <v>614</v>
      </c>
      <c r="G87" s="25"/>
      <c r="H87" s="11" t="s">
        <v>658</v>
      </c>
      <c r="I87" s="25"/>
    </row>
    <row r="88" spans="1:9" ht="409.6" x14ac:dyDescent="0.3">
      <c r="A88" s="25">
        <f>ROW() - ROW(Sala_de_medicacao_e_Internacao!$A$1)</f>
        <v>87</v>
      </c>
      <c r="B88" s="25" t="s">
        <v>522</v>
      </c>
      <c r="C88" s="51" t="s">
        <v>832</v>
      </c>
      <c r="D88" s="25" t="s">
        <v>523</v>
      </c>
      <c r="E88" t="s">
        <v>833</v>
      </c>
      <c r="F88" s="25" t="s">
        <v>647</v>
      </c>
      <c r="G88" s="25"/>
      <c r="H88" s="29" t="s">
        <v>1427</v>
      </c>
      <c r="I88" s="25"/>
    </row>
    <row r="89" spans="1:9" ht="86.4" x14ac:dyDescent="0.3">
      <c r="A89" s="25">
        <f>ROW() - ROW(Sala_de_medicacao_e_Internacao!$A$1)</f>
        <v>88</v>
      </c>
      <c r="B89" s="25" t="s">
        <v>522</v>
      </c>
      <c r="C89" s="39" t="s">
        <v>648</v>
      </c>
      <c r="D89" s="25" t="s">
        <v>523</v>
      </c>
      <c r="E89" s="11" t="s">
        <v>837</v>
      </c>
      <c r="F89" s="25" t="s">
        <v>838</v>
      </c>
      <c r="G89" s="25"/>
      <c r="H89" s="11" t="s">
        <v>1420</v>
      </c>
      <c r="I89" s="25"/>
    </row>
    <row r="90" spans="1:9" x14ac:dyDescent="0.3">
      <c r="A90" s="25">
        <f>ROW() - ROW(Sala_de_medicacao_e_Internacao!$A$1)</f>
        <v>89</v>
      </c>
      <c r="B90" s="25" t="s">
        <v>522</v>
      </c>
      <c r="C90" s="39" t="s">
        <v>763</v>
      </c>
      <c r="D90" s="25"/>
      <c r="F90" s="25"/>
      <c r="G90" s="25" t="s">
        <v>764</v>
      </c>
      <c r="I90" s="25"/>
    </row>
    <row r="91" spans="1:9" ht="28.8" x14ac:dyDescent="0.3">
      <c r="A91" s="25">
        <f>ROW() - ROW(Sala_de_medicacao_e_Internacao!$A$1)</f>
        <v>90</v>
      </c>
      <c r="B91" s="25" t="s">
        <v>522</v>
      </c>
      <c r="C91" s="39" t="s">
        <v>796</v>
      </c>
      <c r="D91" s="25" t="s">
        <v>523</v>
      </c>
      <c r="E91" s="11" t="s">
        <v>798</v>
      </c>
      <c r="F91" s="25" t="s">
        <v>797</v>
      </c>
      <c r="G91" s="25"/>
      <c r="I91" s="25"/>
    </row>
    <row r="92" spans="1:9" ht="201.6" x14ac:dyDescent="0.3">
      <c r="A92" s="25">
        <f>ROW() - ROW(Sala_de_medicacao_e_Internacao!$A$1)</f>
        <v>91</v>
      </c>
      <c r="B92" s="25" t="s">
        <v>522</v>
      </c>
      <c r="C92" s="39" t="s">
        <v>845</v>
      </c>
      <c r="D92" s="25" t="s">
        <v>523</v>
      </c>
      <c r="E92" s="11" t="s">
        <v>597</v>
      </c>
      <c r="F92" s="25" t="s">
        <v>846</v>
      </c>
      <c r="G92" s="25"/>
      <c r="H92" s="11" t="s">
        <v>1474</v>
      </c>
      <c r="I92" s="25"/>
    </row>
    <row r="93" spans="1:9" ht="86.4" x14ac:dyDescent="0.3">
      <c r="A93" s="25">
        <f>ROW() - ROW(Sala_de_medicacao_e_Internacao!$A$1)</f>
        <v>92</v>
      </c>
      <c r="B93" s="25" t="s">
        <v>522</v>
      </c>
      <c r="C93" s="39" t="s">
        <v>188</v>
      </c>
      <c r="D93" s="25" t="s">
        <v>523</v>
      </c>
      <c r="E93" t="s">
        <v>787</v>
      </c>
      <c r="F93" s="25" t="s">
        <v>792</v>
      </c>
      <c r="G93" s="25"/>
      <c r="H93" s="11" t="s">
        <v>1473</v>
      </c>
      <c r="I93" s="25"/>
    </row>
    <row r="94" spans="1:9" ht="86.4" x14ac:dyDescent="0.3">
      <c r="A94" s="25">
        <f>ROW() - ROW(Sala_de_medicacao_e_Internacao!$A$1)</f>
        <v>93</v>
      </c>
      <c r="B94" s="25" t="s">
        <v>522</v>
      </c>
      <c r="C94" s="39" t="s">
        <v>633</v>
      </c>
      <c r="D94" s="25" t="s">
        <v>523</v>
      </c>
      <c r="E94" t="s">
        <v>634</v>
      </c>
      <c r="F94" s="25" t="s">
        <v>635</v>
      </c>
      <c r="G94" s="25"/>
      <c r="H94" s="11" t="s">
        <v>1475</v>
      </c>
      <c r="I94" s="25"/>
    </row>
    <row r="95" spans="1:9" x14ac:dyDescent="0.3">
      <c r="A95" s="25">
        <f>ROW() - ROW(Sala_de_medicacao_e_Internacao!$A$1)</f>
        <v>94</v>
      </c>
      <c r="B95" s="25" t="s">
        <v>522</v>
      </c>
      <c r="C95" s="42" t="s">
        <v>903</v>
      </c>
      <c r="D95" s="25" t="s">
        <v>523</v>
      </c>
      <c r="E95" t="s">
        <v>904</v>
      </c>
      <c r="F95" s="25" t="s">
        <v>647</v>
      </c>
      <c r="G95" s="25"/>
      <c r="I95" s="25"/>
    </row>
    <row r="96" spans="1:9" ht="144" x14ac:dyDescent="0.3">
      <c r="A96" s="25">
        <f>ROW() - ROW(Sala_de_medicacao_e_Internacao!$A$1)</f>
        <v>95</v>
      </c>
      <c r="B96" s="25" t="s">
        <v>522</v>
      </c>
      <c r="C96" s="39" t="s">
        <v>191</v>
      </c>
      <c r="D96" s="25" t="s">
        <v>523</v>
      </c>
      <c r="E96" s="11" t="s">
        <v>788</v>
      </c>
      <c r="F96" s="25" t="s">
        <v>792</v>
      </c>
      <c r="G96" s="25"/>
      <c r="H96" s="11" t="s">
        <v>1472</v>
      </c>
      <c r="I96" s="25"/>
    </row>
    <row r="97" spans="1:9" x14ac:dyDescent="0.3">
      <c r="A97" s="25">
        <f>ROW() - ROW(Sala_de_medicacao_e_Internacao!$A$1)</f>
        <v>96</v>
      </c>
      <c r="B97" s="49" t="s">
        <v>522</v>
      </c>
      <c r="C97" s="49" t="s">
        <v>905</v>
      </c>
      <c r="D97" s="49" t="s">
        <v>523</v>
      </c>
      <c r="E97" t="s">
        <v>906</v>
      </c>
      <c r="F97" s="49" t="s">
        <v>907</v>
      </c>
      <c r="G97" s="25"/>
      <c r="I97" s="25"/>
    </row>
    <row r="98" spans="1:9" x14ac:dyDescent="0.3">
      <c r="A98" s="25">
        <f>ROW() - ROW(Sala_de_medicacao_e_Internacao!$A$1)</f>
        <v>97</v>
      </c>
      <c r="B98" s="25" t="s">
        <v>522</v>
      </c>
      <c r="C98" s="25" t="s">
        <v>223</v>
      </c>
      <c r="D98" s="25" t="s">
        <v>523</v>
      </c>
      <c r="E98" t="s">
        <v>611</v>
      </c>
      <c r="F98" s="25" t="s">
        <v>612</v>
      </c>
      <c r="G98" s="25"/>
      <c r="H98" s="11"/>
      <c r="I98" s="25"/>
    </row>
    <row r="99" spans="1:9" ht="409.6" x14ac:dyDescent="0.3">
      <c r="A99" s="25">
        <f>ROW() - ROW(Sala_de_medicacao_e_Internacao!$A$1)</f>
        <v>98</v>
      </c>
      <c r="B99" s="49" t="s">
        <v>522</v>
      </c>
      <c r="C99" s="51" t="s">
        <v>610</v>
      </c>
      <c r="D99" s="49" t="s">
        <v>523</v>
      </c>
      <c r="E99" s="49" t="s">
        <v>611</v>
      </c>
      <c r="F99" s="49" t="s">
        <v>612</v>
      </c>
      <c r="G99" s="25"/>
      <c r="H99" s="11" t="s">
        <v>1428</v>
      </c>
      <c r="I99" s="25"/>
    </row>
    <row r="100" spans="1:9" ht="144" x14ac:dyDescent="0.3">
      <c r="A100" s="25">
        <f>ROW() - ROW(Sala_de_medicacao_e_Internacao!$A$1)</f>
        <v>99</v>
      </c>
      <c r="B100" s="25" t="s">
        <v>522</v>
      </c>
      <c r="C100" s="39" t="s">
        <v>497</v>
      </c>
      <c r="D100" s="25" t="s">
        <v>523</v>
      </c>
      <c r="E100" t="s">
        <v>632</v>
      </c>
      <c r="F100" s="25" t="s">
        <v>606</v>
      </c>
      <c r="G100" s="25"/>
      <c r="H100" s="11" t="s">
        <v>1438</v>
      </c>
      <c r="I100" s="25"/>
    </row>
    <row r="101" spans="1:9" ht="86.4" x14ac:dyDescent="0.3">
      <c r="A101" s="25">
        <f>ROW() - ROW(Sala_de_medicacao_e_Internacao!$A$1)</f>
        <v>100</v>
      </c>
      <c r="B101" s="25" t="s">
        <v>522</v>
      </c>
      <c r="C101" s="40" t="s">
        <v>136</v>
      </c>
      <c r="D101" s="25" t="s">
        <v>523</v>
      </c>
      <c r="E101" t="s">
        <v>918</v>
      </c>
      <c r="F101" s="25" t="s">
        <v>441</v>
      </c>
      <c r="G101" s="25"/>
      <c r="H101" s="11" t="s">
        <v>1471</v>
      </c>
      <c r="I101" s="25"/>
    </row>
    <row r="102" spans="1:9" ht="144" x14ac:dyDescent="0.3">
      <c r="A102" s="25">
        <f>ROW() - ROW(Sala_de_medicacao_e_Internacao!$A$1)</f>
        <v>101</v>
      </c>
      <c r="B102" s="25" t="s">
        <v>522</v>
      </c>
      <c r="C102" s="39" t="s">
        <v>116</v>
      </c>
      <c r="D102" s="25" t="s">
        <v>523</v>
      </c>
      <c r="E102" s="11" t="s">
        <v>776</v>
      </c>
      <c r="F102" s="25" t="s">
        <v>777</v>
      </c>
      <c r="G102" s="25"/>
      <c r="H102" s="11" t="s">
        <v>1470</v>
      </c>
      <c r="I102" s="25"/>
    </row>
    <row r="103" spans="1:9" ht="43.2" x14ac:dyDescent="0.3">
      <c r="A103" s="25">
        <f>ROW() - ROW(Sala_de_medicacao_e_Internacao!$A$1)</f>
        <v>102</v>
      </c>
      <c r="B103" s="25" t="s">
        <v>522</v>
      </c>
      <c r="C103" s="39" t="s">
        <v>908</v>
      </c>
      <c r="D103" s="26" t="s">
        <v>523</v>
      </c>
      <c r="E103" s="11" t="s">
        <v>909</v>
      </c>
      <c r="F103" s="25" t="s">
        <v>910</v>
      </c>
      <c r="G103" s="25"/>
      <c r="I103" s="25"/>
    </row>
    <row r="104" spans="1:9" ht="28.8" x14ac:dyDescent="0.3">
      <c r="A104" s="25">
        <f>ROW() - ROW(Sala_de_medicacao_e_Internacao!$A$1)</f>
        <v>103</v>
      </c>
      <c r="B104" s="25" t="s">
        <v>522</v>
      </c>
      <c r="C104" s="39" t="s">
        <v>840</v>
      </c>
      <c r="D104" s="25" t="s">
        <v>523</v>
      </c>
      <c r="E104" s="11" t="s">
        <v>844</v>
      </c>
      <c r="F104" s="25" t="s">
        <v>792</v>
      </c>
      <c r="G104" s="25"/>
      <c r="I104" s="25"/>
    </row>
    <row r="105" spans="1:9" ht="28.8" x14ac:dyDescent="0.3">
      <c r="A105" s="25">
        <f>ROW() - ROW(Sala_de_medicacao_e_Internacao!$A$1)</f>
        <v>104</v>
      </c>
      <c r="B105" s="25" t="s">
        <v>522</v>
      </c>
      <c r="C105" s="42" t="s">
        <v>38</v>
      </c>
      <c r="D105" s="25" t="s">
        <v>523</v>
      </c>
      <c r="E105" s="11" t="s">
        <v>814</v>
      </c>
      <c r="F105" s="25" t="s">
        <v>793</v>
      </c>
      <c r="G105" s="25"/>
      <c r="I105" s="25"/>
    </row>
    <row r="106" spans="1:9" ht="86.4" x14ac:dyDescent="0.3">
      <c r="A106" s="25">
        <f>ROW() - ROW(Sala_de_medicacao_e_Internacao!$A$1)</f>
        <v>105</v>
      </c>
      <c r="B106" s="25" t="s">
        <v>522</v>
      </c>
      <c r="C106" s="39" t="s">
        <v>195</v>
      </c>
      <c r="D106" s="25" t="s">
        <v>523</v>
      </c>
      <c r="E106" t="s">
        <v>785</v>
      </c>
      <c r="F106" s="25" t="s">
        <v>792</v>
      </c>
      <c r="G106" s="25"/>
      <c r="H106" s="11" t="s">
        <v>1480</v>
      </c>
      <c r="I106" s="25"/>
    </row>
    <row r="107" spans="1:9" x14ac:dyDescent="0.3">
      <c r="A107" s="25">
        <f>ROW() - ROW(Sala_de_medicacao_e_Internacao!$A$1)</f>
        <v>106</v>
      </c>
      <c r="B107" s="49" t="s">
        <v>522</v>
      </c>
      <c r="C107" s="52" t="s">
        <v>911</v>
      </c>
      <c r="D107" s="49" t="s">
        <v>523</v>
      </c>
      <c r="E107" t="s">
        <v>912</v>
      </c>
      <c r="F107" s="49" t="s">
        <v>913</v>
      </c>
      <c r="G107" s="25"/>
      <c r="I107" s="25"/>
    </row>
    <row r="108" spans="1:9" x14ac:dyDescent="0.3">
      <c r="A108" s="25">
        <f>ROW() - ROW(Sala_de_medicacao_e_Internacao!$A$1)</f>
        <v>107</v>
      </c>
      <c r="B108" s="25" t="s">
        <v>522</v>
      </c>
      <c r="C108" s="25" t="s">
        <v>767</v>
      </c>
      <c r="D108" s="25" t="s">
        <v>523</v>
      </c>
      <c r="F108" s="25" t="s">
        <v>794</v>
      </c>
      <c r="G108" s="25"/>
      <c r="I108" s="25"/>
    </row>
    <row r="109" spans="1:9" x14ac:dyDescent="0.3">
      <c r="A109" s="25">
        <f>ROW() - ROW(Sala_de_medicacao_e_Internacao!$A$1)</f>
        <v>108</v>
      </c>
      <c r="B109" s="25" t="s">
        <v>522</v>
      </c>
      <c r="C109" s="25" t="s">
        <v>768</v>
      </c>
      <c r="D109" s="25" t="s">
        <v>523</v>
      </c>
      <c r="F109" s="25" t="s">
        <v>794</v>
      </c>
      <c r="G109" s="25"/>
      <c r="I109" s="25"/>
    </row>
    <row r="110" spans="1:9" ht="201.6" x14ac:dyDescent="0.3">
      <c r="A110" s="25">
        <f>ROW() - ROW(Sala_de_medicacao_e_Internacao!$A$1)</f>
        <v>109</v>
      </c>
      <c r="B110" s="25" t="s">
        <v>522</v>
      </c>
      <c r="C110" s="39" t="s">
        <v>821</v>
      </c>
      <c r="D110" s="25" t="s">
        <v>523</v>
      </c>
      <c r="E110" s="11" t="s">
        <v>822</v>
      </c>
      <c r="F110" s="25" t="s">
        <v>823</v>
      </c>
      <c r="G110" s="25"/>
      <c r="H110" s="11" t="s">
        <v>1481</v>
      </c>
      <c r="I110" s="25"/>
    </row>
    <row r="111" spans="1:9" ht="144" x14ac:dyDescent="0.3">
      <c r="A111" s="25">
        <f>ROW() - ROW(Sala_de_medicacao_e_Internacao!$A$1)</f>
        <v>110</v>
      </c>
      <c r="B111" s="25" t="s">
        <v>522</v>
      </c>
      <c r="C111" s="39" t="s">
        <v>140</v>
      </c>
      <c r="D111" s="25" t="s">
        <v>523</v>
      </c>
      <c r="E111" t="s">
        <v>595</v>
      </c>
      <c r="F111" s="25" t="s">
        <v>644</v>
      </c>
      <c r="G111" s="25"/>
      <c r="H111" s="11" t="s">
        <v>659</v>
      </c>
      <c r="I111" s="25"/>
    </row>
    <row r="112" spans="1:9" ht="86.4" x14ac:dyDescent="0.3">
      <c r="A112" s="25">
        <f>ROW() - ROW(Sala_de_medicacao_e_Internacao!$A$1)</f>
        <v>111</v>
      </c>
      <c r="B112" s="25" t="s">
        <v>522</v>
      </c>
      <c r="C112" s="39" t="s">
        <v>200</v>
      </c>
      <c r="D112" s="25" t="s">
        <v>523</v>
      </c>
      <c r="E112" s="11" t="s">
        <v>1439</v>
      </c>
      <c r="F112" s="25" t="s">
        <v>795</v>
      </c>
      <c r="G112" s="25"/>
      <c r="H112" s="11" t="s">
        <v>672</v>
      </c>
      <c r="I112" s="25"/>
    </row>
    <row r="113" spans="1:9" ht="100.8" x14ac:dyDescent="0.3">
      <c r="A113" s="25">
        <f>ROW() - ROW(Sala_de_medicacao_e_Internacao!$A$1)</f>
        <v>112</v>
      </c>
      <c r="B113" s="25" t="s">
        <v>522</v>
      </c>
      <c r="C113" s="39" t="s">
        <v>56</v>
      </c>
      <c r="D113" s="25" t="s">
        <v>523</v>
      </c>
      <c r="E113" s="11" t="s">
        <v>914</v>
      </c>
      <c r="F113" s="25" t="s">
        <v>819</v>
      </c>
      <c r="G113" s="25"/>
      <c r="H113" s="11" t="s">
        <v>1482</v>
      </c>
      <c r="I113" s="25"/>
    </row>
    <row r="114" spans="1:9" ht="403.2" x14ac:dyDescent="0.3">
      <c r="A114" s="25">
        <f>ROW() - ROW(Sala_de_medicacao_e_Internacao!$A$1)</f>
        <v>113</v>
      </c>
      <c r="B114" s="25" t="s">
        <v>522</v>
      </c>
      <c r="C114" s="40" t="s">
        <v>532</v>
      </c>
      <c r="D114" s="25" t="s">
        <v>523</v>
      </c>
      <c r="E114" s="11" t="s">
        <v>533</v>
      </c>
      <c r="F114" s="25" t="s">
        <v>647</v>
      </c>
      <c r="G114" s="25"/>
      <c r="H114" s="11" t="s">
        <v>1440</v>
      </c>
      <c r="I114" s="25"/>
    </row>
    <row r="115" spans="1:9" ht="43.2" x14ac:dyDescent="0.3">
      <c r="A115" s="25">
        <f>ROW() - ROW(Sala_de_medicacao_e_Internacao!$A$1)</f>
        <v>114</v>
      </c>
      <c r="B115" s="25" t="s">
        <v>522</v>
      </c>
      <c r="C115" s="42" t="s">
        <v>799</v>
      </c>
      <c r="D115" s="25" t="s">
        <v>523</v>
      </c>
      <c r="E115" s="11" t="s">
        <v>801</v>
      </c>
      <c r="F115" s="25" t="s">
        <v>792</v>
      </c>
      <c r="G115" s="25"/>
      <c r="I115" s="25"/>
    </row>
    <row r="116" spans="1:9" ht="345.6" x14ac:dyDescent="0.3">
      <c r="A116" s="25">
        <f>ROW() - ROW(Sala_de_medicacao_e_Internacao!$A$1)</f>
        <v>115</v>
      </c>
      <c r="B116" s="25" t="s">
        <v>522</v>
      </c>
      <c r="C116" s="39" t="s">
        <v>638</v>
      </c>
      <c r="D116" s="25" t="s">
        <v>523</v>
      </c>
      <c r="E116" t="s">
        <v>639</v>
      </c>
      <c r="F116" s="25" t="s">
        <v>644</v>
      </c>
      <c r="G116" s="25"/>
      <c r="H116" s="29" t="s">
        <v>1441</v>
      </c>
      <c r="I116" s="25"/>
    </row>
    <row r="117" spans="1:9" x14ac:dyDescent="0.3">
      <c r="A117" s="25">
        <f>ROW() - ROW(Sala_de_medicacao_e_Internacao!$A$1)</f>
        <v>116</v>
      </c>
      <c r="B117" s="25" t="s">
        <v>522</v>
      </c>
      <c r="C117" s="42" t="s">
        <v>915</v>
      </c>
      <c r="D117" s="25" t="s">
        <v>523</v>
      </c>
      <c r="E117" t="s">
        <v>916</v>
      </c>
      <c r="F117" s="25" t="s">
        <v>647</v>
      </c>
      <c r="G117" s="25"/>
      <c r="I117" s="25"/>
    </row>
    <row r="118" spans="1:9" ht="187.2" x14ac:dyDescent="0.3">
      <c r="A118" s="25">
        <f>ROW() - ROW(Sala_de_medicacao_e_Internacao!$A$1)</f>
        <v>117</v>
      </c>
      <c r="B118" s="25" t="s">
        <v>522</v>
      </c>
      <c r="C118" s="39" t="s">
        <v>669</v>
      </c>
      <c r="D118" s="25" t="s">
        <v>523</v>
      </c>
      <c r="E118" s="11" t="s">
        <v>670</v>
      </c>
      <c r="F118" s="25" t="s">
        <v>644</v>
      </c>
      <c r="G118" s="25"/>
      <c r="H118" s="11" t="s">
        <v>1442</v>
      </c>
      <c r="I118" s="25"/>
    </row>
    <row r="119" spans="1:9" ht="201.6" x14ac:dyDescent="0.3">
      <c r="A119" s="25">
        <f>ROW() - ROW(Sala_de_medicacao_e_Internacao!$A$1)</f>
        <v>118</v>
      </c>
      <c r="B119" s="25" t="s">
        <v>522</v>
      </c>
      <c r="C119" s="39" t="s">
        <v>651</v>
      </c>
      <c r="D119" s="25" t="s">
        <v>523</v>
      </c>
      <c r="E119" t="s">
        <v>596</v>
      </c>
      <c r="F119" s="25" t="s">
        <v>644</v>
      </c>
      <c r="G119" s="25"/>
      <c r="H119" s="11" t="s">
        <v>1443</v>
      </c>
      <c r="I119" s="25"/>
    </row>
    <row r="120" spans="1:9" ht="409.6" x14ac:dyDescent="0.3">
      <c r="A120" s="25">
        <f>ROW() - ROW(Sala_de_medicacao_e_Internacao!$A$1)</f>
        <v>119</v>
      </c>
      <c r="B120" s="25" t="s">
        <v>522</v>
      </c>
      <c r="C120" s="39" t="s">
        <v>649</v>
      </c>
      <c r="D120" s="25" t="s">
        <v>523</v>
      </c>
      <c r="E120" t="s">
        <v>650</v>
      </c>
      <c r="F120" s="25" t="s">
        <v>644</v>
      </c>
      <c r="G120" s="25"/>
      <c r="H120" s="11" t="s">
        <v>1412</v>
      </c>
      <c r="I120" s="25"/>
    </row>
    <row r="121" spans="1:9" x14ac:dyDescent="0.3">
      <c r="A121" s="25">
        <f>ROW() - ROW(Sala_de_medicacao_e_Internacao!$A$1)</f>
        <v>120</v>
      </c>
      <c r="B121" s="25" t="s">
        <v>522</v>
      </c>
      <c r="C121" s="42" t="s">
        <v>139</v>
      </c>
      <c r="D121" s="25" t="s">
        <v>523</v>
      </c>
      <c r="E121" t="s">
        <v>917</v>
      </c>
      <c r="F121" s="25" t="s">
        <v>441</v>
      </c>
      <c r="G121" s="25"/>
      <c r="I121" s="25"/>
    </row>
    <row r="122" spans="1:9" ht="144" x14ac:dyDescent="0.3">
      <c r="A122" s="25">
        <f>ROW() - ROW(Sala_de_medicacao_e_Internacao!$A$1)</f>
        <v>121</v>
      </c>
      <c r="B122" s="25" t="s">
        <v>522</v>
      </c>
      <c r="C122" s="39" t="s">
        <v>2</v>
      </c>
      <c r="D122" s="25" t="s">
        <v>523</v>
      </c>
      <c r="E122" t="s">
        <v>772</v>
      </c>
      <c r="F122" s="25" t="s">
        <v>644</v>
      </c>
      <c r="G122" s="25"/>
      <c r="H122" s="11" t="s">
        <v>1426</v>
      </c>
      <c r="I122" s="25"/>
    </row>
    <row r="123" spans="1:9" x14ac:dyDescent="0.3">
      <c r="A123" s="25">
        <f>ROW() - ROW(Sala_de_medicacao_e_Internacao!$A$1)</f>
        <v>122</v>
      </c>
      <c r="B123" s="25" t="s">
        <v>522</v>
      </c>
      <c r="C123" s="42" t="s">
        <v>919</v>
      </c>
      <c r="D123" s="25" t="s">
        <v>523</v>
      </c>
      <c r="E123" t="s">
        <v>881</v>
      </c>
      <c r="F123" s="25" t="s">
        <v>647</v>
      </c>
      <c r="G123" s="25"/>
      <c r="I123" s="25"/>
    </row>
    <row r="124" spans="1:9" x14ac:dyDescent="0.3">
      <c r="A124" s="25">
        <f>ROW() - ROW(Sala_de_medicacao_e_Internacao!$A$1)</f>
        <v>123</v>
      </c>
      <c r="B124" s="25" t="s">
        <v>522</v>
      </c>
      <c r="C124" s="42" t="s">
        <v>920</v>
      </c>
      <c r="D124" s="25" t="s">
        <v>523</v>
      </c>
      <c r="E124" t="s">
        <v>921</v>
      </c>
      <c r="F124" s="25" t="s">
        <v>647</v>
      </c>
      <c r="G124" s="25"/>
      <c r="I124" s="25"/>
    </row>
    <row r="125" spans="1:9" ht="86.4" x14ac:dyDescent="0.3">
      <c r="A125" s="25">
        <f>ROW() - ROW(Sala_de_medicacao_e_Internacao!$A$1)</f>
        <v>124</v>
      </c>
      <c r="B125" s="25" t="s">
        <v>522</v>
      </c>
      <c r="C125" s="39" t="s">
        <v>771</v>
      </c>
      <c r="D125" s="25" t="s">
        <v>523</v>
      </c>
      <c r="E125" t="s">
        <v>772</v>
      </c>
      <c r="F125" s="25" t="s">
        <v>644</v>
      </c>
      <c r="G125" s="25"/>
      <c r="H125" s="11" t="s">
        <v>1425</v>
      </c>
      <c r="I125" s="25"/>
    </row>
    <row r="126" spans="1:9" ht="201.6" x14ac:dyDescent="0.3">
      <c r="A126" s="25">
        <f>ROW() - ROW(Sala_de_medicacao_e_Internacao!$A$1)</f>
        <v>125</v>
      </c>
      <c r="B126" s="25" t="s">
        <v>522</v>
      </c>
      <c r="C126" s="39" t="s">
        <v>766</v>
      </c>
      <c r="D126" s="25" t="s">
        <v>523</v>
      </c>
      <c r="E126" t="s">
        <v>773</v>
      </c>
      <c r="F126" s="25" t="s">
        <v>645</v>
      </c>
      <c r="G126" s="25"/>
      <c r="H126" s="29" t="s">
        <v>1469</v>
      </c>
      <c r="I126" s="25"/>
    </row>
    <row r="127" spans="1:9" ht="144" x14ac:dyDescent="0.3">
      <c r="A127" s="25">
        <f>ROW() - ROW(Sala_de_medicacao_e_Internacao!$A$1)</f>
        <v>126</v>
      </c>
      <c r="B127" s="25" t="s">
        <v>522</v>
      </c>
      <c r="C127" s="39" t="s">
        <v>177</v>
      </c>
      <c r="D127" s="25" t="s">
        <v>523</v>
      </c>
      <c r="E127" t="s">
        <v>596</v>
      </c>
      <c r="F127" s="25" t="s">
        <v>644</v>
      </c>
      <c r="G127" s="25"/>
      <c r="H127" s="11" t="s">
        <v>657</v>
      </c>
      <c r="I127" s="25"/>
    </row>
    <row r="128" spans="1:9" ht="144" x14ac:dyDescent="0.3">
      <c r="A128" s="25">
        <f>ROW() - ROW(Sala_de_medicacao_e_Internacao!$A$1)</f>
        <v>127</v>
      </c>
      <c r="B128" s="25" t="s">
        <v>522</v>
      </c>
      <c r="C128" s="39" t="s">
        <v>922</v>
      </c>
      <c r="D128" s="25" t="s">
        <v>523</v>
      </c>
      <c r="E128" s="11" t="s">
        <v>923</v>
      </c>
      <c r="F128" s="25" t="s">
        <v>647</v>
      </c>
      <c r="G128" s="25"/>
      <c r="H128" s="11" t="s">
        <v>1419</v>
      </c>
      <c r="I128" s="25"/>
    </row>
    <row r="129" spans="1:9" ht="43.2" x14ac:dyDescent="0.3">
      <c r="A129" s="25">
        <f>ROW() - ROW(Sala_de_medicacao_e_Internacao!$A$1)</f>
        <v>128</v>
      </c>
      <c r="B129" s="25" t="s">
        <v>522</v>
      </c>
      <c r="C129" s="39" t="s">
        <v>780</v>
      </c>
      <c r="D129" s="25" t="s">
        <v>523</v>
      </c>
      <c r="E129" s="11" t="s">
        <v>786</v>
      </c>
      <c r="F129" s="25" t="s">
        <v>792</v>
      </c>
      <c r="G129" s="25"/>
      <c r="I129" s="25"/>
    </row>
    <row r="130" spans="1:9" ht="43.2" x14ac:dyDescent="0.3">
      <c r="A130" s="25">
        <f>ROW() - ROW(Sala_de_medicacao_e_Internacao!$A$1)</f>
        <v>129</v>
      </c>
      <c r="B130" s="25" t="s">
        <v>522</v>
      </c>
      <c r="C130" s="42" t="s">
        <v>836</v>
      </c>
      <c r="D130" s="25" t="s">
        <v>523</v>
      </c>
      <c r="E130" s="53" t="s">
        <v>783</v>
      </c>
      <c r="F130" s="25" t="s">
        <v>792</v>
      </c>
      <c r="G130" s="25"/>
      <c r="I130" s="25"/>
    </row>
    <row r="131" spans="1:9" ht="43.2" x14ac:dyDescent="0.3">
      <c r="A131" s="25">
        <f>ROW() - ROW(Sala_de_medicacao_e_Internacao!$A$1)</f>
        <v>130</v>
      </c>
      <c r="B131" s="25" t="s">
        <v>522</v>
      </c>
      <c r="C131" s="39" t="s">
        <v>806</v>
      </c>
      <c r="D131" s="25" t="s">
        <v>523</v>
      </c>
      <c r="E131" s="11" t="s">
        <v>807</v>
      </c>
      <c r="F131" s="25" t="s">
        <v>808</v>
      </c>
      <c r="G131" s="25"/>
      <c r="I131" s="25"/>
    </row>
    <row r="132" spans="1:9" ht="144" x14ac:dyDescent="0.3">
      <c r="A132" s="25">
        <f>ROW() - ROW(Sala_de_medicacao_e_Internacao!$A$1)</f>
        <v>131</v>
      </c>
      <c r="B132" s="25" t="s">
        <v>522</v>
      </c>
      <c r="C132" s="39" t="s">
        <v>924</v>
      </c>
      <c r="D132" s="25" t="s">
        <v>523</v>
      </c>
      <c r="E132" t="s">
        <v>925</v>
      </c>
      <c r="F132" s="25" t="s">
        <v>647</v>
      </c>
      <c r="G132" s="25"/>
      <c r="H132" s="11" t="s">
        <v>1417</v>
      </c>
      <c r="I132" s="25"/>
    </row>
    <row r="133" spans="1:9" ht="201.6" x14ac:dyDescent="0.3">
      <c r="A133" s="25">
        <f>ROW() - ROW(Sala_de_medicacao_e_Internacao!$A$1)</f>
        <v>132</v>
      </c>
      <c r="B133" s="25" t="s">
        <v>522</v>
      </c>
      <c r="C133" s="39" t="s">
        <v>666</v>
      </c>
      <c r="D133" s="25" t="s">
        <v>523</v>
      </c>
      <c r="E133" s="25" t="s">
        <v>667</v>
      </c>
      <c r="F133" s="25" t="s">
        <v>600</v>
      </c>
      <c r="G133" s="25"/>
      <c r="H133" s="29" t="s">
        <v>1444</v>
      </c>
      <c r="I133" s="25"/>
    </row>
    <row r="134" spans="1:9" ht="158.4" x14ac:dyDescent="0.3">
      <c r="A134" s="25">
        <f>ROW() - ROW(Sala_de_medicacao_e_Internacao!$A$1)</f>
        <v>133</v>
      </c>
      <c r="B134" s="25" t="s">
        <v>522</v>
      </c>
      <c r="C134" s="39" t="s">
        <v>26</v>
      </c>
      <c r="D134" s="25" t="s">
        <v>523</v>
      </c>
      <c r="E134" s="53" t="s">
        <v>926</v>
      </c>
      <c r="F134" s="25" t="s">
        <v>927</v>
      </c>
      <c r="G134" s="25"/>
      <c r="H134" s="11" t="s">
        <v>1445</v>
      </c>
      <c r="I134" s="25"/>
    </row>
    <row r="135" spans="1:9" ht="86.4" x14ac:dyDescent="0.3">
      <c r="A135" s="25">
        <f>ROW() - ROW(Sala_de_medicacao_e_Internacao!$A$1)</f>
        <v>134</v>
      </c>
      <c r="B135" s="25" t="s">
        <v>522</v>
      </c>
      <c r="C135" s="39" t="s">
        <v>815</v>
      </c>
      <c r="D135" s="25" t="s">
        <v>523</v>
      </c>
      <c r="E135" s="11" t="s">
        <v>816</v>
      </c>
      <c r="F135" s="25" t="s">
        <v>792</v>
      </c>
      <c r="G135" s="25"/>
      <c r="H135" s="11" t="s">
        <v>1416</v>
      </c>
      <c r="I135" s="25"/>
    </row>
    <row r="136" spans="1:9" x14ac:dyDescent="0.3">
      <c r="A136" s="25">
        <f>ROW() - ROW(Sala_de_medicacao_e_Internacao!$A$1)</f>
        <v>135</v>
      </c>
      <c r="B136" s="25" t="s">
        <v>522</v>
      </c>
      <c r="C136" s="42" t="s">
        <v>930</v>
      </c>
      <c r="D136" s="25" t="s">
        <v>523</v>
      </c>
      <c r="E136" t="s">
        <v>931</v>
      </c>
      <c r="F136" s="25" t="s">
        <v>647</v>
      </c>
      <c r="G136" s="25"/>
      <c r="I136" s="25"/>
    </row>
    <row r="137" spans="1:9" ht="201.6" x14ac:dyDescent="0.3">
      <c r="A137" s="25">
        <f>ROW() - ROW(Sala_de_medicacao_e_Internacao!$A$1)</f>
        <v>136</v>
      </c>
      <c r="B137" s="25" t="s">
        <v>522</v>
      </c>
      <c r="C137" s="39" t="s">
        <v>636</v>
      </c>
      <c r="D137" s="25" t="s">
        <v>523</v>
      </c>
      <c r="E137" s="53" t="s">
        <v>637</v>
      </c>
      <c r="F137" s="25" t="s">
        <v>645</v>
      </c>
      <c r="G137" s="25"/>
      <c r="H137" s="29" t="s">
        <v>668</v>
      </c>
      <c r="I137" s="25" t="s">
        <v>585</v>
      </c>
    </row>
    <row r="138" spans="1:9" ht="86.4" x14ac:dyDescent="0.3">
      <c r="A138" s="25">
        <f>ROW() - ROW(Sala_de_medicacao_e_Internacao!$A$1)</f>
        <v>137</v>
      </c>
      <c r="B138" s="25" t="s">
        <v>522</v>
      </c>
      <c r="C138" s="39" t="s">
        <v>928</v>
      </c>
      <c r="D138" s="25" t="s">
        <v>523</v>
      </c>
      <c r="E138" s="53" t="s">
        <v>929</v>
      </c>
      <c r="F138" s="25" t="s">
        <v>647</v>
      </c>
      <c r="G138" s="25"/>
      <c r="H138" s="11" t="s">
        <v>1446</v>
      </c>
      <c r="I138" s="25"/>
    </row>
    <row r="139" spans="1:9" ht="86.4" x14ac:dyDescent="0.3">
      <c r="A139" s="25">
        <f>ROW() - ROW(Sala_de_medicacao_e_Internacao!$A$1)</f>
        <v>138</v>
      </c>
      <c r="B139" s="25" t="s">
        <v>522</v>
      </c>
      <c r="C139" s="39" t="s">
        <v>41</v>
      </c>
      <c r="D139" s="25" t="s">
        <v>523</v>
      </c>
      <c r="E139" t="s">
        <v>599</v>
      </c>
      <c r="F139" s="25" t="s">
        <v>600</v>
      </c>
      <c r="G139" s="25"/>
      <c r="H139" s="11" t="s">
        <v>601</v>
      </c>
      <c r="I139" s="25"/>
    </row>
    <row r="140" spans="1:9" x14ac:dyDescent="0.3">
      <c r="A140" s="25">
        <f>ROW() - ROW(Sala_de_medicacao_e_Internacao!$A$1)</f>
        <v>139</v>
      </c>
      <c r="B140" s="25" t="s">
        <v>522</v>
      </c>
      <c r="C140" s="39" t="s">
        <v>765</v>
      </c>
      <c r="D140" s="25" t="s">
        <v>523</v>
      </c>
      <c r="E140" t="s">
        <v>770</v>
      </c>
      <c r="F140" s="25" t="s">
        <v>644</v>
      </c>
      <c r="G140" s="25"/>
      <c r="I140" s="25"/>
    </row>
    <row r="141" spans="1:9" ht="86.4" x14ac:dyDescent="0.3">
      <c r="A141" s="25">
        <f>ROW() - ROW(Sala_de_medicacao_e_Internacao!$A$1)</f>
        <v>140</v>
      </c>
      <c r="B141" s="25" t="s">
        <v>522</v>
      </c>
      <c r="C141" s="39" t="s">
        <v>849</v>
      </c>
      <c r="D141" s="25" t="s">
        <v>523</v>
      </c>
      <c r="E141" s="11" t="s">
        <v>850</v>
      </c>
      <c r="F141" s="25" t="s">
        <v>792</v>
      </c>
      <c r="G141" s="25"/>
      <c r="H141" s="11" t="s">
        <v>1415</v>
      </c>
      <c r="I141" s="25"/>
    </row>
    <row r="142" spans="1:9" ht="374.4" x14ac:dyDescent="0.3">
      <c r="A142" s="25">
        <f>ROW() - ROW(Sala_de_medicacao_e_Internacao!$A$1)</f>
        <v>141</v>
      </c>
      <c r="B142" s="25" t="s">
        <v>522</v>
      </c>
      <c r="C142" s="39" t="s">
        <v>46</v>
      </c>
      <c r="D142" s="25" t="s">
        <v>523</v>
      </c>
      <c r="E142" t="s">
        <v>665</v>
      </c>
      <c r="F142" s="25" t="s">
        <v>600</v>
      </c>
      <c r="G142" s="25"/>
      <c r="H142" s="29" t="s">
        <v>1447</v>
      </c>
      <c r="I142" s="25"/>
    </row>
    <row r="143" spans="1:9" ht="201.6" x14ac:dyDescent="0.3">
      <c r="A143" s="25">
        <f>ROW() - ROW(Sala_de_medicacao_e_Internacao!$A$1)</f>
        <v>142</v>
      </c>
      <c r="B143" s="25" t="s">
        <v>522</v>
      </c>
      <c r="C143" s="39" t="s">
        <v>827</v>
      </c>
      <c r="D143" s="25" t="s">
        <v>523</v>
      </c>
      <c r="E143" s="11" t="s">
        <v>822</v>
      </c>
      <c r="F143" s="25" t="s">
        <v>647</v>
      </c>
      <c r="G143" s="25"/>
      <c r="H143" s="29" t="s">
        <v>1483</v>
      </c>
      <c r="I143" s="25"/>
    </row>
    <row r="144" spans="1:9" ht="201.6" x14ac:dyDescent="0.3">
      <c r="A144" s="25">
        <f>ROW() - ROW(Sala_de_medicacao_e_Internacao!$A$1)</f>
        <v>143</v>
      </c>
      <c r="B144" s="25" t="s">
        <v>522</v>
      </c>
      <c r="C144" s="39" t="s">
        <v>932</v>
      </c>
      <c r="D144" s="25" t="s">
        <v>523</v>
      </c>
      <c r="E144" t="s">
        <v>933</v>
      </c>
      <c r="F144" s="25" t="s">
        <v>797</v>
      </c>
      <c r="G144" s="25"/>
      <c r="H144" s="29" t="s">
        <v>1448</v>
      </c>
      <c r="I144" s="25"/>
    </row>
    <row r="145" spans="1:9" x14ac:dyDescent="0.3">
      <c r="A145" s="25">
        <f>ROW() - ROW(Sala_de_medicacao_e_Internacao!$A$1)</f>
        <v>144</v>
      </c>
      <c r="B145" s="25" t="s">
        <v>539</v>
      </c>
      <c r="C145" s="39" t="s">
        <v>539</v>
      </c>
      <c r="D145" s="25" t="s">
        <v>525</v>
      </c>
      <c r="F145" s="25"/>
      <c r="G145" s="25" t="s">
        <v>539</v>
      </c>
      <c r="I145" s="25"/>
    </row>
    <row r="146" spans="1:9" x14ac:dyDescent="0.3">
      <c r="A146" s="25">
        <f>ROW() - ROW(Sala_de_medicacao_e_Internacao!$A$1)</f>
        <v>145</v>
      </c>
      <c r="B146" s="46" t="s">
        <v>756</v>
      </c>
      <c r="C146" s="48" t="s">
        <v>1458</v>
      </c>
      <c r="D146" s="25" t="s">
        <v>525</v>
      </c>
      <c r="E146" s="49"/>
      <c r="F146" s="46"/>
      <c r="G146" s="46" t="s">
        <v>1460</v>
      </c>
      <c r="H146" s="59"/>
      <c r="I146" s="46"/>
    </row>
    <row r="147" spans="1:9" x14ac:dyDescent="0.3">
      <c r="A147" s="25">
        <f>ROW() - ROW(Sala_de_medicacao_e_Internacao!$A$1)</f>
        <v>146</v>
      </c>
      <c r="B147" s="25" t="s">
        <v>756</v>
      </c>
      <c r="C147" s="39" t="s">
        <v>1404</v>
      </c>
      <c r="D147" s="25" t="s">
        <v>525</v>
      </c>
      <c r="F147" s="25"/>
      <c r="G147" s="25" t="s">
        <v>1405</v>
      </c>
      <c r="H147" s="11"/>
      <c r="I147" s="25"/>
    </row>
    <row r="148" spans="1:9" x14ac:dyDescent="0.3">
      <c r="A148" s="25">
        <f>ROW() - ROW(Sala_de_medicacao_e_Internacao!$A$1)</f>
        <v>147</v>
      </c>
      <c r="B148" s="46" t="s">
        <v>756</v>
      </c>
      <c r="C148" s="48" t="s">
        <v>1459</v>
      </c>
      <c r="D148" s="25" t="s">
        <v>525</v>
      </c>
      <c r="F148" s="46"/>
      <c r="G148" s="46" t="s">
        <v>1459</v>
      </c>
      <c r="H148" s="47"/>
      <c r="I148" s="46"/>
    </row>
    <row r="149" spans="1:9" x14ac:dyDescent="0.3">
      <c r="A149" s="25">
        <f>ROW() - ROW(Sala_de_medicacao_e_Internacao!$A$1)</f>
        <v>148</v>
      </c>
      <c r="B149" s="25" t="s">
        <v>756</v>
      </c>
      <c r="C149" s="39" t="s">
        <v>757</v>
      </c>
      <c r="D149" s="25" t="s">
        <v>525</v>
      </c>
      <c r="F149" s="25"/>
      <c r="G149" s="25" t="s">
        <v>757</v>
      </c>
      <c r="H149" s="11"/>
      <c r="I149" s="25"/>
    </row>
    <row r="150" spans="1:9" x14ac:dyDescent="0.3">
      <c r="A150" s="25">
        <f>ROW() - ROW(Sala_de_medicacao_e_Internacao!$A$1)</f>
        <v>149</v>
      </c>
      <c r="B150" s="25" t="s">
        <v>756</v>
      </c>
      <c r="C150" s="39" t="s">
        <v>758</v>
      </c>
      <c r="D150" s="25" t="s">
        <v>525</v>
      </c>
      <c r="F150" s="25"/>
      <c r="G150" s="25" t="s">
        <v>758</v>
      </c>
      <c r="H150" s="11"/>
      <c r="I150" s="25"/>
    </row>
    <row r="151" spans="1:9" x14ac:dyDescent="0.3">
      <c r="A151" s="46">
        <f>ROW() - ROW(Sala_de_medicacao_e_Internacao!$A$1)</f>
        <v>150</v>
      </c>
      <c r="B151" s="25" t="s">
        <v>756</v>
      </c>
      <c r="C151" s="48" t="s">
        <v>1424</v>
      </c>
      <c r="D151" s="46" t="s">
        <v>525</v>
      </c>
      <c r="F151" s="46"/>
      <c r="G151" s="46" t="s">
        <v>1423</v>
      </c>
      <c r="H151" s="47"/>
      <c r="I151" s="46"/>
    </row>
    <row r="152" spans="1:9" x14ac:dyDescent="0.3">
      <c r="A152" s="25">
        <f>ROW() - ROW(Sala_de_medicacao_e_Internacao!$A$1)</f>
        <v>151</v>
      </c>
      <c r="B152" s="25" t="s">
        <v>756</v>
      </c>
      <c r="C152" s="39" t="s">
        <v>1413</v>
      </c>
      <c r="D152" s="46" t="s">
        <v>525</v>
      </c>
      <c r="F152" s="46"/>
      <c r="G152" s="46" t="s">
        <v>1414</v>
      </c>
      <c r="H152" s="47"/>
      <c r="I152" s="46"/>
    </row>
    <row r="153" spans="1:9" x14ac:dyDescent="0.3">
      <c r="A153" s="25">
        <f>ROW() - ROW(Sala_de_medicacao_e_Internacao!$A$1)</f>
        <v>152</v>
      </c>
      <c r="B153" s="49" t="s">
        <v>759</v>
      </c>
      <c r="C153" s="51" t="s">
        <v>760</v>
      </c>
      <c r="D153" s="25" t="s">
        <v>525</v>
      </c>
      <c r="E153" s="49"/>
      <c r="F153" s="49"/>
      <c r="G153" s="25" t="s">
        <v>761</v>
      </c>
      <c r="H153" s="53"/>
      <c r="I153" s="25"/>
    </row>
    <row r="154" spans="1:9" x14ac:dyDescent="0.3">
      <c r="A154" s="25">
        <f>ROW() - ROW(Sala_de_medicacao_e_Internacao!$A$1)</f>
        <v>153</v>
      </c>
      <c r="B154" s="46" t="s">
        <v>759</v>
      </c>
      <c r="C154" s="48" t="s">
        <v>410</v>
      </c>
      <c r="D154" s="46" t="s">
        <v>525</v>
      </c>
      <c r="F154" s="46"/>
      <c r="G154" s="46" t="s">
        <v>410</v>
      </c>
      <c r="H154" s="47"/>
      <c r="I154" s="46"/>
    </row>
    <row r="155" spans="1:9" x14ac:dyDescent="0.3">
      <c r="A155" s="25">
        <f>ROW() - ROW(Sala_de_medicacao_e_Internacao!$A$1)</f>
        <v>154</v>
      </c>
      <c r="B155" s="25" t="s">
        <v>759</v>
      </c>
      <c r="C155" s="39" t="s">
        <v>762</v>
      </c>
      <c r="D155" s="25" t="s">
        <v>525</v>
      </c>
      <c r="F155" s="25"/>
      <c r="G155" s="25" t="s">
        <v>762</v>
      </c>
      <c r="H155" s="11"/>
      <c r="I155" s="25"/>
    </row>
    <row r="156" spans="1:9" x14ac:dyDescent="0.3">
      <c r="A156" s="25">
        <f>ROW() - ROW(Sala_de_medicacao_e_Internacao!$A$1)</f>
        <v>155</v>
      </c>
      <c r="B156" s="46" t="s">
        <v>759</v>
      </c>
      <c r="C156" s="48" t="s">
        <v>407</v>
      </c>
      <c r="D156" s="46" t="s">
        <v>525</v>
      </c>
      <c r="F156" s="46"/>
      <c r="G156" s="46" t="s">
        <v>407</v>
      </c>
      <c r="H156" s="47"/>
      <c r="I156" s="46"/>
    </row>
    <row r="157" spans="1:9" x14ac:dyDescent="0.3">
      <c r="A157" s="25">
        <f>ROW() - ROW(Sala_de_medicacao_e_Internacao!$A$1)</f>
        <v>156</v>
      </c>
      <c r="B157" s="56" t="s">
        <v>759</v>
      </c>
      <c r="C157" s="57" t="s">
        <v>99</v>
      </c>
      <c r="D157" s="49" t="s">
        <v>525</v>
      </c>
      <c r="F157" s="56"/>
      <c r="G157" s="46" t="s">
        <v>99</v>
      </c>
      <c r="H157" s="47"/>
      <c r="I157" s="46"/>
    </row>
    <row r="158" spans="1:9" x14ac:dyDescent="0.3">
      <c r="A158" s="25">
        <f>ROW() - ROW(Sala_de_medicacao_e_Internacao!$A$1)</f>
        <v>157</v>
      </c>
      <c r="B158" s="46" t="s">
        <v>759</v>
      </c>
      <c r="C158" s="48" t="s">
        <v>411</v>
      </c>
      <c r="D158" s="46" t="s">
        <v>525</v>
      </c>
      <c r="F158" s="46"/>
      <c r="G158" s="46" t="s">
        <v>411</v>
      </c>
      <c r="H158" s="47"/>
      <c r="I158" s="46"/>
    </row>
  </sheetData>
  <phoneticPr fontId="5" type="noConversion"/>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C3F-9249-4D7D-8804-A8B285799DAA}">
  <dimension ref="A1:B12"/>
  <sheetViews>
    <sheetView workbookViewId="0">
      <selection activeCell="B1" sqref="B1"/>
    </sheetView>
  </sheetViews>
  <sheetFormatPr defaultRowHeight="14.4" x14ac:dyDescent="0.3"/>
  <cols>
    <col min="1" max="1" width="15.109375" bestFit="1" customWidth="1"/>
    <col min="2" max="2" width="21.88671875" bestFit="1" customWidth="1"/>
  </cols>
  <sheetData>
    <row r="1" spans="1:2" x14ac:dyDescent="0.3">
      <c r="A1" t="s">
        <v>502</v>
      </c>
      <c r="B1" t="s">
        <v>503</v>
      </c>
    </row>
    <row r="2" spans="1:2" x14ac:dyDescent="0.3">
      <c r="A2" s="17" t="s">
        <v>504</v>
      </c>
      <c r="B2" s="19" t="s">
        <v>505</v>
      </c>
    </row>
    <row r="3" spans="1:2" x14ac:dyDescent="0.3">
      <c r="A3" s="18" t="s">
        <v>506</v>
      </c>
      <c r="B3" s="20" t="s">
        <v>507</v>
      </c>
    </row>
    <row r="4" spans="1:2" x14ac:dyDescent="0.3">
      <c r="A4" s="17" t="s">
        <v>508</v>
      </c>
      <c r="B4" s="19" t="s">
        <v>509</v>
      </c>
    </row>
    <row r="5" spans="1:2" x14ac:dyDescent="0.3">
      <c r="A5" s="18" t="s">
        <v>541</v>
      </c>
      <c r="B5" s="20" t="s">
        <v>510</v>
      </c>
    </row>
    <row r="6" spans="1:2" x14ac:dyDescent="0.3">
      <c r="A6" s="17" t="s">
        <v>511</v>
      </c>
      <c r="B6" s="19" t="s">
        <v>512</v>
      </c>
    </row>
    <row r="7" spans="1:2" x14ac:dyDescent="0.3">
      <c r="A7" s="21" t="s">
        <v>513</v>
      </c>
      <c r="B7" s="22" t="s">
        <v>513</v>
      </c>
    </row>
    <row r="8" spans="1:2" x14ac:dyDescent="0.3">
      <c r="A8" s="21" t="s">
        <v>540</v>
      </c>
      <c r="B8" s="22" t="s">
        <v>540</v>
      </c>
    </row>
    <row r="9" spans="1:2" x14ac:dyDescent="0.3">
      <c r="A9" s="21" t="s">
        <v>579</v>
      </c>
      <c r="B9" s="22" t="s">
        <v>579</v>
      </c>
    </row>
    <row r="10" spans="1:2" x14ac:dyDescent="0.3">
      <c r="A10" s="21" t="s">
        <v>580</v>
      </c>
      <c r="B10" s="22" t="s">
        <v>580</v>
      </c>
    </row>
    <row r="11" spans="1:2" x14ac:dyDescent="0.3">
      <c r="A11" s="21" t="s">
        <v>581</v>
      </c>
      <c r="B11" s="22" t="s">
        <v>581</v>
      </c>
    </row>
    <row r="12" spans="1:2" x14ac:dyDescent="0.3">
      <c r="A12" s="21" t="s">
        <v>582</v>
      </c>
      <c r="B12" s="22" t="s">
        <v>582</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1</vt:i4>
      </vt:variant>
    </vt:vector>
  </HeadingPairs>
  <TitlesOfParts>
    <vt:vector size="11" baseType="lpstr">
      <vt:lpstr>Para_casa</vt:lpstr>
      <vt:lpstr>ExameFisicos</vt:lpstr>
      <vt:lpstr>Evolucoes</vt:lpstr>
      <vt:lpstr>Kit_medicamentos</vt:lpstr>
      <vt:lpstr>Procedimentos</vt:lpstr>
      <vt:lpstr>Orientacoes</vt:lpstr>
      <vt:lpstr>Outros</vt:lpstr>
      <vt:lpstr>Sala_de_medicacao_e_Internacao</vt:lpstr>
      <vt:lpstr>ViasDeAdministracao</vt:lpstr>
      <vt:lpstr>Aprazamentos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2025-07-22T15:07:39Z</dcterms:modified>
</cp:coreProperties>
</file>