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xl/python.xml" ContentType="application/vnd.ms-excel.pyth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https://d.docs.live.net/1AC289667D0E8CCD/Documentos/Saúde/Prescrições/Prescrição_python/"/>
    </mc:Choice>
  </mc:AlternateContent>
  <xr:revisionPtr revIDLastSave="2576" documentId="13_ncr:1_{243FE48A-7C6A-41E4-8FFF-32D7F4E6C3EF}" xr6:coauthVersionLast="47" xr6:coauthVersionMax="47" xr10:uidLastSave="{2313FA87-E56A-4627-A699-8DEBC8F9B3E2}"/>
  <bookViews>
    <workbookView xWindow="-120" yWindow="-120" windowWidth="51840" windowHeight="21120" activeTab="1" xr2:uid="{4C639DE4-733A-4E7F-8720-AC3921A2C161}"/>
  </bookViews>
  <sheets>
    <sheet name="Para_casa" sheetId="1" r:id="rId1"/>
    <sheet name="ExameFisicos" sheetId="2" r:id="rId2"/>
    <sheet name="Evolucoes" sheetId="6" r:id="rId3"/>
    <sheet name="Kit_medicamentos" sheetId="7" r:id="rId4"/>
    <sheet name="Procedimentos" sheetId="3" r:id="rId5"/>
    <sheet name="Orientacoes" sheetId="4" r:id="rId6"/>
    <sheet name="Outros" sheetId="5" r:id="rId7"/>
    <sheet name="Sala_de_medicacao_e_Internacao" sheetId="10" r:id="rId8"/>
    <sheet name="ViasDeAdministracao" sheetId="8" r:id="rId9"/>
    <sheet name="Aprazamentos" sheetId="9" r:id="rId10"/>
  </sheets>
  <definedNames>
    <definedName name="Renovação_receita" localSheetId="6">Outros!$D$3</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7" i="2" l="1"/>
  <c r="A8" i="2"/>
  <c r="A9" i="2"/>
  <c r="A10" i="2"/>
  <c r="A4" i="10"/>
  <c r="A39" i="10"/>
  <c r="A44" i="10"/>
  <c r="A48" i="10"/>
  <c r="A3" i="7"/>
  <c r="A4" i="7"/>
  <c r="A5" i="7"/>
  <c r="A6" i="7"/>
  <c r="A7" i="7"/>
  <c r="A2" i="7"/>
  <c r="A27" i="10"/>
  <c r="A26" i="10"/>
  <c r="A40" i="10"/>
  <c r="A45" i="10"/>
  <c r="A34" i="10"/>
  <c r="A32" i="10"/>
  <c r="A46" i="10"/>
  <c r="A38" i="10"/>
  <c r="A16" i="10"/>
  <c r="A20" i="10"/>
  <c r="A31" i="10"/>
  <c r="A41" i="10"/>
  <c r="A13" i="10"/>
  <c r="A14" i="10"/>
  <c r="A12" i="10"/>
  <c r="A24" i="10"/>
  <c r="A35" i="10"/>
  <c r="A15" i="10"/>
  <c r="A43" i="10"/>
  <c r="A28" i="10"/>
  <c r="A47" i="10"/>
  <c r="A22" i="10"/>
  <c r="A18" i="10"/>
  <c r="A23" i="10"/>
  <c r="A42" i="10"/>
  <c r="A33" i="10"/>
  <c r="A30" i="10"/>
  <c r="A6" i="10"/>
  <c r="A7" i="10"/>
  <c r="A8" i="10"/>
  <c r="A2" i="10"/>
  <c r="A11" i="10"/>
  <c r="A19" i="10"/>
  <c r="A25" i="10"/>
  <c r="A49" i="10"/>
  <c r="A5" i="10"/>
  <c r="A3" i="10"/>
  <c r="A21" i="10"/>
  <c r="A37" i="10"/>
  <c r="A29" i="10"/>
  <c r="A36" i="10"/>
  <c r="A9" i="10"/>
  <c r="A10" i="10"/>
  <c r="A17" i="10"/>
  <c r="A101" i="1"/>
  <c r="M83" i="1"/>
  <c r="L83" i="1"/>
  <c r="A96" i="1"/>
  <c r="A66" i="1"/>
  <c r="A135" i="1"/>
  <c r="A117" i="1"/>
  <c r="A114" i="1"/>
  <c r="A115" i="1"/>
  <c r="A116" i="1"/>
  <c r="A63" i="1"/>
  <c r="A83" i="1"/>
  <c r="A14" i="1"/>
  <c r="A61" i="1"/>
  <c r="A141" i="1"/>
  <c r="M20" i="1"/>
  <c r="L20" i="1"/>
  <c r="A20" i="1"/>
  <c r="A129" i="1"/>
  <c r="A43" i="1"/>
  <c r="L9" i="1"/>
  <c r="M9" i="1"/>
  <c r="A9" i="1"/>
  <c r="A11" i="1"/>
  <c r="A54" i="1"/>
  <c r="A132" i="1"/>
  <c r="A85" i="1"/>
  <c r="A6" i="3"/>
  <c r="A7" i="3"/>
  <c r="A5" i="3"/>
  <c r="A130" i="1"/>
  <c r="A131" i="1"/>
  <c r="A53" i="1"/>
  <c r="A52" i="1"/>
  <c r="A3" i="6"/>
  <c r="A6" i="6"/>
  <c r="A5" i="6"/>
  <c r="A9" i="6"/>
  <c r="A8" i="6"/>
  <c r="A4" i="6"/>
  <c r="A7" i="6"/>
  <c r="A2" i="6"/>
  <c r="A2" i="3"/>
  <c r="A3" i="3"/>
  <c r="A4" i="3"/>
  <c r="A2" i="4"/>
  <c r="A3" i="4"/>
  <c r="A4" i="4"/>
  <c r="A5" i="4"/>
  <c r="A6" i="4"/>
  <c r="A7" i="4"/>
  <c r="A8" i="4"/>
  <c r="A4" i="5"/>
  <c r="A5" i="5"/>
  <c r="A6" i="5"/>
  <c r="A2" i="5"/>
  <c r="A7" i="5"/>
  <c r="A8" i="5"/>
  <c r="A3" i="5"/>
  <c r="A2" i="2"/>
  <c r="A3" i="2"/>
  <c r="A4" i="2"/>
  <c r="A5" i="2"/>
  <c r="A6" i="2"/>
  <c r="A2" i="1"/>
  <c r="A3" i="1"/>
  <c r="A4" i="1"/>
  <c r="A5" i="1"/>
  <c r="A6" i="1"/>
  <c r="A7" i="1"/>
  <c r="A8" i="1"/>
  <c r="A10" i="1"/>
  <c r="A12" i="1"/>
  <c r="A13" i="1"/>
  <c r="A15" i="1"/>
  <c r="A16" i="1"/>
  <c r="A17" i="1"/>
  <c r="A18" i="1"/>
  <c r="A19" i="1"/>
  <c r="A21" i="1"/>
  <c r="A22" i="1"/>
  <c r="A23" i="1"/>
  <c r="A24" i="1"/>
  <c r="A25" i="1"/>
  <c r="A26" i="1"/>
  <c r="A27" i="1"/>
  <c r="A28" i="1"/>
  <c r="A29" i="1"/>
  <c r="A30" i="1"/>
  <c r="A31" i="1"/>
  <c r="A32" i="1"/>
  <c r="A33" i="1"/>
  <c r="A34" i="1"/>
  <c r="A35" i="1"/>
  <c r="A36" i="1"/>
  <c r="A37" i="1"/>
  <c r="A38" i="1"/>
  <c r="A39" i="1"/>
  <c r="A40" i="1"/>
  <c r="A41" i="1"/>
  <c r="A42" i="1"/>
  <c r="A44" i="1"/>
  <c r="A45" i="1"/>
  <c r="A46" i="1"/>
  <c r="A47" i="1"/>
  <c r="A48" i="1"/>
  <c r="A49" i="1"/>
  <c r="A50" i="1"/>
  <c r="A51" i="1"/>
  <c r="A55" i="1"/>
  <c r="A56" i="1"/>
  <c r="A57" i="1"/>
  <c r="A58" i="1"/>
  <c r="A59" i="1"/>
  <c r="A60" i="1"/>
  <c r="A62" i="1"/>
  <c r="A64" i="1"/>
  <c r="A65" i="1"/>
  <c r="A67" i="1"/>
  <c r="A68" i="1"/>
  <c r="A69" i="1"/>
  <c r="A70" i="1"/>
  <c r="A71" i="1"/>
  <c r="A72" i="1"/>
  <c r="A73" i="1"/>
  <c r="A74" i="1"/>
  <c r="A75" i="1"/>
  <c r="A76" i="1"/>
  <c r="A77" i="1"/>
  <c r="A78" i="1"/>
  <c r="A79" i="1"/>
  <c r="A80" i="1"/>
  <c r="A81" i="1"/>
  <c r="A82" i="1"/>
  <c r="A84" i="1"/>
  <c r="A86" i="1"/>
  <c r="A87" i="1"/>
  <c r="A88" i="1"/>
  <c r="A89" i="1"/>
  <c r="A90" i="1"/>
  <c r="A91" i="1"/>
  <c r="A92" i="1"/>
  <c r="A93" i="1"/>
  <c r="A94" i="1"/>
  <c r="A95" i="1"/>
  <c r="A97" i="1"/>
  <c r="A98" i="1"/>
  <c r="A99" i="1"/>
  <c r="A100" i="1"/>
  <c r="A102" i="1"/>
  <c r="A103" i="1"/>
  <c r="A105" i="1"/>
  <c r="A104" i="1"/>
  <c r="A106" i="1"/>
  <c r="A107" i="1"/>
  <c r="A108" i="1"/>
  <c r="A109" i="1"/>
  <c r="A110" i="1"/>
  <c r="A111" i="1"/>
  <c r="A112" i="1"/>
  <c r="A113" i="1"/>
  <c r="A118" i="1"/>
  <c r="A119" i="1"/>
  <c r="A120" i="1"/>
  <c r="A121" i="1"/>
  <c r="A122" i="1"/>
  <c r="A123" i="1"/>
  <c r="A124" i="1"/>
  <c r="A125" i="1"/>
  <c r="A126" i="1"/>
  <c r="A127" i="1"/>
  <c r="A128" i="1"/>
  <c r="A133" i="1"/>
  <c r="A134" i="1"/>
  <c r="A136" i="1"/>
  <c r="A137" i="1"/>
  <c r="A138" i="1"/>
  <c r="A139" i="1"/>
  <c r="A140" i="1"/>
  <c r="A142" i="1"/>
  <c r="A143" i="1"/>
  <c r="A144" i="1"/>
  <c r="A145" i="1"/>
  <c r="A146" i="1"/>
  <c r="A147" i="1"/>
  <c r="A148" i="1"/>
  <c r="A149" i="1"/>
  <c r="A150" i="1"/>
  <c r="A151" i="1"/>
  <c r="A152" i="1"/>
  <c r="A153" i="1"/>
  <c r="A154" i="1"/>
  <c r="A155" i="1"/>
  <c r="A156" i="1"/>
  <c r="A157" i="1"/>
  <c r="A158" i="1"/>
  <c r="A159" i="1"/>
</calcChain>
</file>

<file path=xl/python.xml><?xml version="1.0" encoding="utf-8"?>
<python xmlns="http://schemas.microsoft.com/office/spreadsheetml/2023/python">
  <environmentDefinition id="{882DD1B0-6546-4DFA-8A08-902A380B44EA}">
    <initialization>
      <code xml:space="preserve">import numpy as np
import pandas as pd
import matplotlib.pyplot as plt
import seaborn as sns
import statsmodels as sm
import excel
import warnings
warnings.simplefilter('ignore')
excel.set_xl_scalar_conversion(excel.convert_to_scalar)
excel.set_xl_array_conversion(excel.convert_to_dataframe)
</code>
    </initialization>
  </environmentDefinition>
</python>
</file>

<file path=xl/sharedStrings.xml><?xml version="1.0" encoding="utf-8"?>
<sst xmlns="http://schemas.openxmlformats.org/spreadsheetml/2006/main" count="1665" uniqueCount="826">
  <si>
    <t>NomeBusca</t>
  </si>
  <si>
    <t>Dipirona</t>
  </si>
  <si>
    <t>Omeprazol</t>
  </si>
  <si>
    <t>PrescricaoCompleta</t>
  </si>
  <si>
    <t>Categoria</t>
  </si>
  <si>
    <t>Antibiótico</t>
  </si>
  <si>
    <t>Antiulceroso</t>
  </si>
  <si>
    <t>Paracetamol</t>
  </si>
  <si>
    <t>Diclofenaco</t>
  </si>
  <si>
    <t>Analgésico</t>
  </si>
  <si>
    <t>AINE</t>
  </si>
  <si>
    <t>Naproxeno</t>
  </si>
  <si>
    <t>Codeína</t>
  </si>
  <si>
    <t>Analgésico opioide</t>
  </si>
  <si>
    <t>Escopolamina</t>
  </si>
  <si>
    <t>Antiespasmódico</t>
  </si>
  <si>
    <t>Procinético</t>
  </si>
  <si>
    <t>Domperidona</t>
  </si>
  <si>
    <t>Doenca</t>
  </si>
  <si>
    <t>dor</t>
  </si>
  <si>
    <t>cólica</t>
  </si>
  <si>
    <t>dispepsia</t>
  </si>
  <si>
    <t>Ibuprofeno</t>
  </si>
  <si>
    <t>Soro fisiológico</t>
  </si>
  <si>
    <t>Budesonida</t>
  </si>
  <si>
    <t>Nafazolina</t>
  </si>
  <si>
    <t>Salbutamol</t>
  </si>
  <si>
    <t>Agonista beta-2-adrenérgico</t>
  </si>
  <si>
    <t>Prednisona</t>
  </si>
  <si>
    <t>Corticoide</t>
  </si>
  <si>
    <t>asma</t>
  </si>
  <si>
    <t>rinite</t>
  </si>
  <si>
    <t>Guaco</t>
  </si>
  <si>
    <t>tosse</t>
  </si>
  <si>
    <t>Antibiótico, corticoide</t>
  </si>
  <si>
    <t>otite</t>
  </si>
  <si>
    <t>Neomicina, polimixina B, hidrocortisona</t>
  </si>
  <si>
    <t>Ciprofloxacino, dexametasona</t>
  </si>
  <si>
    <t>Loratadina</t>
  </si>
  <si>
    <t>Anti-histamínico</t>
  </si>
  <si>
    <t>infecção</t>
  </si>
  <si>
    <t>Tenoxicam</t>
  </si>
  <si>
    <t>Ciclobenzaprina</t>
  </si>
  <si>
    <t>Relaxante muscular</t>
  </si>
  <si>
    <t>dor muscular</t>
  </si>
  <si>
    <t>dor, tosse</t>
  </si>
  <si>
    <t>Tramadol</t>
  </si>
  <si>
    <t>Antiemético</t>
  </si>
  <si>
    <t>náuseas, vômitos</t>
  </si>
  <si>
    <t>Dimenidrinato</t>
  </si>
  <si>
    <t>Dimenidrinato, piridoxina</t>
  </si>
  <si>
    <t>Ivermectina</t>
  </si>
  <si>
    <t>Antiparasitário</t>
  </si>
  <si>
    <t>escabiose</t>
  </si>
  <si>
    <t>Amoxicilina</t>
  </si>
  <si>
    <t>Cefalexina</t>
  </si>
  <si>
    <t>Metronidazol</t>
  </si>
  <si>
    <t>Ciprofloxacino</t>
  </si>
  <si>
    <t>Ceftriaxona</t>
  </si>
  <si>
    <t>Fosfomicina</t>
  </si>
  <si>
    <t>infecção, ITU</t>
  </si>
  <si>
    <t>Nitrofurantoína</t>
  </si>
  <si>
    <t>Sacarato de hidróxido férrico</t>
  </si>
  <si>
    <t>Ferro</t>
  </si>
  <si>
    <t>anemia</t>
  </si>
  <si>
    <t>ConteudoTexto</t>
  </si>
  <si>
    <t>Exame físico</t>
  </si>
  <si>
    <t>BEG, LOTE, corado, hidratado, AAA
AC: RCR em 2T, BNF, s/ sopros
AR: MVF+, s/ RA, sem sinais de desconforto respiratório
ABDOME: normotenso, RHA+, sem VMG, indolor à palpação, sem sinais de peritonite
Extremidades: sem edemas e bem perfundidas
Neurológico: pupilas isocóricas e foto reagentes. Glasgow 15</t>
  </si>
  <si>
    <t>Masculino</t>
  </si>
  <si>
    <t>Feminino</t>
  </si>
  <si>
    <t>BEG, LOTE, corada, hidratada, AAA
AC: RCR em 2T, BNF, s/ sopros
AR: MVF+, s/ RA, sem sinais de desconforto respiratório
ABDOME: normotenso, RHA+, sem VMG, indolor à palpação, sem sinais de peritonite
Extremidades: sem edemas e bem perfundidas
Neurológico: pupilas isocóricas e foto reagentes. Glasgow 15</t>
  </si>
  <si>
    <t>Trauma</t>
  </si>
  <si>
    <t xml:space="preserve">A – Vias aéreas pérvias. Sem presença de corpos estranhos visíveis em orofaringe. Pulso arterial presente. Região cervical: palpação indolor e movimentação passiva e ativa indolor. 
B – Eupneico. Movimento torácicos simétricos e sem desvio de traqueia. MVF+, s /RA
C – RCR em 2T, BNF, s/ sopros. Extremidades bem perfundidas (TEC &lt; 3 segundos). Sem instabilidade em pelve 
D – Glasgow 15. Pupilas isocóricas e fotorreagentes. 
E – </t>
  </si>
  <si>
    <t>Psiquiátrico</t>
  </si>
  <si>
    <t>aparência, atitude, consciência, orientação, atenção, memória, inteligência, sensopercepção, fala, pensamento, humor, afeto, consciência do eu, vontade, pragmatismo, consciência de morbidade e planos para o futuro</t>
  </si>
  <si>
    <t>Exame mental</t>
  </si>
  <si>
    <t>IOT</t>
  </si>
  <si>
    <t xml:space="preserve">Pré-oxigenado paciente por 3 minutos com O2 à 100%; Realizados medicações para otimização: Realizada sedação com: ?, e bloqueio neuromuscular com: ?; Posicionado paciente com coxim; Feito laringoscopia. Cormack-Lehane: __; Passado tubo endotraqueal n° __. Passado em __ tentativas; Insuflado cuff e conectado ao dispositivo bolsa-válvula-máscara; Checado posicionamento do tubo por meio da ausculta, já que não dispomos de capnógrafo ou de capnografia. Verificado que o tubo endotraqueal está bem-posicionado; Fixado tubo endotraqueal em ___ cm a nível de comissura labial; Conectado tudo endotraqueal ao ventilador mecânico com parâmetros: __; </t>
  </si>
  <si>
    <t>Via aérea</t>
  </si>
  <si>
    <t>CVC</t>
  </si>
  <si>
    <t>Explico procedimento para paciente. Posiciono de forma adequada o paciente; Realizo paramentação; Realizado antissepsia de local de punção: ?; Realizado anestesia local; Realizado punção com agulha, introduzido fio-guia e, após, feito dilatação com o dilatador; Introduzido cateter, retirado fio-guia e feito fixação com fio nylon. Procedimento sem intercorrência. Cateter duplo lúmen e tamanho Fr 7</t>
  </si>
  <si>
    <t>RCP</t>
  </si>
  <si>
    <t>Ressuscitação cardiopulmonar</t>
  </si>
  <si>
    <t>Hemorroida</t>
  </si>
  <si>
    <t>a)	Aumentar o consumo de alimentos ricos em fibras;
b)	Aumentar o consumo de água e de outros líquidos;
c)	Enquanto houver hemorroida, tentar evitar o uso de papel higiênico. Lavar-se durante o
banho;
d)	Realizar banhos de assento por, pelo menos, três vezes ao dia e após as evacuações;
e)	Os banhos de assento podem ser realizados colocando-se água morna em uma bacia, e
sentando-se nu dentro dela, de modo a permitir o contato da água com a lesão, por pelo menos 15 minutos ou até a água esfriar.</t>
  </si>
  <si>
    <t>Constipação</t>
  </si>
  <si>
    <t>a)	Realize atividades físicas regulares;
b)	O consumo de alimentos deve ser rico em fibras, com verduras, frutas, farinha de trigo, linhaça etc;
c)	Juntamente com as fibras, é importante beber bastante água;
d)	Ficar sentado no vaso sanitário por alguns minutos todos os dias, mesmo sem sucesso, de preferência logo ao acordar ou cerca de 30 minutos após as refeições, de maneira a treinar o ritmo do intestino;
e)	Durante a evacuação, pode-se tentar elevar os joelhos, apoiando os pés em alguma superfície mais alta, de maneira a aumentar a pressão abdominal;</t>
  </si>
  <si>
    <t>Gastrointestinal</t>
  </si>
  <si>
    <t>Anal</t>
  </si>
  <si>
    <t>Dificuldade para dormir</t>
  </si>
  <si>
    <t>a)	Evitar ficar na cama sem dormir, e não usar a cama para outras atividades, como ler, ver
televisão ou comer. Não cochilar diante da televisão antes de deitar.
b)	Evitar atividades ou hábitos que possam prejudicar o sono quando feitos à noite: praticar
exercícios, café, cigarro ou bebidas alcoólicas até 6 horas antes do horário de dormir.
c)	Não fazer grandes refeições antes de se deitar.
d)	Não usar nenhum medicamento sem antes consultar seu médico.
e)	Perto da hora de dormir, preferir atividades que relaxem: banho quente, reduzir as luzes do quarto, leitura ou ouvir música.
f)	Praticar atividades físicas regularmente.
g)	Se for trabalhador noturno, para tentar dormir durante o dia, preferir manter as cortinas fechadas e evitar atividades com luminosidade (televisão, computador).
h)	Se possível, não prolongar o horário habitual de sono durante os dias de folga.
i)	Ter horários regulares para dormir e acordar, evitando cochilos durante o dia.</t>
  </si>
  <si>
    <t>Neurológico</t>
  </si>
  <si>
    <t>DRGE</t>
  </si>
  <si>
    <t>a)	Elevação da cabeceira da cama (15 cm): use um apoio sob os pés da cama, ou
travesseiros/almofadas.
b)	Evitar deitar-se nas duas horas após as refeições.
c)	Evitar refeições espaçadas e em grande quantidade.
d)	Moderar a ingestão dos seguintes alimentos, na dependência dos sintomas: frituras e gordurosos, alimentos condimentados (pimenta, ketchup), chás ricos em cafeína (verde, mate e preto), suplementos de cafeína, frutas cítricas, café, bebidas alcoólicas, bebidas gasosas/refrigerantes, menta, hortelã e produtos à base de tomate ou chocolate.
e)	Não fumar ou, pelo menos, tentar reduzir a quantidade de cigarros fumados por dia.
f)	Redução de peso corporal.
g)	Tomar os medicamentos prescritos, mesmo na ausência de sintomas, e não usar nenhum remédio sem antes consultar seu médico.</t>
  </si>
  <si>
    <t>Epistaxe</t>
  </si>
  <si>
    <t>a)	Manter o ambiente úmido. Ambientes secos contribuem para o sangramento nasal;
b)	Evitar alimentos picantes;
c)	Evitar banhos quentes;
d)	Exercícios extenuantes podem aumentar a chance de sangramento nasal;
e)	Aplicar soro fisiológico frequentemente no nariz também contribui para sangramentos;
f)	Em caso de sangramento, pressionar o nariz na região logo abaixo do osso (já na parte
g)	mole do nariz), utilizando o indicador e o polegar;
h)	Aguardar o sangramento parar e continuar pressionando por mais 5 minutos depois da interrupção do sangramento;
i)	Não é recomendado virar a cabeça para trás ou deitar de barriga para cima;
j)	Em caso de sangramento persistente, pode-se assoar o nariz de forma lenta e persistente, para tentar eliminar possíveis coágulos que contribuem para o sangramento não parar;
k)	Procurar um médico em caso de sangramentos que não cessem.</t>
  </si>
  <si>
    <t>Vascular</t>
  </si>
  <si>
    <t>TCE</t>
  </si>
  <si>
    <t>Até o momento não foi constatada, através dos exames realizados, qualquer evidência de que o trauma deste paciente tenha sido significativo para que ele permaneça em observação ou admitido neste hospital, e, portanto, será LIBERADO.  Entretanto, novos sinais, sintomas e complicações podem ocorrer horas, dias e semanas ou até meses após o traumatismo.  As primeiras 48 horas são as mais críticas.  É aconselhável que este paciente permaneça em companhia de alguém confiável pelo menos durante este período.
O   paciente   deverá   retornar   ao   hospital   especializado (ou outras unidades de pronto-atendimento) imediatamente, se parecerem os seguintes sinais e sintomas abaixo relacionados
1.Dor de cabeça persistente que não melhora com analgésicos comuns;
2.Sonolência excessiva ou insônia;
3.Irritabilidade, ou ansiedade ou labilidade emocional;
4.Desmaio, fraqueza, diminuição   da   força   nas   pernas, na   metade   do   corpo   ou formigamento nas pernas ou metade do no corpo;
5.Dificuldade de falar ou entender, de memória ou concentração;
6.Modificações de personalidade ou comportamento;
7.Confusão mental ou piora progressiva da consciência;
8.Náuseas, ou vômitos persistentes, tonturas ou convulsão;
9.Diminuição da audição, da visão ou intolerância à luz;
10.Movimento estranho dos olhos, visão dupla;
11.Alteração da respiração, das batidas do coração ou febre (acima de 37,8°C);
12.Perda de líquido claro ou sangue pelo ouvido ou nariz;
13.Alteração do tamanho ou forma das pupilas;
14.Depressão ou agressividade;
15.Dor na nuca ou durante movimentos do pescoço;
16.Dificuldades de realizar suas atividades domésticas ou no emprego. 
Pode continuar usando as medicações prescritas pelo seu MÉDICO, porém não use sedativos, ou remédios para dormir, xaropes para tosse ou outros que possam produzir sono. Não tome bebidas alcoólicas pelo menos nas próximas 48 horas. Durante o sono peça para ser acordado frequentemente (2 a 3 vezes), para que se possa avaliar a presença dos sinais acima descritos</t>
  </si>
  <si>
    <t>Sutura</t>
  </si>
  <si>
    <t>Renovação Uso Contínuo</t>
  </si>
  <si>
    <t>Realizo prescrição de medicações de uso contínuo prescrito por: Oriento sobre a importância de realizar o acompanhamento rotineiro em consulta médicas, principalmente pelo profissional assistente ou pela equipe de saúde da atenção primária de referência.
Obs.: Oriento sobre retorno a este estabelecimento de saúde em caso de dúvida sobre a doença, ou se presença de não melhora ou piora da doença</t>
  </si>
  <si>
    <t>Renovação hospital dia</t>
  </si>
  <si>
    <t>Realizo prescrição de medicações em regime de hospital dia prescrito por: Oriento sobre a importância de realizar o acompanhamento rotineiro em consulta médicas, principalmente pelo profissional assistente ou pela equipe de saúde da atenção primária de referência.
Obs.: Oriento sobre retorno a este estabelecimento de saúde em caso de dúvida sobre a doença, ou se presença de não melhora ou piora da doença</t>
  </si>
  <si>
    <t>Renovação de receita</t>
  </si>
  <si>
    <t>Solicitação exame</t>
  </si>
  <si>
    <t>Realizo prescrição de exame laboratoriais solicitado por: Oriento sobre a importância de realizar o acompanhamento rotineiro em consulta médicas, principalmente pelo profissional assistente/solicitante ou pela equipe de saúde da atenção primária de referência.
Obs.: Oriento sobre retorno a este estabelecimento de saúde em caso de dúvida sobre a doença, ou se presença de não melhora ou piora da doença</t>
  </si>
  <si>
    <t>Atestado</t>
  </si>
  <si>
    <t xml:space="preserve">Paciente atendido na UPA de São Sebastião, Brasília-DF, com necessidade de afastamento de atividade laborais e/ou educacionais por um período de 
CID:
Data: </t>
  </si>
  <si>
    <t>Atestado médico</t>
  </si>
  <si>
    <t>Atestado paciente internado</t>
  </si>
  <si>
    <t xml:space="preserve">Paciente em questão esteve internado na UPA de São Sebastião, Brasília-DF, nos períodos:
De __ até __
Além disso, necessita de atestado médico para afastamento de atividades laborais e/ou escolares, nos perído e com quantidade de dias
Quantidade de dias:
Data de início
Data de  término
CID:
Data: </t>
  </si>
  <si>
    <t>Atestado acompanhante</t>
  </si>
  <si>
    <t>Amoxicilina, clavulanato</t>
  </si>
  <si>
    <t>Descongestionante nasal</t>
  </si>
  <si>
    <t>Expectorante</t>
  </si>
  <si>
    <t>Levofloxacino</t>
  </si>
  <si>
    <t>Sulfametoxazol, trimetoprima</t>
  </si>
  <si>
    <t>Miconazol</t>
  </si>
  <si>
    <t>Antifúngico</t>
  </si>
  <si>
    <t>infecção, vaginose</t>
  </si>
  <si>
    <t>Fluconazol</t>
  </si>
  <si>
    <t>Carmelose</t>
  </si>
  <si>
    <t>Lubrificante</t>
  </si>
  <si>
    <t>conjuntivite</t>
  </si>
  <si>
    <t>Clorexidina</t>
  </si>
  <si>
    <t>Antisséptico</t>
  </si>
  <si>
    <t>Nimesulida</t>
  </si>
  <si>
    <t>Simeticona</t>
  </si>
  <si>
    <t>Antifisético</t>
  </si>
  <si>
    <t>Bromoprida</t>
  </si>
  <si>
    <t>Hidróxido de alumínio, hidróxido de magnésio</t>
  </si>
  <si>
    <t>Antiácido</t>
  </si>
  <si>
    <t>gastrite</t>
  </si>
  <si>
    <t>Sais de reidratação oral</t>
  </si>
  <si>
    <t>diarreia</t>
  </si>
  <si>
    <t>Lactulose</t>
  </si>
  <si>
    <t>Laxante</t>
  </si>
  <si>
    <t>constipação</t>
  </si>
  <si>
    <t>Óleo mineral</t>
  </si>
  <si>
    <t>Metoclopramida</t>
  </si>
  <si>
    <t>Ondansetrona</t>
  </si>
  <si>
    <t>Dexametasona</t>
  </si>
  <si>
    <t>dermatite</t>
  </si>
  <si>
    <t>Hidrocortisona</t>
  </si>
  <si>
    <t>Dengue</t>
  </si>
  <si>
    <t>Nega alterações urinárias ou evacuatórias
Nega lesões de pele, dor abdominal, sangramentos, tontura, lipotimia ou prurido
Exame físico
BEG, LOTE, CHAAA
Sem lesões de pele
AC: RCR em 2T, BNF, s/ sopros
AR: MVF+, s/ RA, sem sinais de desconforto respiratório
ABDOME: normotenso, RHA+, sem VMG, indolor à palpação, sem sinais de peritonite
Extremidades: sem edemas e bem perfundidas
Neurológico: pupilas isocóricas e foto reagentes. Glasgow 15
Oroscopia: sem lesões ou sinais de sangramento</t>
  </si>
  <si>
    <t>Exame na dengue</t>
  </si>
  <si>
    <t>dengue</t>
  </si>
  <si>
    <t>Orientações gerais:
1 – Procurar urgência e emergência se sinais de alarme: vômitos persistentes (um vômito “atrás do outro”; dor de barriga intensa; sensação de desmaio/desmaio; sangramentos (dentro da boca, na tosse, no vômito ou nas fezes)
2 – Combater o mosquito transmissor da dengue (Aedes Aegypti)
3 – Usar medicações com orientação médica
4 – Não usar antiinflimatórios não esteroidais (Exemplo: ibuprofeno, nimesulida, cetoprofeno, naproxeno, diclofenaco etc etc) e salicilatos (Exemplo: AAS)
Beba bastante líquidos!!!</t>
  </si>
  <si>
    <t>Beclometasona</t>
  </si>
  <si>
    <t>Formoterol</t>
  </si>
  <si>
    <t>Formoterol, budesonida</t>
  </si>
  <si>
    <t>Formoterol, beclometasona</t>
  </si>
  <si>
    <t>Agonista beta-2-adrenérgico, corticoide</t>
  </si>
  <si>
    <t>Hidroxiquinolina, trolamina</t>
  </si>
  <si>
    <t>rolha de cerumem</t>
  </si>
  <si>
    <t>Psyllium</t>
  </si>
  <si>
    <t>Macrogol 3350, bicarbonato de sódio, cloreto de sódio, cloreto de potássio</t>
  </si>
  <si>
    <t>Policresuleno, cinchocaína</t>
  </si>
  <si>
    <t>1 - Policresuleno + Cloridrato de cinchocaína pomada _____ 1 frasco
Aplicar de 2 a 3 vezes no dia na região afetada até melhora dos sintomas</t>
  </si>
  <si>
    <t>Antisséptico, adstringente, anestésico local</t>
  </si>
  <si>
    <t>hemorroida</t>
  </si>
  <si>
    <t>Diosmina, hesperidina</t>
  </si>
  <si>
    <t>antivaricoso</t>
  </si>
  <si>
    <t>varizes, hemorroida</t>
  </si>
  <si>
    <t>Triancinolona</t>
  </si>
  <si>
    <t>Corticoide tópico</t>
  </si>
  <si>
    <t>Permanganato de potássio</t>
  </si>
  <si>
    <t>Mupirocina</t>
  </si>
  <si>
    <t>Água boricada</t>
  </si>
  <si>
    <t>ferida</t>
  </si>
  <si>
    <t>ferida, impetigo</t>
  </si>
  <si>
    <t>infecção, ferida</t>
  </si>
  <si>
    <t>Permetrina</t>
  </si>
  <si>
    <t>Dexclorfeniramina</t>
  </si>
  <si>
    <t>alergia</t>
  </si>
  <si>
    <t>Hidroxizina</t>
  </si>
  <si>
    <t>Prometazina</t>
  </si>
  <si>
    <t>Desloratadina</t>
  </si>
  <si>
    <t>Betametasona</t>
  </si>
  <si>
    <t>Sumatriptina</t>
  </si>
  <si>
    <t>Agonista do receptor 5-HT1</t>
  </si>
  <si>
    <t>cefaleia</t>
  </si>
  <si>
    <t>Cinarizina</t>
  </si>
  <si>
    <t>vertigem</t>
  </si>
  <si>
    <t>Prednisolona</t>
  </si>
  <si>
    <t>Cetoconazol</t>
  </si>
  <si>
    <t>tinea</t>
  </si>
  <si>
    <t>Hidroclorotiazida</t>
  </si>
  <si>
    <t>Anti-hipertensivo</t>
  </si>
  <si>
    <t>has</t>
  </si>
  <si>
    <t>Indapamida</t>
  </si>
  <si>
    <t>Clortalidona</t>
  </si>
  <si>
    <t>Espironolactona</t>
  </si>
  <si>
    <t>Anti-hipertensivo, diurético tiazídico</t>
  </si>
  <si>
    <t>Losartana</t>
  </si>
  <si>
    <t>Anti-hipertensivo, BRA</t>
  </si>
  <si>
    <t>has, ic</t>
  </si>
  <si>
    <t>Anti-hipertensivo, IECA</t>
  </si>
  <si>
    <t>Enalapril</t>
  </si>
  <si>
    <t>Metoprolol</t>
  </si>
  <si>
    <t>Anti-hipertensivo, BB</t>
  </si>
  <si>
    <t>Anlodipino</t>
  </si>
  <si>
    <t>Anti-hipertensivo, BCC</t>
  </si>
  <si>
    <t>emoliente otológico</t>
  </si>
  <si>
    <t>escabicida, pediculicida</t>
  </si>
  <si>
    <t>escabiose, pediculose</t>
  </si>
  <si>
    <t>asma, dermatite</t>
  </si>
  <si>
    <t>antivertiginoso</t>
  </si>
  <si>
    <t>Carvedilol</t>
  </si>
  <si>
    <t>Anti-helmíntico</t>
  </si>
  <si>
    <t>helmintoses</t>
  </si>
  <si>
    <t>Clindamicina</t>
  </si>
  <si>
    <t>Antibiótico, lincosamida</t>
  </si>
  <si>
    <t>Antibiótico, betalactâmico</t>
  </si>
  <si>
    <t>Antibiótico, betalactâmico, cefalosporina 3ª geração</t>
  </si>
  <si>
    <t>Antibiótico, betalactâmico, cefalosporina 1ª geração</t>
  </si>
  <si>
    <t>Antibiótico, quinolona</t>
  </si>
  <si>
    <t>Antibiótico, antifolato</t>
  </si>
  <si>
    <t>flatulência</t>
  </si>
  <si>
    <t>Ácido mefenâmico</t>
  </si>
  <si>
    <t>dor, dismenorreia, menorragia</t>
  </si>
  <si>
    <t>Análogo de insulina</t>
  </si>
  <si>
    <t>dm</t>
  </si>
  <si>
    <t>dm, carpule</t>
  </si>
  <si>
    <t>Insulina humana regular</t>
  </si>
  <si>
    <t>Insulina humana NPH</t>
  </si>
  <si>
    <t>Biguanida</t>
  </si>
  <si>
    <t>Gliclazida</t>
  </si>
  <si>
    <t>Secretagogos</t>
  </si>
  <si>
    <t>Síndrome gripal</t>
  </si>
  <si>
    <t>Admissão ou observação</t>
  </si>
  <si>
    <t>UPA – São Sebastiao
Data: 
Sala vermelha / Sala amarela
Admissão
SES/CNS/CPF:
Procedência: 
Contato de familiares/responsáveis:
DI na UPA e horário: 
.
#HMA:
.
#HPP
.
#MUC
.
- Medicações conciliadas: 
.
#Dispositivos:
- AVP em 
.
# Medicações específicas: 
.
#Ex. físico 
PA | PAM |FC |FR |Temp |SatO2 em  |HGT
Peso:
.
#Ex. complementares
=&gt; Lab
.
=&gt; ECG
.
=&gt; Imagem
.
=&gt; Outros
.
=&gt; Ex. prévios
.
#HD
.
#Pendências 
.
#Conduta</t>
  </si>
  <si>
    <t>Admissão, observação</t>
  </si>
  <si>
    <t>Evolução</t>
  </si>
  <si>
    <t>Evolução, vermelha</t>
  </si>
  <si>
    <t xml:space="preserve">Paciente em leito de sala vermelha, estável hemodinamicamente sem uso de DVA e eupneico em a.a. Há boa dieta via oral. Eliminações de fezes adequadas. Diurese em de bom aspecto e adequada. Apresenta bons sinais vitais e sem disglicemias. Nega dor. </t>
  </si>
  <si>
    <t>Evolução, amarela</t>
  </si>
  <si>
    <t>Albendazol</t>
  </si>
  <si>
    <t>Nitazoxanida</t>
  </si>
  <si>
    <t>Flunarizina</t>
  </si>
  <si>
    <t>Metformina</t>
  </si>
  <si>
    <t>1 - Soro fisiológico
Realizar lavagem nasal com soro. Usar seringa</t>
  </si>
  <si>
    <t>Eletrólitos</t>
  </si>
  <si>
    <t>Realizo antissepsia de ferida. Realizo sutura de forma asséptica. Oriento sobre complicações de ferida. Oriento sobre cuidados de ferida. Prescrevo analgesia; Forneço ___ dias de atestado; Retirada de ponto com ___ dias; Oriento sobre checagem de cartão vacinal para verificar nova dose de vacina de tétano</t>
  </si>
  <si>
    <t>Ambroxol</t>
  </si>
  <si>
    <t>Acetilcisteína</t>
  </si>
  <si>
    <t>Mucolítico</t>
  </si>
  <si>
    <t>Ácido tranexâmico</t>
  </si>
  <si>
    <t>Antifibrinolítico</t>
  </si>
  <si>
    <t>menorreia</t>
  </si>
  <si>
    <t>OrdemPrioridade</t>
  </si>
  <si>
    <t>FormaFarmaceutica</t>
  </si>
  <si>
    <t>creme</t>
  </si>
  <si>
    <t>solução</t>
  </si>
  <si>
    <t>comprimido</t>
  </si>
  <si>
    <t>solução oral</t>
  </si>
  <si>
    <t>chá</t>
  </si>
  <si>
    <t>tintura</t>
  </si>
  <si>
    <t>ID_Item</t>
  </si>
  <si>
    <t>Paciente Hígido, Contactante, Tranquilo, Sem Doenças Neurológicas. Sala amarela</t>
  </si>
  <si>
    <t>Paciente Hígido, Contactante, Tranquilo, Sem Doenças Neurológicas. Sala vermelha</t>
  </si>
  <si>
    <t>Modelo para Paciente em Ventilação Espontânea com TQT (Sala Amarela/Vermelha)</t>
  </si>
  <si>
    <t>Evolução, TQT</t>
  </si>
  <si>
    <t>Evolução, TQT, O2 suplementar</t>
  </si>
  <si>
    <t>Modelo de Evolução (Exemplo para Paciente com Demência de Base e Infecção Aguda)</t>
  </si>
  <si>
    <t>Modelo de Evolução (Sala Vermelha / UTI)</t>
  </si>
  <si>
    <t>Modelo para Paciente com TQT Recebendo O2 Suplementar ou em Processo de Desmame de VM (ainda com TQT)</t>
  </si>
  <si>
    <t>Evolução, vermelha, IOT</t>
  </si>
  <si>
    <t>UPA – São Sebastiao
Data: 
Sala vermelha / Sala amarela
Evolução
SES/CNS/CPF:
Procedência: 
Contato de familiares/responsáveis:
DI na UPA e horário:
.
#HD
.
#HMA
.
#HPP
.
#MUC
.
- Medicações conciliadas: 
.
#Dispositivos
- AVP
- [Tipo de O2 suplementar]
- [Dispositivo diurese]
- CVC
- SNE
- TOT
.
# Medicações específicas: 
.
# Evolução:
.
#Ex. físico 
PA | PAM |FC |FR |Temp |SatO2 em  |HGT
Peso:
.
#Ex. complementares
=&gt; Lab
.
=&gt; ECG
.
=&gt; Imagem
.
=&gt; Outros
.
=&gt; Ex. prévios
.
#Pendências 
.
#Conduta</t>
  </si>
  <si>
    <t>Sistema respiratório</t>
  </si>
  <si>
    <t>Sistema gastrointestinal</t>
  </si>
  <si>
    <t>Asma</t>
  </si>
  <si>
    <t>Ferimento</t>
  </si>
  <si>
    <t>Sistema hematológico</t>
  </si>
  <si>
    <t>Paracetamol e AINE</t>
  </si>
  <si>
    <t>Dipirona e AINE</t>
  </si>
  <si>
    <t>Dispepsia</t>
  </si>
  <si>
    <t>Paciente em leito de, sob intubação orotraqueal e ventilação mecânica. Hemodinamicamente estável, sem uso de droga vasoativa. Dieta enteral por sonda nasoenteral (SNE). Débito urinário [volume, e.g., 800] mL nas últimas horas via sonda vesical de demora (SVD), aspecto [amarelo claro/turvo/hematúrico]. Eliminações evacuatórias adequadas. Sem distermias, normocárdico, normotenso, sem disglicemias.
.
Parâmetros da VM: [Modo], FiO2 [X, e.g., 50]%, PEEP [Y, e.g., 10] cmH2O, [Volume Corrente (VC) [Z, e.g., 420] mL ou Pressão Controlada (PC) [A, e.g., 15] cmH2O acima da PEEP], Frequência Respiratória (FR) irpm.</t>
  </si>
  <si>
    <t>Evolução, déficit neurológico</t>
  </si>
  <si>
    <t>Paciente em leito de [sala amarela/vermelha], acompanhado por [familiar/cuidador]. Hemodinamicamente estável sem drogas vasoativas, eupneico em ar ambiente. Apresenta-se sonolento , despertando a estímulos verbais, porém com desorientação temporoespacial e alopsíquica. Glasgow (O V M). Atenção hipovigil e tenacidade diminuída. Comportamento apático, pouco cooperativo aos cuidados. Pupilas isocóricas e fotorreagentes. Ausência de sinais de irritação meníngea. Sem déficits motores focais agudos aparentes. Aceitando parcialmente dieta oral pastosa. Diurese presente, de aspecto concentrado. Sem distermias, normocárdico, normotenso, sem disglicemias. Sem sinais de dor ou outras queixas passíveis de presunção no momento.</t>
  </si>
  <si>
    <t>Paciente em leito de sala amarela, [com/sem] acompanhante. Mantém-se contactuante (Glasgow 15) , calmo, orientado em tempo e espaço. Eupneico em ar ambiente. Hemodinamicamente estável. Aceitando bem a dieta ofertada por via oral. Eliminações intestinais presentes e fisiológicas. Diurese presente e fisiológica. Afebril, normocárdico, normotenso e com boa saturimetria. Glicemias capilares dentro da faixa de normalidade. Nega dor ou outras queixas no momento.</t>
  </si>
  <si>
    <t>Paciente em leito de [sala amarela/vermelha], em ventilação espontânea através de traqueostomia com cânula [plástica sem balão / metálica / plástica com cuff [insuflado/desinsuflado]] número [X]. Estoma traqueal de bom aspecto, fixador limpo e bem posicionado. Realizada limpeza da cânula interna e troca de curativo conforme rotina. Aspiração traqueal com secreção [fluida, hialina], em [pequena] quantidade. Eupneico em ar ambiente [ou em uso de O2 [X] L/min via conector de TQT ou máscara de TQT, SatO2 [Y]%].</t>
  </si>
  <si>
    <t>Paciente em leito de [sala amarela/vermelha], [descrever estado neurológico]. Mantém traqueostomia com cânula [plástica com cuff insuflado] número [X], para proteção de via aérea [ou para ventilação mecânica intermitente]. Estoma traqueal de aspecto satisfatório, fixador adequado. Secreção traqueal [tipo, quantidade, aspecto], aspirada conforme necessidade. Atualmente em [macronebulização com O2 a [Y]% via máscara de TQT / períodos de ventilação espontânea em tubo T / ventilação mecânica em modo [especificar modo e parâmetros básicos se em desmame intermitente]]. SatO2 [Z]%.</t>
  </si>
  <si>
    <t>solução injetável</t>
  </si>
  <si>
    <t>frasco</t>
  </si>
  <si>
    <t>solução tópica</t>
  </si>
  <si>
    <t>aerossol</t>
  </si>
  <si>
    <t>suspensão nasal</t>
  </si>
  <si>
    <t>solução oftálmica</t>
  </si>
  <si>
    <t>pó para solução injetável</t>
  </si>
  <si>
    <t>xampu</t>
  </si>
  <si>
    <t>solução otológica</t>
  </si>
  <si>
    <t>loção</t>
  </si>
  <si>
    <t>pó para inalação</t>
  </si>
  <si>
    <t>grânulo</t>
  </si>
  <si>
    <t>suspensão injetável</t>
  </si>
  <si>
    <t>Pó para preparação extemporânea</t>
  </si>
  <si>
    <t>solução nasal</t>
  </si>
  <si>
    <t>cápsula</t>
  </si>
  <si>
    <t>pó</t>
  </si>
  <si>
    <t>pomada</t>
  </si>
  <si>
    <t>pó para solução oral</t>
  </si>
  <si>
    <t>pasta</t>
  </si>
  <si>
    <t>1 - Acetilcisteína 20 mg/ml _____ 1 frasco
Tomar 10 ml de 8 em 8 horas</t>
  </si>
  <si>
    <t>1 - Ácido tranexâmico 500 mg _____ 1 caixa
Tomar 1 comprimido de 8 em 8 horas por 3 dias</t>
  </si>
  <si>
    <t>1 - Ambroxol 6 mg/ml _____ 1 frasco
Tomar 5 ml de 8 em 8 horas</t>
  </si>
  <si>
    <t>1 - Betametasona 0,1mg/ml _____ 1 frasco
Tomar 10 ml de 8 em 8 horas por 4 dias</t>
  </si>
  <si>
    <t>1 - Bromoprida 10 mg _____ 1 caixa
Tomar 1 comprimido de 8 em 8h se náusea</t>
  </si>
  <si>
    <t>1 - Budesonida 50 mcg aerossol _____ 1 frasco
Inalar 4 puffs por dia</t>
  </si>
  <si>
    <t>1 - Budesonida 200 mcg aerossol _____ 1 frasco
Inalar 1 puffs por dia</t>
  </si>
  <si>
    <t>1 - Clindamicina 300 mg _____ ___ comprimidos
Tomar 1 comprimido de 8 em 8 horas por ___ dias</t>
  </si>
  <si>
    <t>1 - Hidrocortisona creme _____ 1 tubo
Aplicar 2 vezes ao dia por ___ dias. Realizar leve fricção</t>
  </si>
  <si>
    <t>1 - Ibuprofeno 600 mg _____ 1 caixa
Tomar 1 comprimido de 8 em 8 horas por 5 dias</t>
  </si>
  <si>
    <t>1 - Simeticona 40 mg _____ 1 caixa
Tomar 1 comprimido de 8 em 8h por 3 dias</t>
  </si>
  <si>
    <t>1 - Hidróxido de alumínio + hidróxido de magnésio _____ 1 frasco
Tomar 1 colher 30 min antes das refeições principais</t>
  </si>
  <si>
    <t>1 - Nafazolina 0,5mg/ml solução nasal _____ 1 frasco
Aplicar 4 gotas “dentro de cada nariz” de 6 em 6 horas por até 5 dias
Obs.: Não fazer uso prolongado desta medicação.</t>
  </si>
  <si>
    <t>1 - Omeprazol 20 mg _____ 60 comprimidos
Tomar 1 cápsula pela manhã em jejum, 30 minutos antes da refeição, por 2 meses</t>
  </si>
  <si>
    <t>1 - Dexametasona creme _____ 1 tubo
Aplicar 2 vezes ao dia por ___</t>
  </si>
  <si>
    <t>1 - Muvinlax (Macrogol 3350 + bicarbanato de sódio + cloreto de sódio + cloreto de potássio)
_____ 1 frasco
Tomar 1 sache por dia até melhora das fezes. Diluir 1 sache em 1 copo com água, chá ou suco</t>
  </si>
  <si>
    <t>1 - Prednisolona 0,1% colírio _____ 1 frasco
Aplicar __ gotas de ___ horas por 5 dias</t>
  </si>
  <si>
    <t>estomatite aftosa</t>
  </si>
  <si>
    <t>1 - Ácido mefenâmico 500 mg _____ 1 caixa
Tomar 1 comprimido de 8 em 8 horas</t>
  </si>
  <si>
    <t>1 - Água boricada 3% _____ 1 frasco
Aplicar 2 vezes ao dia em lesão</t>
  </si>
  <si>
    <t>1 - Albendazol 400 mg _____ 3 cp
Tomar 1 comprimido por dia por 3 dias</t>
  </si>
  <si>
    <t>1 - Anlodipino 5 mg _____ 60 cp/mês
Tomar 1 (um) comprimido de 12 em 12 horas</t>
  </si>
  <si>
    <t>1 - Anlodipino 5 mg _____ 30 cp/mês
Tomar 1 (um) comprimido por dia</t>
  </si>
  <si>
    <t>1 - Beclometasona 50 mcg aerossol _____ 1 frasco
Inalar 4 jatos de 12 em 12 horas por dia</t>
  </si>
  <si>
    <t>1 - Beclometasona 250 mcg aerossol _____ 1 frasco
Inalar 1 jato de 12 em 12 horas por dia</t>
  </si>
  <si>
    <t>1 - Carmelose colírio _____ 1 frasco
Aplicar de 4 a 8 vezes ao dia se ardência ou secura nos olhos</t>
  </si>
  <si>
    <t>1 - Carvedilol 12,5 mg _____ 60 cp/mês
Tomar 1 comprimido de 12 em 12 horas</t>
  </si>
  <si>
    <t>1 - Carvedilol 6,25 mg _____ 60 cp/mês
Tomar 1 comprimido de 12 em 12 horas</t>
  </si>
  <si>
    <t>1 - Carvedilol 3,125 mg _____ 60 cp/mês
Tomar 1 comprimido de 12 em 12 horas</t>
  </si>
  <si>
    <t>1 - Cefalexina 500 mg _____ __ comprimidos
Tomar 1 comprimido de 6 em 6 horas por __ dias</t>
  </si>
  <si>
    <t>1 - Ceftriaxona 1 g, 2 g (2 amp) em 100 ml de S.F. 0,9%, EV, correr em 30 minutos, 24/24h, por ___ dias
Indicação:</t>
  </si>
  <si>
    <t>1 - Cetoconazol 2% xampu _____ 1 frasco
Lavar o couro cabeludo e demais lesões 3 a 4 vezes por semana na crise
Lavar o couro cabeludo e demais lesões 1 a 2 vezes por semana fora da crise
Deixar agir por 3 a 5 minutos antes de enxaguar</t>
  </si>
  <si>
    <t>1 - Ciclobenzaprina 10 mg _____ 1 caixa
Tomar 1 comprimido por dia à noite por 7 dias</t>
  </si>
  <si>
    <t>1 - Cinarizina 25 mg _____ 1 caixa
Tomar 1 comprimido de 8 em 8 horas por 7 dias</t>
  </si>
  <si>
    <t>1 - Ciprofloxacino 250 mg _____ ___ comprimidos
Tomar 1 comprimido de 12 em 12 horas por ___ dias</t>
  </si>
  <si>
    <t>1 - Ciprofloxacino 500 mg _____ ___ comprimidos
Tomar 1 comprimido de 12 em 12 horas por ___ dias</t>
  </si>
  <si>
    <t>1 - Clorexidina 1% solução _____ 1 frasco
Aplicar 2 vezes ao dia em lesão</t>
  </si>
  <si>
    <t>1 - Clortalidona 25 mg _____ 30 cp/mês
Tomar 1 comprimido por dia pela manhã</t>
  </si>
  <si>
    <t>1 - Codeina 30 mg _____ 1 caixa
Tomar 1 comprimido de 6 em 6 horas se dor</t>
  </si>
  <si>
    <t>1 - Codeina 3 mg/ml _____ 1 frasco
Tomar 10 ml de 6 em 6 horas se dor</t>
  </si>
  <si>
    <t>1 - Desloratadina 5 mg _____ 1 caixa
Tomar 1 comprimido por dia</t>
  </si>
  <si>
    <t>1 - Dexametasona elixir 0,5 mg/5ml _____ 1 frasco
Realizar bocejo com 5 ml de solução por 5 min de 8 em 8 horas por 7 dias</t>
  </si>
  <si>
    <t>1 - Dexclorfeniramina 2 mg _____ 1 caixa
Tomar 1 comprimido de 8 em 8 horas</t>
  </si>
  <si>
    <t>1 - Diclofenaco 50 mg _____ 1 caixa
Tomar 1 comprimido de 8 em 8 horas por até 5 dias</t>
  </si>
  <si>
    <t>1 - Dimenidrinato 50 mg _____ 10 cp
Tomar 1 comprimido de 6 em 6 horas se náuseas ou vômitos</t>
  </si>
  <si>
    <t>1 - Dimenidrinato + piridoxina 50/10 mg ___ 10 cp
Tomar 1 comprimido de 6 em 6 horas se náuseas ou vômitos</t>
  </si>
  <si>
    <t>1 - Diosmina + hesperidina 450/50 mg _____ 1 caixa
Tomar 1 comprimido de 12 em 12 horas até melhora dos sintomas</t>
  </si>
  <si>
    <t>1 - Dipirona 500 mg _____ 1 caixa
Tomar 1 comprimido de 6 em 6 horas se dor ou febre</t>
  </si>
  <si>
    <t>1 - Dipirona 500 mg _____ 1 caixa
Tomar 1 comprimido de 6 em 6 horas se dor ou febre
Obs.: Pode tomar até 2 comprimidos de 6 em 6 horas</t>
  </si>
  <si>
    <t>1 - Dipirona 500 mg/ml _____ 1 caixa
Tomar 20 gotas de 6 em 6 horas se dor ou febre
Obs.: Pode tomar até 40 gotas de 6 em 6 horas</t>
  </si>
  <si>
    <t>1 - Dipirona 500 mg _____ 1 caixa
Tomar 1 comprimido de 6 em 6 horas se dor ou febre
Obs.: Pode tomar até 2 comprimidos de 6 em 6 horas
Obs. 2: Se não melhora somente com a dipirona, continue tomando-a junto com o anti-inflamatório abaixo</t>
  </si>
  <si>
    <t>1 - Dipirona 500 mg/ml _____ 1 caixa
Tomar 20 gotas de 6 em 6 horas se dor ou febre
Obs.: Pode tomar até 40 gotas de 6 em 6 horas
Obs. 2: Se não melhora somente com a dipirona, continue tomando-a junto com o anti-inflamatório abaixo</t>
  </si>
  <si>
    <t>1 - Domperidona 10 mg _____ 1 caixa
Tomar 1 comprimido de 8 em 8 horas. Tomar 15-30 minutos antes das refeições</t>
  </si>
  <si>
    <t>1 - Enalapril 10 mg _____ 30 cp/mês
Tomar 1 comprimido por dia</t>
  </si>
  <si>
    <t>1 - Enalapril 10 mg _____ 60 cp/mês
Tomar 1 comprimido de 12 em 12 horas</t>
  </si>
  <si>
    <t>1 - Escopolamina 10 mg _____ 1 caixa
Tomar 1 comprimido de 6 em 6 horas se dor</t>
  </si>
  <si>
    <t>1 - Espironolactona 25 mg _____ 30 cp/mês
Tomar 1 comprimido por dia pela manhã</t>
  </si>
  <si>
    <t>1 - Fluconazol 150 mg _____ 1 cp
Tomar 1 comprimido. Dose única</t>
  </si>
  <si>
    <t>1 - Flunarizina 10 mg _____ 1 caixa
Tomar 1 comprimido por dia por 7 dias</t>
  </si>
  <si>
    <t>1 - Formoterol 6 mcg aerossol _____ 1 frasco
Inalar 1 jato por dia. Máximo de 8 doses por dia</t>
  </si>
  <si>
    <t>1 - Formoterol 12 mcg aerossol _____ 1 frasco
Inalar 1 jato por dia. Máximo de 4 doses por dia</t>
  </si>
  <si>
    <t>1 - Fosfomicina 3 g _____ 1 sache
Tomar 1 sache diluido em água. Dose única</t>
  </si>
  <si>
    <t>1 - Gliclazida 30 mg _____ 30 cp/mês
Tomar 1 comprimido no café da manhã</t>
  </si>
  <si>
    <t>1 - Gliclazida 60 mg _____ 30 cp/mês
Tomar 1 comprimido no café da manhã</t>
  </si>
  <si>
    <t>1 - Chá de guaco 30 g _____ 1 envelope
Infundir 1 colher de sopa (3 g) para cada 150ml de água. Tomar 3 vezes ao dia</t>
  </si>
  <si>
    <t>1 - Guaco tintura _____ 1 frasco
Aplicar 40 gotas em um pouco de água e tomar de 8 em 8 horas</t>
  </si>
  <si>
    <t>1 - Guaco solução oral _____ 1 frasco
Tomar 10 ml de 8 em 8 horas por 5 dias</t>
  </si>
  <si>
    <t>1 - Hidroclorotiazida 25 mg _____ 30 cp/mês
Tomar 1 comprimido por dia pela manhã</t>
  </si>
  <si>
    <t>1 - Hidroxizina 25 mg _____ 1 caixa
Tomar 1 comprimido de 8 em 8 horas</t>
  </si>
  <si>
    <t>1 - Indapamida 1,5 mg _____ 30 cp/mês
Tomar 1 comprimido por dia pela manhã</t>
  </si>
  <si>
    <t>1 - Indapamida 2,5 mg _____ 30 cp/mês
Tomar 1 comprimido por dia pela manhã</t>
  </si>
  <si>
    <t>1 - Insulina NPH 100 UI/ml _____ 1 frasco-ampola
Aplicar 10 UI à noite antes de deitar-se</t>
  </si>
  <si>
    <t>1 - Insulina NPH 100 UI/ml _____ 1 frasco-ampola
Aplicar 10 UI pela manhã e 10 UI à noite antes de deitar-se</t>
  </si>
  <si>
    <t>1 - Insulina NPH 100 UI/ml _____ ___ frasco-ampola
Aplicar ___ UI pela manhã (em torno de 8h00)
Aplicar ___ UI à tarde (em torno de 14h00)
Aplicar ___ UI à noite (em torno de 20h00)</t>
  </si>
  <si>
    <t>1 - Insulina NPH 100 UI/ml _____ 1 carpule/mês
Aplicar 10 UI à noite antes de deitar-se</t>
  </si>
  <si>
    <t>1 - Insulina NPH 100 UI/ml _____ 1 carpule/mês
Aplicar 10 UI pela manhã (às 8h) e aplicar 10 UI à noite antes de deitar-se</t>
  </si>
  <si>
    <t>1 - Insulina NPH 100 UI/ml _____ ___ carpule
Aplicar ___ UI pela manhã (em torno de 8h00)
Aplicar ___ UI à tarde (em torno de 14h00)
Aplicar ___ UI à noite (em torno de 20h00)</t>
  </si>
  <si>
    <t>1 - Insulina humana regular 100 UI/ml _____ ___ frasco(s)
Aplicar ___ antes do café da manhã
Aplicar ___ antes do almoço
Aplicar ___ antes da janta</t>
  </si>
  <si>
    <t>1 - Insulina humana regular 100 UI/ml _____ ___ carpule(s)
Aplicar ___ antes do café da manhã
Aplicar ___ antes do almoço
Aplicar ___ antes da janta</t>
  </si>
  <si>
    <t>1 - Ivermectina 6 mg _____ __ comprimido(s)
Tomar __ comprimido(s). Após 1 semana tomar __ comprimido(s)</t>
  </si>
  <si>
    <t>1 - Lactulose 667 mg/ml _____ 1 frasco
Tomar 15 ml de 12 em 12 horas até melhora das fezes</t>
  </si>
  <si>
    <t>1 - Levofloxacino 750 mg _____ ___ comprimidos
Tomar 1 comprimido por dia por ___ dias</t>
  </si>
  <si>
    <t>1 - Loratadina 10 mg _____ 1 caixa
Tomar 1 comprimido por dia</t>
  </si>
  <si>
    <t>1 - Losartana 50 mg _____ 30 cp/mês
Tomar 1 comprimido por dia</t>
  </si>
  <si>
    <t>1 - Losartana 50 mg _____ 60 cp/mês
Tomar 1 comprimido de 12 em 12 horas</t>
  </si>
  <si>
    <t>1 - Macrogol 3350 _____ 1 caixa/envolopes
Dissolver 1 (um) envelope em um copo com água e tomar 1 vez ao dia. Após o preparo, consumir imediatamente por via oral.</t>
  </si>
  <si>
    <t>1 - Metformina 850 mg _____ 30 cp/mês
Tomar 1 comprimido após o almoço</t>
  </si>
  <si>
    <t>1 - Metformina 850 mg _____ 60 cp/mês
Tomar 1 comprimido no café da manhã e 1 comprimido no jantar</t>
  </si>
  <si>
    <t>1 - Metformina 850 mg _____ 90 cp/mês
Tomar 1 comprimido no café da manhã
Tomar 1 comprimido no almoço
Tomar 1 comprimido no jantar</t>
  </si>
  <si>
    <t>1 - Metoclopramida 10 mg _____ 20 cp
Tomar 1 comprimido de 8 em 8 horas se náuseas ou vômitos</t>
  </si>
  <si>
    <t>1 - Succinato de metoprolol 50 mg _____ 30 cp/mês
Tomar 1 comprimido de 12 em 12 horas</t>
  </si>
  <si>
    <t>1 - Metronidazol 400 mg _____ 20 comprimidos
Tomar 1 comprimido de 8 em 8 horas por 5 dias</t>
  </si>
  <si>
    <t>1 - Metronidazol 10% _____ 1 tubo
Usar 1 aplicar a noite por 5 dias</t>
  </si>
  <si>
    <t>1 - Miconazol 2% creme _____ 1 tubo
Usar 1 aplicador a noite por 7 dias</t>
  </si>
  <si>
    <t>1 - Mupirocina 2% creme _____ 1 tubo
Aplicar nas lesões de 8 em 8 horas por 5 dias</t>
  </si>
  <si>
    <t>1 - Naproxeno 250 mg _____1 caixa
Tomar 1 comprimido de 12 em 12 horas por até 5 dias</t>
  </si>
  <si>
    <t>1 - Naproxeno 500 mg _____ 1 caixa
Tomar 1 comprimido de 12 em 12 horas por até 5 dias</t>
  </si>
  <si>
    <t>1 - Sulfato de neomicina 0,5 % + sulfato de polimixina B + hidrocortisona 1 % _____ 1 frasco
Aplicar 4 gotas no(s) ouvido(s) acometidos de 6/6 horas por 10 dias</t>
  </si>
  <si>
    <t>1 - Nimesulida 100 mg_____ 1 caixa
Tomar 1 comprimido de 12 em 12 horas por até 5 dias</t>
  </si>
  <si>
    <t>1 - Nitazoxanida 500 mg _____ 1 cp
Tomar 1 comprimido de 12 em 12 horas por 3 dias</t>
  </si>
  <si>
    <t>1 - Nitrofurantoina 100 mg _____ __ comprimidos
Tomar 1 comprimido de 6 em 6 horas por __ dias</t>
  </si>
  <si>
    <t>1 - Óleo mineral _____ 1 frasco
Tomar 1 colher de sopa (15 ml) ao deitar a noite
Obs.: Se não melhora, pode aumentar para 2 (duas) colheres de sopa à noite e 1 (uma) pela manhã</t>
  </si>
  <si>
    <t>1 - Ondansetrona 4 mg _____ 20 cp
Tomar 1 comprimido de 8 em 8 horas se náuseas ou vômitos</t>
  </si>
  <si>
    <t>1 - Paracetamol 750 mg _____ 1 caixa
Tomar 1 comprimido de 6 em 6 horas se dor ou febre</t>
  </si>
  <si>
    <t>1 - Paracetamol 500 mg _____ 1 caixa
Tomar 1 comprimido de 6 em 6 horas se dor ou febre</t>
  </si>
  <si>
    <t>1 - Paracetamol 750 mg _____ 1 caixa
Tomar 1 comprimido de 6 em 6 horas se dor ou febre
Obs. 1: Se não melhora somente com o paracetamol, continue tomando-o junto com o anti-inflamatório abaixo</t>
  </si>
  <si>
    <t>1 - Paracetamol 500 mg _____ 1 caixa
Tomar 1 comprimido de 6 em 6 horas se dor ou febre
Obs. 1: Se não melhora somente com o paracetamol, continue tomando-o junto com o
anti-inflamatório abaixo</t>
  </si>
  <si>
    <t>1 - Permanganato de potássio _____ 4 envelopes
Diluir 1 envelope em 3 litros de água morna. Realizar banho ou compressa, 3x ao dia. Evitar
contato com região de mucosa (olhos e boca por exemplo)</t>
  </si>
  <si>
    <t>1 - Permetrina 5% loção _____ 1 frasco
Aplicar sobre o corpo (Não aplicar em região de cabeça) à noite. Enxaguar pela manhã. Repetir por 3 dias. Após 1 semana, repetir por mais 3 dias.</t>
  </si>
  <si>
    <t>1 - Permetrina 1% xampu _____ 1 frasco
Após lavar cabelo, deve-se aplicar este produto nos cabelos úmidos, cobrindo todo o couro cabeludo, e esfregar abundantemente em toda a extensão; O produto deve agir por 10 minutos. Passar o pente fino para a remoção dos piolhos e das lêndeas; Enxaguar o cabelo com água morna e enxugar com a toalha; Repetir após 7 dias, se houver necessidade; A quantidade necessária do produto depende do volume e tamanho dos cabelos, pode ser necessário usar o frasco inteiro e em alguns casos, de cabelo mais longos, pode ser necessário mais de um frasco;</t>
  </si>
  <si>
    <t>1 - Prednisona 20 mg _____ 10 cp
Tomar 2 cp por dia por 5 dias</t>
  </si>
  <si>
    <t>1 - Prednisolona 3 mg/ml _____ 1 caixa
Tomar 14 ml por dia por 5 dias</t>
  </si>
  <si>
    <t>1 - Prometazina 25 mg _____ 1 caixa
Tomar 1 comprimido de 12 em 12 horas</t>
  </si>
  <si>
    <t>1 - Psyllium _____ 1 caixa
Tomar 7 g ou 1 colhe de chá em 240 ml de água ou bebida favorita, 2 vezes ao dia. Misture bem e beba imediatamente. Para melhor efeito tome um copo adicional de água.</t>
  </si>
  <si>
    <t>1 - Salbutamol 100 mcg aerossol _____ 1 frasco
Inalar 4 jatos se desconforto respiratório pela asma</t>
  </si>
  <si>
    <t>1 - Salbutamol 100 mcg aerossol _____ 1 frasco
Inalar 4 jatos de 4 em 4 horas por 2 dias, e após, usar de chiado no peito ou falta de ar</t>
  </si>
  <si>
    <t>1 - Sumatriptana 50 mg _____ 1 caixa
Tomar 1 comprimido se dor de cabeça intensa</t>
  </si>
  <si>
    <t>1 - Tenoxicam 20 mg _____ 1 caixa
Tomar 1 comprimido por dia por até 5 dias</t>
  </si>
  <si>
    <t>1 - Tramadol 50 mg _____ 1 caixa
Tomar 1 comprimido de 6 em 6 horas se dor</t>
  </si>
  <si>
    <t>1 - Tramadol 100 mg _____ 1 caixa
Tomar 1 comprimido de 6 em 6 horas se dor</t>
  </si>
  <si>
    <t>1 - Triancinolona acetonida 1mg/g _____ 1 tubo
Aplicar sobre a lesão até de 8 em 8 horas por 7 dias após as refeições.</t>
  </si>
  <si>
    <t>Macrogol 3350</t>
  </si>
  <si>
    <t>Uso oral
1 – Dipirona 500 mg _____ 1 caixa
Tomar 1 comprimido de 6 em 6 horas se dor ou febre
Obs.: Pode tomar até 2 comprimidos de 6 em 6 horas
Obs. 2: Se não melhora somente com a dipirona, continue tomando-a junto com o anti-inflamatório abaixo
1 - Ibuprofeno 600 mg _____ 1 caixa
Tomar 1 comprimido de 8 em 8 horas por 5 dias
1 – Loratadina 10 mg _____ 1 caixa
Tomar 1 comprimido por dia
1 – Guaco xarope _____ 1 frasco
Tomar 10 ml de 8 em 8 horas por 5 dias
Uso tópico
1 - Soro fisiológico 
Realizar lavagem nasal com soro. Usar seringa
1 - Budesonida spray nasal 50 mcg _____ 1 frasco
Aplicar 1 jato em cada narina de 12 em 12 horas por no máximo 7 dias</t>
  </si>
  <si>
    <t>Uso oral
1 – Dipirona 500 mg _____ 1 caixa
Tomar 1 comprimido de 6 em 6 horas se dor ou febre
Obs.: Pode tomar até 2 comprimidos de 6 em 6 horas
1 – Escopolamina 10 mg _____ 1 caixa
Tomar 1 comprimido de 6 em 6 horas se dor
1 – Domperidona 10 mg _____ 1 caixa
Tomar 1 comprimido de 8 em 8 horas. Tomar 15-30 minutos antes das refeições
1 – Metoclopramida 10 mg _____ 1 caixa
Tomar 1 comprimido de 8 em 8 horas se náuseas ou vômitos
1 - Hidróxido de alumínio + hidróxido de magnésio _____ 1 frasco
Tomar 1 colher 30 min antes das refeições principais
1 -  Omeprazol 20 mg _____ 60 comprimidos
Tomar 1 cápsula pela manhã em jejum, 30 minutos antes da refeição, por 2 meses</t>
  </si>
  <si>
    <t>Uso inalatório
1 - Fumarato de formoterol + budesonida 6/200 mcg capsula para inalação _____ 1 frasco
Inalar 1 jato por dia
2 – Salbutamol 100 mcg aerossol _____ 1 frasco
Inalar 4 jatos de 4 em 4 horas por 2 dias, e após, usar de chiado no peito ou falta de ar
Uso oral
1 – Prednisona 20 mg _____ 10 cp
Tomar 2 cp por dia por 5 dias</t>
  </si>
  <si>
    <t>Paracentese</t>
  </si>
  <si>
    <t>Punção terapêutica</t>
  </si>
  <si>
    <t>- Indicação: [e.g., "Paracentese para alívio sintomático"].
- Explicado o procedimento, riscos e benefícios para o paciente.
- Posicionado paciente em decúbito [dorsal ou lateral] com a cabeceira elevada entre 45 e 90 graus.
- Marcado ponto anatômico na junção do terço lateral com os dois terços mediais de uma linha imaginária traçada entre a espinha ilíaca anterossuperior esquerda e a cicatriz umbilical.
- Realizada a antissepsia com clorexidina alcóolica no local da punção e colocado campos estéreis.
- Infiltrado anestésico local com lidocaína à 2% com uma agulha fina
- Inserido cateter 14G lentamente até o retorno de líquido ascítico com aspecto [e.g., amarela-citrino, límpido]. 
- Avançado cateter plástico sobre a agulha. Retirado a agulha
- Conectado cateter a um equipo. Saída do líquido de forma gravitacional e coletado em saco coletor
- Retirado: [e.g. 2] L de líquido ascítico
- Reposto albumina na dose de: [e.g. 40] g
- Retirado o cateter. Aplicado curativo compressivo e oclusivo no local da punção
- Procedimento sem intercorrências imediatas
Obs.: Não dispomos de recipiente coletor à vácuo. Não dispomos de laboratório para análise laboratoriais</t>
  </si>
  <si>
    <t>Drenagem torácica</t>
  </si>
  <si>
    <t>Toracocentese</t>
  </si>
  <si>
    <t>- Indicação: [e.g., "Para alívio"]
- Explicado procedimento para o paciente quanto ao riscos e benefícios
- Posiciono paciente para que fique sentando e inclinado para frente
- Determino local da punção pelo método da percussão, da ausculta e do nível intercostal. Utilizo a linha escapular média. Utilizo também a borda superior da costela inferior ao espaço intercostal escolhido
- Realizo antissepsia com clorexidina com tensoativo e clorexidina alcóolica. Coloco campos cirúrgicos
- Realizo anestesia no local da punção com lidocaína à 2%
- Realizo a punção com cateter [e.g., 18] G sobre agulha acoplada a seringa. Ao perder a resistência e aspirar o líquido pleural avanço o cateter, e depois retiro a agulha.
- Conecto o sistema de drenagem à extremidade do cateter. Sendo coberto a abertura do cateter com o dedo durante a inserção ou troca de equipamento no cateter para evitar pneumotórax. 
- Retiro: [e.g., 700] ml de líquido pleural
- Sem intercorrência durante o procedimento. Paciente tolerou bem
- Realizado curativo oclusivo no local da punção</t>
  </si>
  <si>
    <t>- Indicação: [e.g., pneumotórax, hemotórax etc.]
- Explico procedimento para o paciente quanto ao riscos e benefícios
- Determino local anatômico formado pelo "triângulo de segurança". Limites: linha axilar anterior, borda anterior do músculo grande dorsal e ao nível do [e.g., 4° ou 5°] espaço intercostal
- Posiciono o paciente em decúbito dorsal. Braço ipsilateral da punção abduzido e posicionado com a mão na região da cabeça.
- Realizo a paramentação
- Realizo antissepsia com clorexidina com tensoativos e com clorexidina alcóolica e coloco os campos estéreis
- Anestesia local: infiltração anestésica generosa com lidocaína à 2%
- Incisão: feito incisão na pele de aproximadamente 2 a 3 cm sobre o espaço intercostal escolhido [e.g., 5° EIC]
- Dissecção romba: com uma pinça hemostática, disseca-se os tecidos subcutâneos e muscular. Sempre direcionado para borda superior da costela inferior
- Perfuração da pleura e exploração digital: avançado com a pinça. Perfurado a pleura. Aberto a pinça para alargar o orifício da pleura. Explorado cavidade e orifício com o dedo enluvado
- Inserção do dreno: pinçado o dreno tamanho [e.g., 28] Fr com a pinça hemostática e, usando o dedo como guia, introduzido o dreno na cavidade pleural. Direcionado o dreno póstero-superiormente. E introduzido 2 a 3 cm para além do último orifício do dreno
- Conexão ao sistema sela d'água: conectado a extremidade externa ao sistema de drenagem com selo d'água. Colocado [e.g., 500] ml de selo d'água. 
- Sutura e fixação: realizado ponto em "U" com fio não absorvível. Após isso, realizo o nó de "bailarina"
- Confirmação: [Drenagem de: ] [Oscilação da coluna líquida] [Borbulhamento do selo d'agua] [Embaçamento por ar do tubo]
- Procedimento realizado sem intercorrências</t>
  </si>
  <si>
    <t>Drenagem terapêutica</t>
  </si>
  <si>
    <t xml:space="preserve">Circunstâncias do Evento:
- Hora do início da parada cardíaca.
- Condição do paciente no momento da parada (ex.: apneia, ausência de pulso, inconsciência).
Intervenções Realizadas:
- Compressões Torácicas: Frequência, profundidade e qualidade das compressões (ex.: "compressões realizadas a uma frequência de 100-120/min e profundidade de 5-6 cm").
- Ventilação: Método utilizado (ex.: ventilação boca-a-máscara, bolsa-válvula-máscara, intubação endotraqueal) e frequência das ventilações.
- Desfibrilação: Número de choques administrados, energia utilizada (ex.: "choque de 200J administrado") e resposta do paciente.
- Medicações: Tipo, dose e via de administração de medicamentos (ex.: "1 mg de epinefrina IV a cada 3-5 minutos").
Resultados da RCP:
- Retorno da Circulação Espontânea (RCE): Hora do RCE e condição do paciente após o RCE (ex.: "RCE obtido às 14:35, paciente com pulso palpável e pressão arterial de 90/60 mmHg").
- Interrupção da RCP: Hora e motivo da interrupção (ex.: "RCP interrompida às 14:50 devido a ordem de não ressuscitar").
Cuidados Pós-Parada:
- Medidas de suporte hemodinâmico e ventilatório.
- Gerenciamento da temperatura alvo e outras intervenções crítica </t>
  </si>
  <si>
    <t>Acesso venoso central</t>
  </si>
  <si>
    <t>1 - Amoxicilina 500 mg _____ ___ comprimidos
Tomar 1 comprimido de 8 em 8 horas por ___ dias</t>
  </si>
  <si>
    <t>1 - Prednisona 5 mg _____ ___ CPs
Tomar ___ comprimido (s) por dia por ___ dias</t>
  </si>
  <si>
    <t>1 - Sacarato de hidróxido férrico (ex..: noripurum) _____ ___ amp(s)
Diluir ___ ampolas em ___ de S.F.0,9%. Correr lentamente. Repetir a cada uma semana (___ semanas de duração)</t>
  </si>
  <si>
    <t>1 - Sais de reidratação oral _____ ___ envelopes
Para preparar o soro de reidratação oral: diluir 1 envelope em 1 litro de água fervida ou filtrada. Tomar ___ L por dia de soro de reidratação oral. Tomar também líquido caseiros (água, suco, soro caseiro, chá e outros): ___ L. Total de litros por dia ___ L.) Tomar essa quantidade depois de dois dias de estar sem febre.</t>
  </si>
  <si>
    <t>1 - Sais de reidratação oral _____ ___ envelopes
Diluir 1 envelope em 1 litro de água fervida ou filtrada. Tomar 1 copo para cada evacuação ou vômitos</t>
  </si>
  <si>
    <t>Uso oral 
1 – Dipirona 500 mg _____ 1 caixa
Tomar 1 comprimido de 6 em 6 horas se dor ou febre
2 – Ibuprofeno 600 mg _____ 1 caixa 
Tomar 1 comprimido de 8 em 8 horas por até 5 dias
Uso tópico
1 – Clorexidina 1% solução _____ 1 frasco
Aplicar 2 vezes ao dia em lesão
Obs.: Como curativo utilizar gazes ou outros curativos específicos. Usar esparadrapo para fixar. 
Obs2.: Deixa a ferida com o curativo inicial por 24h. Realizar a troca de curativo 2 vezes ao dia. Na troca de curativo realizar limpeza com água e antisséptico (sabão neutro ou solução antisséptica); Sempre deixar a ferida coberta. Em caso de surgimento de edema, vermelhidão ou pus, ou seja, sinais de infecção procurar assistência médica. 
Obs3.: Retirar os pontos com ___ dias</t>
  </si>
  <si>
    <t>Uso oral
1 - Sais de reidratação oral _____ ___ envelopes
Para preparar o soro de reidratação oral: diluir 1 envelope em 1 litro de água fervida ou filtrada. 
Tomar soro de reidratação oral: ___ L.
Tomar também líquido caseiros (água, suco, soro caseiro, chá e outros): ___ L. 
Total de litros por dia ___ L. 
Obs.: Tomar essa quantidade depois de dois dias de estar sem febre.
1 – Dipirona 500 mg _____ 1 caixa
Tomar 1 comprimido de 6 em 6 horas se dor ou febre
Obs.: Pode tomar até 2 comprimidos de 6 em 6 horas
ou
1 – Paracetamol 750 mg _____ 1 caixa
Tomar 1 comprimido de 6 em 6 horas se dor ou febre
1 – Loratadina 10 mg _____ 1 caixa
Tomar 1 comprimido por dia
Orientações gerais:
1 – Procurar urgência e emergência se sinais de alarme: vômitos persistentes (um vômito “atrás do outro”; dor de barriga intensa; sensação de desmaio/desmaio; sangramentos (dentro da boca, na tosse, no vômito ou nas fezes)
2 – Combater o mosquito transmissor da dengue (Aedes Aegypti)
3 – Usar medicações com orientação médica
4 – Não usar antiinflimatórios não esteroidais (Exemplo: ibuprofeno, nimesulida, cetoprofeno, naproxeno, diclofenaco etc etc) e salicilatos (Exemplo: AAS)
Beba bastante líquidos!!!</t>
  </si>
  <si>
    <t xml:space="preserve">Acompanhante em questão esteve como acompanhante durante internação de (nome do paciente internado), (grau de parentesco) no (Estabelecimento de Saúde), (Cidade e estado), nos períodos: de __ até __.
CID:
Data: </t>
  </si>
  <si>
    <t>isCalculable</t>
  </si>
  <si>
    <t>calcPlaceholder</t>
  </si>
  <si>
    <t>calcInfo</t>
  </si>
  <si>
    <t>calcDoseMinMgKg</t>
  </si>
  <si>
    <t>calcDoseMaxMgKg</t>
  </si>
  <si>
    <t>calcConcentrationMgMl</t>
  </si>
  <si>
    <t>calcDropsPerMl</t>
  </si>
  <si>
    <t>calcMaxDoseMgKgDay</t>
  </si>
  <si>
    <t>calcMaxDoseMgDay</t>
  </si>
  <si>
    <t>calcRoundingMax</t>
  </si>
  <si>
    <t>dor, febre</t>
  </si>
  <si>
    <t>[...]</t>
  </si>
  <si>
    <t>Dose: 10-15 mg/kg/dose.
Dose máxima: 75 mg/kg/dia ou 4000 mg/dia</t>
  </si>
  <si>
    <t>FLOOR</t>
  </si>
  <si>
    <t>Dose: 5-10 mg/kg/dose.
Dose máxima: 40 mg/kg/dia ou 2400 mg/dia</t>
  </si>
  <si>
    <t>calcFrequencyHours</t>
  </si>
  <si>
    <t>calcUnit</t>
  </si>
  <si>
    <t>ml</t>
  </si>
  <si>
    <t>calcMaxMgPerDose</t>
  </si>
  <si>
    <t>calcType</t>
  </si>
  <si>
    <t>calcAgeRanges</t>
  </si>
  <si>
    <t>weight</t>
  </si>
  <si>
    <t>[{"minMonths":6,"maxMonths":11,"dose":"2 mL (1 mg)"},{"minMonths":12,"maxMonths":71,"dose":"2,5 mL (1,25 mg)"},{"minMonths":72,"maxMonths":143,"dose":"5 mL (2,5 mg)"},{"minMonths":144,"dose":"10 mL (5 mg)"}]</t>
  </si>
  <si>
    <t>age</t>
  </si>
  <si>
    <t>1 - Ondansetrona 8 mg _____ 20 cp
Tomar 1 comprimido de 8 em 8 horas se náuseas ou vômitos</t>
  </si>
  <si>
    <t>alergia, asma</t>
  </si>
  <si>
    <t>Dose: 1-2 mg/kg/dia. Dose máxima: 60 mg/dia</t>
  </si>
  <si>
    <t>1 - Amoxicilina pó para suspensão 250 mg/5 ml _____ 1 frasco
Dar [...] ml(s) de 8 em 8 horas por ___ dias</t>
  </si>
  <si>
    <t>ageWeightHybrid</t>
  </si>
  <si>
    <t>cólica, dor abdominal</t>
  </si>
  <si>
    <t>&lt; 3 meses de idade: 3 gotas/kg/dose (1,5 mg/kg/dose) VO de 8/8 horas;
3-11 meses de idade: 1,4 gota/kg/dose (0,7 mg/kg/dose) VO de 8/8 horas ou 10 gotas (5 mg) VO de 8/8 horas;
1-6 anos de idade: 0,6-1 gota/kg/dose (0,3-0,5 mg/kg/dose) VO de 8/8 horas ou 10-20 gotas (5-10 mg) VO de 8/8 horas;
&gt; 6 anos de idade: 20-40 gotas (10-20 mg) VO de 3-5 vezes ao dia.</t>
  </si>
  <si>
    <t>gotas</t>
  </si>
  <si>
    <t>1- Bromoprida 4 mg/ml _____ 1 frasco
Dar [...] gotas de 8 em 8 horas se náuseas ou vômitos</t>
  </si>
  <si>
    <t>1 - Desloratadina 0,5 mg/ml _____ 1 frasco
Dar [...] ml(s) por dia</t>
  </si>
  <si>
    <t>1 - Dipirona sódica 50 mg/ml solução _____ 1 frasco
Dar [...] mls de 6 em 6 horas se dor ou febre</t>
  </si>
  <si>
    <t>1 - Escopolamina 10mg/ml gotas _____ 1 frasco
Dar [...] gotas de 8 em 8 horas se dor</t>
  </si>
  <si>
    <t>1 - Ibuprofeno 100mg/ml solução _____ 1 frasco
Dar [...] gotas de 8 em 8 horas se dor ou febre</t>
  </si>
  <si>
    <t>1 - Paracetamol 200 mg/ml solução _____ 1 frasco
Dar [...] gotas de 6 em 6 horas se dor ou febre</t>
  </si>
  <si>
    <t>1 - Prednisolona 5 mg/ml _____ 1 frasco
Dar [...] ml(s) por dia até ___ dia(s)</t>
  </si>
  <si>
    <t>Azitromicina</t>
  </si>
  <si>
    <t>1 - Azitromicina 500 mg _____ 5 comprimidos
Tomar 1 comprimido por dia por 5 dias</t>
  </si>
  <si>
    <t>Antibiótico, macrolídeo</t>
  </si>
  <si>
    <t>true</t>
  </si>
  <si>
    <t>false</t>
  </si>
  <si>
    <t>1 - Hidroxizina 2mg/ml _____ 1 frasco
Dar [...] ml(s) de 8 em 8 horas</t>
  </si>
  <si>
    <t>alergia, prurido</t>
  </si>
  <si>
    <t>1 - Fexofenadina 6 mg/ml _____ 1 frasco
Dar [...] de 12 em 12 horas</t>
  </si>
  <si>
    <t>alergia, rinite</t>
  </si>
  <si>
    <t>[{"minMonths":6,"maxMonths":23,"dose":"2,5 mL (15 mg)"},{"minMonths":24,"maxMonths":143,"dose":"5 mL (30 mg)"},{"minMonths":144,"dose":"10 mL (60 mg)"}]</t>
  </si>
  <si>
    <t>Fexofenadina</t>
  </si>
  <si>
    <t>Montelucaste</t>
  </si>
  <si>
    <t>1 - Montelucaste 4 mg comprimido mastigável _____ 1 caixa
Dar 1 comprimido por dia</t>
  </si>
  <si>
    <t>Antagonista de receptores de leucotrienos</t>
  </si>
  <si>
    <t>1 - Montelucaste 5 mg comprimido mastigável _____ 1 caixa
Dar 1 comprimido por dia</t>
  </si>
  <si>
    <t>1 - Montelucaste 10 mg comprimido _____ 1 caixa
Tomar 1 comprimido por dia</t>
  </si>
  <si>
    <t>asma, rinite, urticária</t>
  </si>
  <si>
    <t>comprimido mastigável</t>
  </si>
  <si>
    <t>1 - Montelucaste 4 mg sachê (grânulo) _____ 1 sachê
Dar 1 sachê diluído por dia
Obs.: Pode ser diluído em fórmula infantil, leite materno, ou misturado com uma colher de purê de maçã, cenoura, arroz ou sorvete.</t>
  </si>
  <si>
    <t>Dose: 25-50 mg/kg/dia (ou 8,3-16,7 mg/kg/dose).
Dose máxima: 10 ml/dose</t>
  </si>
  <si>
    <t>Dose: 25-45 mg/kg/dia de amoxicilina (ou 3,125-5,625 mg/kg/dose de amoxicilina).
Dose máxima: 20 ml/dose</t>
  </si>
  <si>
    <t>Dose: 0,5-1 mg/kg/dia (ou 0,17-0,33 mg/kg/dose).
Dose máxima: 58 gotas/dose (10 mg/dose)</t>
  </si>
  <si>
    <t>6m a 1ano: 1 mg (2ml)/dia;
1 anos a 5 anos: 1,25 mg (2,5ml)/dia;
6 a 11 anos: 2,5 mg (5 ml) /dia;
&gt; 12 anos: 5 mg (10 ml)/dia</t>
  </si>
  <si>
    <t>Dose: 10-12 mg/kg/dose.
Dose máxima: 20 ml/dose ou 4000 mg/dia</t>
  </si>
  <si>
    <t>Dose: 0,7 mg/kg/dose.
Dose máxima: 2 mg/kg/dia ou 100 mg/dia.</t>
  </si>
  <si>
    <t>6m a &lt;2a: 2,5 mL/dose;
2-11a: 5 mL/dose;
≥12a: 10 mL/dose</t>
  </si>
  <si>
    <t>[ { "minMonths": 0, "maxMonths": 2, "description": "&lt; 3 meses", "calcDoseMinMgKg": 1,5, "calcDoseMaxMgKg": 1,5, "calcFrequencyHours": 8, "calcUnit": "gotas" }, { "minMonths": 3, "maxMonths": 11, "description": "3-11 meses", "calcDoseMinMgKg": 0,7, "calcDoseMaxMgKg": 0,7, "calcFrequencyHours": 8, "calcUnit": "gotas", "alternativeDose": "ou 10" }, { "minMonths": 12, "maxMonths": 71, "description": "1-6 anos", "calcDoseMinMgKg": 0,3, "calcDoseMaxMgKg": 0,5, "calcFrequencyHours": 8, "calcUnit": "gotas", "alternativeDose": "ou 10-20" }, { "minMonths": 72, "description": "&gt; 6 anos", "dose": "20-40" }
]</t>
  </si>
  <si>
    <t>Pelargonium Sidoides, Kaloba</t>
  </si>
  <si>
    <t>1 - Pelargonium Sidoides (Kaloba®) _____ 1 frasco
Dar ___ gotas de 8 em 8 horas</t>
  </si>
  <si>
    <t>Fitoterápico: Imunomodulador</t>
  </si>
  <si>
    <t>amigdalite, bronquite, resfriado, rinofaringite, sinusite</t>
  </si>
  <si>
    <t>Fluticasona</t>
  </si>
  <si>
    <t>1 - Fluticasona suspensão spray 27,5 mcg/dose _____ 1 frasco
Aplicar ___ jato(s) por dia em cada narina</t>
  </si>
  <si>
    <t>suspensão spray</t>
  </si>
  <si>
    <t>Ipratrópio</t>
  </si>
  <si>
    <t>1 - Brometo de ipratrópio ____ 1 frasco
Realizar nebulização com ___ gotas de 6 em 6 horas</t>
  </si>
  <si>
    <t>Anticolinérgico</t>
  </si>
  <si>
    <t>asma, bronquite</t>
  </si>
  <si>
    <t>solução para nebulização</t>
  </si>
  <si>
    <t>1 - Loratadina 1 mg/ml ___________________ 1 frasco
Dar ___ mls por dia</t>
  </si>
  <si>
    <t>Sigla</t>
  </si>
  <si>
    <t>Nome</t>
  </si>
  <si>
    <t>VO</t>
  </si>
  <si>
    <t>Via oral</t>
  </si>
  <si>
    <t>EV</t>
  </si>
  <si>
    <t>Endovenoso</t>
  </si>
  <si>
    <t>IM</t>
  </si>
  <si>
    <t>Imtramuscular</t>
  </si>
  <si>
    <t>Via inalatória</t>
  </si>
  <si>
    <t>Via SNE</t>
  </si>
  <si>
    <t>Via sondanasoentérica</t>
  </si>
  <si>
    <t>Tópico</t>
  </si>
  <si>
    <t>ID</t>
  </si>
  <si>
    <t>ItemPrincipal</t>
  </si>
  <si>
    <t>TipoItem</t>
  </si>
  <si>
    <t>Apresentacoes</t>
  </si>
  <si>
    <t>UnidadesDose</t>
  </si>
  <si>
    <t>DescricaoCompleta</t>
  </si>
  <si>
    <t>PrescricoesPadronizadasJSON</t>
  </si>
  <si>
    <t>ObservacaoPadrao</t>
  </si>
  <si>
    <t>Medicamento</t>
  </si>
  <si>
    <t>Complexo</t>
  </si>
  <si>
    <t>Dieta via oral conforme prescrição nutricional</t>
  </si>
  <si>
    <t>Simples</t>
  </si>
  <si>
    <t>g; mg</t>
  </si>
  <si>
    <t>Dieta via oral</t>
  </si>
  <si>
    <t>Cuidados da enfermagem</t>
  </si>
  <si>
    <t>Sinais vitais</t>
  </si>
  <si>
    <t>Fentanil</t>
  </si>
  <si>
    <t>mcg; ml</t>
  </si>
  <si>
    <t>Dieta</t>
  </si>
  <si>
    <t>Midazolam</t>
  </si>
  <si>
    <t>5 mg/ml Amp 3 ml;
5 mg/ml Amp 10 ml</t>
  </si>
  <si>
    <t>50 mcg/ml Amp 2 ml;
50 mcg/ml Amp 2 ml</t>
  </si>
  <si>
    <t>Cloreto de sódio</t>
  </si>
  <si>
    <t>Cuidados com posicionamento</t>
  </si>
  <si>
    <t>Cabeceira elevada em 30°</t>
  </si>
  <si>
    <t>Prevenção de úlcera de pressão</t>
  </si>
  <si>
    <t>Mudança de posição de 6 em 6 horas</t>
  </si>
  <si>
    <t>Oxigenoterapia</t>
  </si>
  <si>
    <t>Cateter nasal à 2 L/min, se SatO2 &lt; 94%</t>
  </si>
  <si>
    <t>Hipodermóclise</t>
  </si>
  <si>
    <t>Inalatório</t>
  </si>
  <si>
    <t>Agora</t>
  </si>
  <si>
    <t>Dose única imediata</t>
  </si>
  <si>
    <t>Dose única</t>
  </si>
  <si>
    <t>1/1h</t>
  </si>
  <si>
    <t>2/2h</t>
  </si>
  <si>
    <t>3/3h</t>
  </si>
  <si>
    <t>4/4h</t>
  </si>
  <si>
    <t>6/6h</t>
  </si>
  <si>
    <t>8/8h</t>
  </si>
  <si>
    <t>12/12h</t>
  </si>
  <si>
    <t>24/24h</t>
  </si>
  <si>
    <t>1x dia</t>
  </si>
  <si>
    <t>1 vez ao dia</t>
  </si>
  <si>
    <t>2x dia</t>
  </si>
  <si>
    <t>2 vezes ao dia</t>
  </si>
  <si>
    <t xml:space="preserve">3x dia </t>
  </si>
  <si>
    <t>3 vezes ao dia</t>
  </si>
  <si>
    <t xml:space="preserve">4x dia </t>
  </si>
  <si>
    <t>4 vezes ao dia</t>
  </si>
  <si>
    <t>1x semana</t>
  </si>
  <si>
    <t>1 vez por semana</t>
  </si>
  <si>
    <t>2x semana</t>
  </si>
  <si>
    <t>2 vezes por semana</t>
  </si>
  <si>
    <t>3x semana</t>
  </si>
  <si>
    <t>3 vezes por semana</t>
  </si>
  <si>
    <t>De 24 em 24 horas</t>
  </si>
  <si>
    <t>De 1 em 1 hora</t>
  </si>
  <si>
    <t>De 2 em 2 horas</t>
  </si>
  <si>
    <t>De 8 em 8 horas</t>
  </si>
  <si>
    <t xml:space="preserve">De 3 em 3 horas </t>
  </si>
  <si>
    <t xml:space="preserve">De 4 em 4 horas </t>
  </si>
  <si>
    <t xml:space="preserve">De 6 em 6 horas </t>
  </si>
  <si>
    <t xml:space="preserve">De 12 em 12 horas </t>
  </si>
  <si>
    <t>48/38h</t>
  </si>
  <si>
    <t>De 48 em 48 horas</t>
  </si>
  <si>
    <t>72/72h</t>
  </si>
  <si>
    <t>De 72 em 72 horas</t>
  </si>
  <si>
    <t>Via retal</t>
  </si>
  <si>
    <t>Via nasal</t>
  </si>
  <si>
    <t>Via otológica</t>
  </si>
  <si>
    <t>Via oftálmica</t>
  </si>
  <si>
    <t>Horario</t>
  </si>
  <si>
    <t>Descricao</t>
  </si>
  <si>
    <t>Infundir em 30 minutos</t>
  </si>
  <si>
    <t>500 mg/ml solução oral;
500 mg/ml Amp 2 ml</t>
  </si>
  <si>
    <t>ACM</t>
  </si>
  <si>
    <t>À critério médico</t>
  </si>
  <si>
    <t>Em jejum</t>
  </si>
  <si>
    <t>Após almoço</t>
  </si>
  <si>
    <t>Manhã</t>
  </si>
  <si>
    <t>Tarde</t>
  </si>
  <si>
    <t>Noite</t>
  </si>
  <si>
    <t>25 mg/ml Amp 3</t>
  </si>
  <si>
    <t>[
	{
		"nome": "Diclofenaco 75mg agora",
		"texto": "Diclofenaco 25 mg/ml, 3 ml, IM, agora"
	}
]</t>
  </si>
  <si>
    <t>5 mg/ml Amp 2 ml</t>
  </si>
  <si>
    <t>[
    {
        "nome": "Ceftriaxona 1g 12/12h",
        "texto": "Ceftriaxona 1g, 1g (1 frasco), EV, 12/12h",
        "componentes": [
            {
                "item": "Cloreto de sódio à 0,9%",
                "dose": "100",
                "unidade": "ml"
            }
        ],
        "observacao": "Infundir em 30 minutos"
    },
    {
        "nome": "Ceftriaxona 2g 24/24h",
        "texto": "Ceftriaxona 1g, 2g (2 frascos), EV, 24/24h",
        "componentes": [
            {
                "item": "Cloreto de sódio à 0,9%",
                "dose": "100",
                "unidade": "ml"
            }
        ],
        "observacao": "Infundir em 30 minutos"
    }
]</t>
  </si>
  <si>
    <t>25 mg/ml Amp 2 ml</t>
  </si>
  <si>
    <t>[
    {
        "nome": "Midazolam 1 mg/ml BIC (150 ml)",
        "texto": "Midazolam 5 mg/ml, 30 ml, BIC, vazão ACM. Concentração: 1 mg/ml",
        "componentes": [
            {
                "item": "SF 0,9% ou SG 5%",
                "dose": "120",
                "unidade": "ml"
            }
        ]
    },
    {
        "nome": "Midazolam 1 mg/ml BIC (250ml)",
        "texto": "Midazolam 5 mg/ml, 50 ml, BIC, vazão ACM. Concentração: 1 mg/ml",
        "componentes": [
            {
                "item": "SF 0,9% ou SG 5%",
                "dose": "200",
                "unidade": "ml"
            }
        ]
    },
    {
        "nome": "Midazolam 10 mg IM agora",
        "texto": "Midazolam 5 mg/ml, 2ml, IM, agora"
    }
]</t>
  </si>
  <si>
    <t>20 mg/ml Amp 1 ml</t>
  </si>
  <si>
    <t>1g Amp Pó</t>
  </si>
  <si>
    <t>20 mg Amp pó</t>
  </si>
  <si>
    <t>mg; ampola</t>
  </si>
  <si>
    <t>[
	{
		"nome": "Tenoxicam 20mg agora",
		"texto": "Tenoxicam 20 mg, 20 mg (1 ampola), EV, agora"
	}
]</t>
  </si>
  <si>
    <t>4 mg/ml Amp 2,5 ml</t>
  </si>
  <si>
    <t>[
	{
		"nome": "Dexametasona 10mg IM agora",
		"texto": "Dexametasona 4 mg/ml, 2,5ml (1 ampola), IM, agora"
	}
]</t>
  </si>
  <si>
    <t>Clonazepam</t>
  </si>
  <si>
    <t>2,5 mg/ml Solução oral</t>
  </si>
  <si>
    <t>gotas; mg</t>
  </si>
  <si>
    <t>[
	{
		"nome": "Clonazepam  6 gotas agora",
		"texto": "Clonazepam 2,5 mg/ml, 6 gotas, VO, agora"
	}
]</t>
  </si>
  <si>
    <t>Diazepam</t>
  </si>
  <si>
    <t>5  mg/ml Amp 2 ml</t>
  </si>
  <si>
    <t>ml; mg</t>
  </si>
  <si>
    <t>[
	{
		"nome": "Midazolam 10 mg EV agora",
		"texto": "Midazolam 5 mg/ml, 2 ml em 10 ml de ABD, EV, lento, agora",
		"observacao": "Infundir em 3 minutos"
	}
]</t>
  </si>
  <si>
    <t xml:space="preserve">Penicilina benzatina </t>
  </si>
  <si>
    <t>1,2M de U Amp pó</t>
  </si>
  <si>
    <t>UI; ampola</t>
  </si>
  <si>
    <t>[
	{
		"nome": "Penicilina benzatina 1,2M UI IM agora",
		"texto": "Penicilina benzatina 1,2 M UI, aplicar 1,2 M UI (1 ampola), IM, agora"
	}
]</t>
  </si>
  <si>
    <t xml:space="preserve">Insulina humana regular </t>
  </si>
  <si>
    <t>100 UI/ml Amp 10 ml</t>
  </si>
  <si>
    <t>UI; ml</t>
  </si>
  <si>
    <t>[
	{
		"nome": "Insulina humana regular SC 4/4h se necessário",
		"texto": "Insulina humana regular, SC, 4/4h, se glicemia capilar: 200-250: aplicar 2 UI / 250-300: aplicar 4 UI / 300-350: aplicar 6 UI / 350-400: aplicar 8 UI / &gt; 400: solicitar avaliação médica"
	}
]</t>
  </si>
  <si>
    <t>Glicose</t>
  </si>
  <si>
    <t>ml; ampola; L</t>
  </si>
  <si>
    <t>ml; frasco; L</t>
  </si>
  <si>
    <t>0,9% Bolsa 100 ml;
0,9% Bolsa 250 ml;
0,9% Bolsa 500 ml;
0,9% Bolsa 1000 ml;
20 % Amp 10 ml</t>
  </si>
  <si>
    <t>50% Amp 10 ml;
5% Bolsa 250 ml;
5% Bolsa 500 ml;
10% Bolsa 250 ml;
10% Bolsa 500 ml</t>
  </si>
  <si>
    <t>Restrição no leito</t>
  </si>
  <si>
    <t>Repouso absoluto no leito</t>
  </si>
  <si>
    <t>Repouso relativo no leito</t>
  </si>
  <si>
    <t>Contenção física no leito</t>
  </si>
  <si>
    <t>Controle glicêmico</t>
  </si>
  <si>
    <t>Acído acetilsalicílico</t>
  </si>
  <si>
    <t>100 mg Comp</t>
  </si>
  <si>
    <t>mg; comp</t>
  </si>
  <si>
    <t>Clopidogrel</t>
  </si>
  <si>
    <t>75 mg Comp</t>
  </si>
  <si>
    <t>Amiodarona</t>
  </si>
  <si>
    <t>50 mg/ml Amp 3 ml</t>
  </si>
  <si>
    <t>Atropina</t>
  </si>
  <si>
    <t>0,25 mg/ml Amp 1 ml;
0,5 mg/ml Amp 1ml</t>
  </si>
  <si>
    <t>Adenosina</t>
  </si>
  <si>
    <t>3 mg/ml Ampo 2 ml</t>
  </si>
  <si>
    <t>100 mcg</t>
  </si>
  <si>
    <t>mcg; jatos</t>
  </si>
  <si>
    <t>0,25 mg/ml Solução para nebulização</t>
  </si>
  <si>
    <t xml:space="preserve">Hidrocortisona </t>
  </si>
  <si>
    <t>100 mg Amp pó</t>
  </si>
  <si>
    <t>mg, ampola</t>
  </si>
  <si>
    <t>Sulfato de magnésio</t>
  </si>
  <si>
    <t>10% Amp 10 ml;
20% Amp 10 ml;
50% Amp 10 ml</t>
  </si>
  <si>
    <t>Morfina</t>
  </si>
  <si>
    <t>10 mg/ml Amp 1 ml</t>
  </si>
  <si>
    <t>Carvão ativado</t>
  </si>
  <si>
    <t>25 g Envelope</t>
  </si>
  <si>
    <t>g; envelope</t>
  </si>
  <si>
    <t>Cloreto de potássio</t>
  </si>
  <si>
    <t>10% Amp 10 ml;
19,1% Amp 10 ml</t>
  </si>
  <si>
    <t>ml; mg; ampola</t>
  </si>
  <si>
    <t>ml; mg; g; ampola</t>
  </si>
  <si>
    <t>gotas; ml; mg</t>
  </si>
  <si>
    <t>mg; ml; ampola</t>
  </si>
  <si>
    <t>Haloperidol</t>
  </si>
  <si>
    <t>5 mg/ml Amp 1 ml</t>
  </si>
  <si>
    <t>Norepinefrina</t>
  </si>
  <si>
    <t>1 mg/ml Amp 4 ml</t>
  </si>
  <si>
    <t>Nitroprussiato</t>
  </si>
  <si>
    <t>Dobutamina</t>
  </si>
  <si>
    <t>12,5 mg/ml Amp 20 ml</t>
  </si>
  <si>
    <t>Dopamina</t>
  </si>
  <si>
    <t>5 mg/ml Amp 10 ml</t>
  </si>
  <si>
    <t>[
	{
		"nome": "Bromoprida 10 mg agora",
		"texto": "Bromoprida 5 mg/ml, 2ml, EV, agora"
	},
	{
		"nome": "Bromoprida 10 mg 6/6h se necessário",
		"texto": "Bromoprida 5 mg/ml, 2 ml, EV, 8/8h, se náuseas ou vômitos"
	}
]</t>
  </si>
  <si>
    <t>[
	{
		"nome": "Dipirona 1g agora",
		"texto": "Dipirona 500 mg/ml, 2ml, EV, agora"
	},
	{
		"nome": "Dipirona 1g 6/6h se necessário",
		"texto": "Dipirona 500 mg/ml, 2 ml, EV, de 6/6h, se dor ou febre"
	}
]</t>
  </si>
  <si>
    <t>[
	{
		"nome": "Escopolamina 20 mg agora",
		"texto": "Escopolamina 20 mg/ml, 1 ml, EV, agora"
	},
	{
		"nome": "Escopolamina 20 mg 6/6h se necessário",
		"texto": "Escopolamina 20 mg/ml, 1 ml, EV, 6/6h, se dor abdominal"
	}
]</t>
  </si>
  <si>
    <t>[
	{
		"nome": "Prometazina 50 mg IM agora",
		"texto": "Prometazina 25 mg/ml, 2ml, IM, agora"
	},
	{
		"nome": "Prometazina 50 mg IM 12/12h",
		"texto": "Prometazina 25 mg/ml, 2ml, IM, 12/12h"
	}
]</t>
  </si>
  <si>
    <t>[
	{
		"nome": "Glicose à 50% 40 ml EV agora",
		"texto": "Glicose à 50%, 40 ml, EV, bolus, se HGT &lt; 70. Observação: comunicar o médico"
	},
	{
		"nome": "Glicose à 50% 40 ml EV se necessário",
		"texto": "Glicose à 50%, 40 ml, EV, bolus, se HGT &lt; 70" ,
		"observacao": "comunicar o médico(a)"
	}
]</t>
  </si>
  <si>
    <t>[
	{
		"nome": "Metoclopramida 10 mg agora",
		"texto": "Metoclopramida 5 mg/ml, 2ml em 8 ml de ABD, EV, lento, agora"
	},
	{
		"nome": "Metoclopramida 10 mg 8/8h se necessário",
		"texto": "Metoclopramida 5 mg/ml, 2 ml diluído em 8 ml de ABD, EV, lento, 8/8h, se náuseas ou vômitos"
	}
]</t>
  </si>
  <si>
    <t>Aferir sinais vitais</t>
  </si>
  <si>
    <t>[
	{
		"nome": "SSVV 2/2h",
		"texto": "Aferir sinais vitais de 2 em 2 horas"
	},
	{
		"nome": "SSVV 6/6h",
		"texto": "Aferir sinais vitais de 6 em 6 horas"
	}
]</t>
  </si>
  <si>
    <t>Dor osteomuscular</t>
  </si>
  <si>
    <t>Sistema musculo esquelético</t>
  </si>
  <si>
    <t xml:space="preserve">Uso oral
1 - Dipirona 500 mg _____ 1 caixa
Tomar 1 comprimido de 6 em 6 horas se dor ou febre
Obs.: Pode tomar até 2 comprimidos de 6 em 6 horas
Obs. 2: Se não melhora somente com a dipirona, continue tomando-a junto com o anti-inflamatório abaixo
1 - Naproxeno 500 mg _____ 1 caixa
Tomar 1 comprimido de 12 em 12 horas por até 5 dias
1 - Ciclobenzaprina 10 mg _____ 1 caixa
Tomar 1 comprimido por dia à noite por 7 dias
</t>
  </si>
  <si>
    <t>50 mg/ml Amp 2 ml</t>
  </si>
  <si>
    <t>Sacarato de hidroxido férrico</t>
  </si>
  <si>
    <t>20 mg/ml Amp 5 ml</t>
  </si>
  <si>
    <t>[
    {
        "nome": "Sacarato de hidroxido férrico 200 mg agora",
        "texto": "Sacarato de hidroxido férrico 20 mg/ml, 5 ml (1 ampola), EV, agora",
        "componentes": [
            {
                "item": "Cloreto de sódio à 0,9%",
                "dose": "100",
                "unidade": "ml"
            }
        ],
        "observacao": "infundir em 1 hora"
    }   
]</t>
  </si>
  <si>
    <t>[
    {
        "nome": "Sulfato de magnésio 20%, 2g, agora",
        "texto": "Sulfato de magnésio 20%, 10 ml (1 ampola), EV, agora",
        "componentes": [
            {
                "item": "Cloreto de sódio à 0,9%",
                "dose": "100",
                "unidade": "ml"
            }
        ],
        "observacao": "Infundir em 30 minutos"
    }   
]</t>
  </si>
  <si>
    <t>[
    {
        "nome": "Tramadol 100 mg agora",
        "texto": "Tramadol 100 mg/ml, 2 ml (1 ampola), EV, agora",
        "componentes": [
            {
                "item": "Cloreto de sódio à 0,9%",
                "dose": "100",
                "unidade": "ml"
            }
        ],
        "observacao": "Infundir em 30-60 minutos"
    },
    {
        "nome": "Tramadol 100 mg 6/6h se necessário",
        "texto": "Tramadol 100 mg/ml, 2 ml (1 ampola), 6/6h, se dor",
        "componentes": [
            {
                "item": "Cloreto de sódio à 0,9%",
                "dose": "100",
                "unidade": "ml"
            }
        ],
        "observacao": "Infundir em 30-60 minutos"
    }
   ]</t>
  </si>
  <si>
    <t>[
    {
        "nome": "Norepinefrina 64 mcg/ml BIC",
        "texto": "Norepinefrina 1 mg/ml, 16 ml, BIC, vazão ACM. Concentração: 64 mcg/ml",
        "componentes": [
            {
                "item": "SG 5%",
                "dose": "234",
                "unidade": "ml"
            }
        ]
    },
    {
        "nome": "Norepinefrina 160 mcg/ml BIC",
        "texto": "Norepinefrina 1 mg/ml, 16 ml, BIC, vazão ACM. Concentração: 160 mcg/ml",
        "componentes": [
            {
                "item": "SG 5%",
                "dose": "84",
                "unidade": "ml"
            }
        ]
    },
    {
        "nome": "Norepinefrina 200 mcg/ml BIC",
        "texto": "Norepinefrina 1 mg/ml, 20 ml, BIC, vazão ACM. Concentração: 200 mcg/ml",
        "componentes": [
            {
                "item": "SG 5%",
                "dose": "80",
                "unidade": "ml"
            }
        ]
    }
]</t>
  </si>
  <si>
    <t>[
    {
        "nome": "Nitroprussiato 200 mcg/ml BIC",
        "texto": "Nitroprussiato 25 mg/ml, 2 ml, BIC, vazão ACM. Concentração: 200 mcg/ml",
        "componentes": [
            {
                "item": "SG 5%",
                "dose": "248",
                "unidade": "ml"
            }
        ],
        "observacao": "Em equipo para fotoproteção"
    }
]</t>
  </si>
  <si>
    <t>Nitroglicerina</t>
  </si>
  <si>
    <t>5 mg/ml Amp 5 ml;
5 mg/ml Amp 10ml</t>
  </si>
  <si>
    <t>[
    {
        "nome": "Morfina 2 mg agora",
        "texto": "Morfina 10 mg/ml, 1 ml (1 ampola), EV, bolus, agora",
        "componentes": [
            {
                "item": "ABD",
                "dose": "9",
                "unidade": "ml"
            }
        ]
    },
{
        "nome": "Morfina 1 mg/ml BIC",
        "texto": "Morfina 10 mg/ml, 10 ml (10 ampolas), EV, BIC, vazão ACM. Concentração: 1 mg/ml",
        "componentes": [
            {
                "item": "SG 5%",
                "dose": "90",
                "unidade": "ml"
            }
        ]
    }
]</t>
  </si>
  <si>
    <t>25 mg Comp;
50 mg Comp;
1 mg/ml Amp 5 ml</t>
  </si>
  <si>
    <t>mg; ml; Comp; ampola</t>
  </si>
  <si>
    <t>[
	{
		"nome": "Fentanil 10 mcg/ml BIC",
		"texto": "Fentanil 50 mcg/ml, 20 ml, BIC, vazão ACM. Concentração: 10 mcg/ml",
		"componentes":	[
			{
				"item": "Glicose à 5%",
				"dose": "80",
				"unidade": "ml"
			}
					]
	}
]</t>
  </si>
  <si>
    <t>[
	{
		"nome": "Dopamina 1000 mcg/ml BIC (100 ml)",
		"texto": "Dopamina 5 mg/ml, 20 ml, BIC, vazão ACM. Concentração: 1000 mcg/ml",
		"componentes":	[
			{
				"item": "SF 0,9% ou SG 5%",
				"dose": "80",
				"unidade": "ml"
			}
					]
	},
	{
		"nome": "Dopamina 1000 mcg/ml BIC (100 ml)",
		"texto": "Dopamina 5 mg/ml, 50 ml (5 ampolas), BIC, vazão ACM. Concentração: 1000 mcg/ml",
		"componentes":	[
			{
				"item": "SF 0,9% ou SG 5%",
				"dose": "200",
				"unidade": "ml"
			}
					]
	}
]</t>
  </si>
  <si>
    <t>[
	{
		"nome": "Dobutamina 4000 mcg/ml BIC",
		"texto": "Dobutamina 250 mg/20 ml, 80 ml, BIC, vazão ACM. Concentração: 4000 mcg/ml",
		"componentes":	[
			{
				"item": "SF 0,9% ou SG 5%",
				"dose": "170",
				"unidade": "ml"
			}
					]
	}
]</t>
  </si>
  <si>
    <t>[
	{
		"nome": "Cloreto de sódio à 3% BIC",
		"texto": "Cloreto de sódio 20%, 55 ml, BIC, vazão ACM. Concentração: 3%",
		"componentes":	[
			{
				"item": "SF 0,9%",
				"dose": "445",
				"unidade": "ml"
			}
					]
	}
]</t>
  </si>
  <si>
    <t>[
	{
		"nome": "Cloreto de potássio 19,1% 75 mEq/L BIC",
		"texto": "Cloreto de potássio 19,1%, 15 ml, BIC, infundir em 3 horas. Concentração: 75 mEq/L",
		"componentes":	[
			{
				"item": "SF 0,9%",
				"dose": "485",
				"unidade": "ml"
			}
					],
		"observacao": "Pode infundir em via periférica"
	},
	{
		"nome": "Cloreto de potássio 19,1% 100 mEq/L BIC",
		"texto": "Cloreto de potássio 19,1%, 10 ml, BIC, infundir em 2 horas. Concentração: 100 mEq/L",
		"componentes":	[
			{
				"item": "SF 0,9%",
				"dose": "240",
				"unidade": "ml"
			}
					],
		"observacao": "Infundir em veia central"
	}
]</t>
  </si>
  <si>
    <t>[
	{
		"nome": "Clopidogrel  300 mg agora",
		"texto": "Clopidogrel 75 mg, 300 mg (4 comprimidos), VO, agora"
	}
]</t>
  </si>
  <si>
    <t>[
	{
		"nome": "AAS  300 mg agora",
		"texto": "Acido acetilsalicílico 100 mg, 300 mg (3 comprimidos), VO, agora"
	}
]</t>
  </si>
  <si>
    <t>[
    {
        "nome": "Amiodarona 150 mg agora",
        "texto": "Amiodarona 50 mg/ml, 3 ml (1 ampola), EV, agora",
        "componentes": [
            {
                "item": "Glicose à 5%",
                "dose": "100",
                "unidade": "ml"
            }
        ],
        "observacao": "Infundir em 30 minutos"
    },
    {
        "nome": "Amiodarona 3,6 mg/ml BIC",
        "texto": "Amiodarona 50 mg/ml, 18 ml (6 ampola), EV, BIC, vazão ACM. Concentração: 3,6 mg/ml",
        "componentes": [
            {
                "item": "Glicose à 5%",
                "dose": "234",
                "unidade": "ml"
            }
        ]
    }
]</t>
  </si>
  <si>
    <t>[
    {
        "nome": "Metoprolol 5 mg agora",
        "texto": "Metoprolol 1 mg/ml, 5 ml (1 ampola) em 5 ml de ABD, EV, lento, agora"
    }
]</t>
  </si>
  <si>
    <t>[
	{
		"nome": "HGT 4/4h",
		"texto": "Controle glicêmico 4 em 4 horas"
	},
	{
		"nome": "HGT 1/1h",
		"texto": "Controle glicêmico 1 em 1 hora"
	}
]</t>
  </si>
  <si>
    <t>Manter grades elevadas</t>
  </si>
  <si>
    <t>Prevenção de quedas</t>
  </si>
  <si>
    <t>[
	{
		"nome": "Salbutamol 4 jatos com espaçador 20/20 min",
		"texto": "Salbutamol 100 mcg aerossol, 4 jatos a cada 20 minutos por 1 hora, via inalatória, agora",
		"observação": "Usar espaçador"
	},
	{
		"nome": "Salbutamol 6 jatos 20/20 min",
		"texto": "Salbutamol 100 mcg aerossol, 6 jatos a cada 20 minutos por 1 hora, via inalatória, agora"
	}
]</t>
  </si>
  <si>
    <t>[
    {
        "nome": "Nitroglicerina 200 mcg/ml BIC",
        "texto": "Nitroglicerina 5 mg/ml, 10 ml, BIC, vazão ACM. Concentração: 200 mcg/ml",
        "componentes": [
            {
                "item": "SF 0,9% ou SG 5%",
                "dose": "240",
                "unidade": "ml"
            }
        ]
    }
]</t>
  </si>
  <si>
    <t>Adulto</t>
  </si>
  <si>
    <t>Criança</t>
  </si>
  <si>
    <t>Lactente</t>
  </si>
  <si>
    <t>Concentracao</t>
  </si>
  <si>
    <t>20 mg/ml</t>
  </si>
  <si>
    <t>500 mg</t>
  </si>
  <si>
    <t>400 mg</t>
  </si>
  <si>
    <t>6 mg/ml</t>
  </si>
  <si>
    <t>5 mg</t>
  </si>
  <si>
    <t>0,1mg/ml</t>
  </si>
  <si>
    <t>10 mg</t>
  </si>
  <si>
    <t>4 mg/ml</t>
  </si>
  <si>
    <t>32 mcg</t>
  </si>
  <si>
    <t>50 mcg</t>
  </si>
  <si>
    <t>12,5 mg</t>
  </si>
  <si>
    <t>6,25 mg</t>
  </si>
  <si>
    <t>3,125 mg</t>
  </si>
  <si>
    <t>25 mg</t>
  </si>
  <si>
    <t>30 mg</t>
  </si>
  <si>
    <t>3 mg/ml</t>
  </si>
  <si>
    <t>0,5 mg/ml</t>
  </si>
  <si>
    <t>0,5 mg/5ml</t>
  </si>
  <si>
    <t>2 mg</t>
  </si>
  <si>
    <t>50 mg</t>
  </si>
  <si>
    <t>50/10 mg</t>
  </si>
  <si>
    <t>450/50 mg</t>
  </si>
  <si>
    <t>500 mg/ml</t>
  </si>
  <si>
    <t>150 mg</t>
  </si>
  <si>
    <t>3 g</t>
  </si>
  <si>
    <t>60 mg</t>
  </si>
  <si>
    <t>30 g</t>
  </si>
  <si>
    <t>2mg/ml</t>
  </si>
  <si>
    <t>600 mg</t>
  </si>
  <si>
    <t>100mg/ml solução</t>
  </si>
  <si>
    <t>1,5 mg</t>
  </si>
  <si>
    <t>2,5 mg</t>
  </si>
  <si>
    <t>100 UI/ml</t>
  </si>
  <si>
    <t>667 mg/ml</t>
  </si>
  <si>
    <t>850 mg</t>
  </si>
  <si>
    <t>2% creme</t>
  </si>
  <si>
    <t>4 mg comprimido mastigável</t>
  </si>
  <si>
    <t>5 mg comprimido mastigável</t>
  </si>
  <si>
    <t>10 mg comprimido</t>
  </si>
  <si>
    <t>4 mg sachê (grânulo)</t>
  </si>
  <si>
    <t>0,5mg/ml solução nasal</t>
  </si>
  <si>
    <t>250 mg</t>
  </si>
  <si>
    <t>20 mg</t>
  </si>
  <si>
    <t>4 mg</t>
  </si>
  <si>
    <t>8 mg</t>
  </si>
  <si>
    <t>750 mg</t>
  </si>
  <si>
    <t>40 mg</t>
  </si>
  <si>
    <t>100 mg</t>
  </si>
  <si>
    <t>1mg/g</t>
  </si>
  <si>
    <t>250 mg/5 ml</t>
  </si>
  <si>
    <t>300 mg</t>
  </si>
  <si>
    <t>27,5 mcg/dose</t>
  </si>
  <si>
    <t>6 mg</t>
  </si>
  <si>
    <t>1 mg/ml</t>
  </si>
  <si>
    <t>5 mg/ml</t>
  </si>
  <si>
    <t>250 mcg</t>
  </si>
  <si>
    <t>200 mcg</t>
  </si>
  <si>
    <t>1 - Budesonida 32 mcg spray nasal _____ 1 frasco
Aplicar 1 jato em cada narina de 12 em 12 horas por no máximo 7 dias</t>
  </si>
  <si>
    <t>1 - Budesonida 50 mcg spray nasal _____ 1 frasco
Aplicar 1 jato em cada narina de 12 em 12 horas por no máximo 7 dias</t>
  </si>
  <si>
    <t>1g</t>
  </si>
  <si>
    <t>1 - Ciprofloxacino + dexametasona solução otológica _____ 1 frasco
Aplicar 4 gotas no ouvido acometido de 12/12h por 7 dias</t>
  </si>
  <si>
    <t>50 mg/ml</t>
  </si>
  <si>
    <t>10mg/ml</t>
  </si>
  <si>
    <t>6 mcg</t>
  </si>
  <si>
    <t>12 mcg</t>
  </si>
  <si>
    <t>1 - Hidroxiquinolina + trolamina otológico 0,4+140 mg _____ 1 frasco
Aplicar 3 gotas no ouvido afetado de 8 em 8 horas por 5 dias</t>
  </si>
  <si>
    <t>1 - Fumarato de formoterol + budesonida 12+400 mcg capsula para inalação _____ 1 frasco
Inalar 1 jato por dia</t>
  </si>
  <si>
    <t>12+400 mcg</t>
  </si>
  <si>
    <t>6+200 mcg</t>
  </si>
  <si>
    <t>1 - Fumarato de formoterol + budesonida 6+200 mcg capsula para inalação _____ 1 frasco
Inalar 1 jato por dia</t>
  </si>
  <si>
    <t>100+6 mcg</t>
  </si>
  <si>
    <t>1 - Dipropionato de beclometasona + fumarato de formoterol 100+6 mcg aerossol _____ 1 frasco
Inalar 1 jato de 12 em 12 horas por dia</t>
  </si>
  <si>
    <t>0,4+140 mg</t>
  </si>
  <si>
    <t>200 mg/ml</t>
  </si>
  <si>
    <t>400+80mg</t>
  </si>
  <si>
    <t>1 - Sulfametoxazol+trimetoprima 400+80mg _____ ___ comprimidos
Tomar ___ comprimidos de _____ horas por ___ dias</t>
  </si>
  <si>
    <t>500+125 mg</t>
  </si>
  <si>
    <t>1 - Amoxicilina+clavulanato 500+125 mg _____ ___ comprimidos
Tomar 1 comprimido de 8 em 8 horas por ___ dias</t>
  </si>
  <si>
    <t>1 - Amoxicilina + clavulanato  50+12,5 mg/ml pó p/ susp _____ 1 frasco
Dar [...] ml(s) de 8 em 8 horas por ___ dias</t>
  </si>
  <si>
    <t>50+12,5 mg/ml</t>
  </si>
  <si>
    <t>BEG, ativa, reativa, corada, hidratada e AAA 
Não palpo linfonodos
AC: RCR em 2T, BNF, s/ sopros
AR: MVF+, s/ RA, sem sinais de desconforto respiratório
ABDOME: normotenso, RHA+, sem VMG, indolor à palpação, sem sinais de peritonite
Extremidades: sem edemas e bem perfundidas
Neurológico: pupilas isocóricas e foto reagentes. Sem sinais de déficits focais. Sem sinais de meningite. Tônus preservado
Oroscopia: mucosas coradas e sem outras alterações
Otoscopia: OE: conduto auditivo pérvio, sem rubor ou edema e sem presença de secreção exsudativa. MT translúcida, normoposicionada e íntegra. OD: conduto auditivo pérvio, sem rubor ou edema e sem presença de secreção exsudativa. MT: translúcida, normoposicionada e íntegra</t>
  </si>
  <si>
    <t>BEG, ativo, reativo, corado, hidratado e AAA. 
Não palpo linfonodos
AC: RCR em 2T, BNF, s/ sopros
AR: MVF+, s/ RA, sem sinais de desconforto respiratório
ABDOME: normotenso, RHA+, sem VMG, indolor à palpação, sem sinais de peritonite
Extremidades: sem edemas e bem perfundidas
Neurológico: pupilas isocóricas e foto reagentes. Sem sinais de déficits focais. Sem sinais de meningite. Tônus preservado
Oroscopia: mucosas coradas e sem outras alterações
Otoscopia: OE: conduto auditivo pérvio, sem rubor ou edema e sem presença de secreção exsudativa. MT translúcida, normoposicionada e íntegra. OD: conduto auditivo pérvio, sem rubor ou edema e sem presença de secreção exsudativa. MT: translúcida, normoposicionada e íntegra</t>
  </si>
  <si>
    <t>BEG, ativa, reativa, corada, hidratada e AAA 
FA: x cm, normotensa
Não palpo linfonodos
AC: RCR em 2T, BNF, s/ sopros
AR: MVF+, s/ RA, sem sinais de desconforto respiratório
ABDOME: normotenso, RHA+, sem VMG, sem sinais de defesa, sem sinais de peritonite. Parede abdominal íntegra. 
Extremidades: sem edemas e bem perfundidas
Neurológico: reflexos adequados para idade
Dorso: sem alterações anatômicas
Genitália: típica feminina. Ânus pérvio
Otoscopia: OE: conduto auditivo pérvio, sem rubor ou edema e sem presença de secreção exsudativa. MT translúcida, normoposicionada e íntegra. OD: conduto auditivo pérvio, sem rubor ou edema e sem presença de secreção exsudativa. MT: translúcida, normoposicionada e íntegra</t>
  </si>
  <si>
    <t>BEG, ativo, reativo, corado, hidratado e AAA. 
Não palpo linfonodos
FA: x cm, normotensa
AC: RCR em 2T, BNF, s/ sopros
AR: MVF+, s/ RA, sem sinais de desconforto respiratório
ABDOME: normotenso, RHA+, sem VMG, sem sinais de defesa, sem sinais de peritonite. Parede abdominal íntegra.
Extremidades: sem edemas e bem perfundidas
Neurológico: reflexos adequados para idade
Dorso: sem alterações anatômicas
Genitália: típica masculina e testículos tópicos. Ânus pérvio
Otoscopia: OE: conduto auditivo pérvio, sem rubor ou edema e sem presença de secreção exsudativa. MT translúcida, normoposicionada e íntegra. OD: conduto auditivo pérvio, sem rubor ou edema e sem presença de secreção exsudativa. MT: translúcida, normoposicionada e íntegra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</si>
</sst>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11"/>
      <color theme="1"/>
      <name val="Calibri"/>
      <family val="2"/>
    </font>
    <font>
      <i/>
      <sz val="11"/>
      <color theme="1"/>
      <name val="Aptos Narrow"/>
      <family val="2"/>
      <scheme val="minor"/>
    </font>
    <font>
      <u/>
      <sz val="11"/>
      <color theme="1"/>
      <name val="Aptos Narrow"/>
      <family val="2"/>
      <scheme val="minor"/>
    </font>
    <font>
      <b/>
      <sz val="11"/>
      <color theme="0"/>
      <name val="Aptos Narrow"/>
      <family val="2"/>
      <scheme val="minor"/>
    </font>
    <font>
      <sz val="8"/>
      <name val="Aptos Narrow"/>
      <family val="2"/>
      <scheme val="minor"/>
    </font>
  </fonts>
  <fills count="5">
    <fill>
      <patternFill patternType="none"/>
    </fill>
    <fill>
      <patternFill patternType="gray125"/>
    </fill>
    <fill>
      <patternFill patternType="solid">
        <fgColor theme="0" tint="-0.14999847407452621"/>
        <bgColor theme="0" tint="-0.14999847407452621"/>
      </patternFill>
    </fill>
    <fill>
      <patternFill patternType="solid">
        <fgColor theme="4" tint="0.79998168889431442"/>
        <bgColor theme="4" tint="0.79998168889431442"/>
      </patternFill>
    </fill>
    <fill>
      <patternFill patternType="solid">
        <fgColor theme="4"/>
        <bgColor theme="4"/>
      </patternFill>
    </fill>
  </fills>
  <borders count="6">
    <border>
      <left/>
      <right/>
      <top/>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right/>
      <top style="thin">
        <color theme="4" tint="0.39997558519241921"/>
      </top>
      <bottom/>
      <diagonal/>
    </border>
  </borders>
  <cellStyleXfs count="1">
    <xf numFmtId="0" fontId="0" fillId="0" borderId="0"/>
  </cellStyleXfs>
  <cellXfs count="47">
    <xf numFmtId="0" fontId="0" fillId="0" borderId="0" xfId="0"/>
    <xf numFmtId="0" fontId="0" fillId="0" borderId="0" xfId="0" applyAlignment="1">
      <alignment vertical="center"/>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1" fillId="0" borderId="0" xfId="0" applyFont="1" applyAlignment="1">
      <alignment horizontal="left" vertical="center"/>
    </xf>
    <xf numFmtId="0" fontId="2" fillId="0" borderId="0" xfId="0" applyFont="1" applyAlignment="1">
      <alignment horizontal="center" vertical="center"/>
    </xf>
    <xf numFmtId="0" fontId="0" fillId="0" borderId="0" xfId="0" applyAlignment="1">
      <alignment horizontal="center" vertical="center" wrapText="1"/>
    </xf>
    <xf numFmtId="0" fontId="1" fillId="0" borderId="0" xfId="0" applyFont="1" applyAlignment="1">
      <alignment horizontal="left" vertical="center" wrapText="1"/>
    </xf>
    <xf numFmtId="0" fontId="3" fillId="0" borderId="0" xfId="0" applyFont="1" applyAlignment="1">
      <alignment horizontal="center" vertical="center"/>
    </xf>
    <xf numFmtId="0" fontId="0" fillId="0" borderId="0" xfId="0" applyAlignment="1">
      <alignment wrapText="1"/>
    </xf>
    <xf numFmtId="0" fontId="0" fillId="2" borderId="0" xfId="0" applyFill="1" applyAlignment="1">
      <alignment horizontal="left" vertical="center"/>
    </xf>
    <xf numFmtId="0" fontId="0" fillId="2" borderId="0" xfId="0" applyFill="1" applyAlignment="1">
      <alignment horizontal="left" vertical="center" wrapText="1"/>
    </xf>
    <xf numFmtId="0" fontId="4" fillId="0" borderId="0" xfId="0" applyFont="1"/>
    <xf numFmtId="0" fontId="4" fillId="0" borderId="0" xfId="0" applyFont="1" applyAlignment="1">
      <alignment horizontal="left" vertical="center"/>
    </xf>
    <xf numFmtId="49" fontId="0" fillId="0" borderId="0" xfId="0" applyNumberFormat="1" applyAlignment="1">
      <alignment horizontal="left" vertical="center" wrapText="1"/>
    </xf>
    <xf numFmtId="0" fontId="0" fillId="3" borderId="1" xfId="0" applyFill="1" applyBorder="1"/>
    <xf numFmtId="0" fontId="0" fillId="0" borderId="1" xfId="0" applyBorder="1"/>
    <xf numFmtId="0" fontId="0" fillId="3" borderId="2" xfId="0" applyFill="1" applyBorder="1"/>
    <xf numFmtId="0" fontId="0" fillId="0" borderId="2" xfId="0" applyBorder="1"/>
    <xf numFmtId="0" fontId="0" fillId="0" borderId="3" xfId="0" applyBorder="1"/>
    <xf numFmtId="0" fontId="0" fillId="0" borderId="4" xfId="0" applyBorder="1"/>
    <xf numFmtId="0" fontId="0" fillId="3" borderId="5" xfId="0" applyFill="1" applyBorder="1"/>
    <xf numFmtId="0" fontId="0" fillId="3" borderId="5" xfId="0" applyFill="1" applyBorder="1" applyAlignment="1">
      <alignment wrapText="1"/>
    </xf>
    <xf numFmtId="0" fontId="0" fillId="0" borderId="5" xfId="0" applyBorder="1"/>
    <xf numFmtId="0" fontId="0" fillId="0" borderId="5" xfId="0" applyBorder="1" applyAlignment="1">
      <alignment wrapText="1"/>
    </xf>
    <xf numFmtId="0" fontId="4" fillId="4" borderId="0" xfId="0" applyFont="1" applyFill="1"/>
    <xf numFmtId="0" fontId="3" fillId="3" borderId="5" xfId="0" applyFont="1" applyFill="1" applyBorder="1"/>
    <xf numFmtId="0" fontId="0" fillId="0" borderId="5" xfId="0" applyFont="1" applyBorder="1"/>
    <xf numFmtId="0" fontId="0" fillId="0" borderId="0" xfId="0" applyNumberFormat="1"/>
    <xf numFmtId="0" fontId="0" fillId="0" borderId="0" xfId="0" applyBorder="1"/>
    <xf numFmtId="0" fontId="0" fillId="0" borderId="0" xfId="0" applyNumberFormat="1" applyBorder="1"/>
    <xf numFmtId="0" fontId="0" fillId="0" borderId="0" xfId="0" applyBorder="1" applyAlignment="1">
      <alignment wrapText="1"/>
    </xf>
    <xf numFmtId="0" fontId="0" fillId="0" borderId="0" xfId="0" applyFont="1" applyBorder="1"/>
    <xf numFmtId="0" fontId="0" fillId="0" borderId="0" xfId="0" applyNumberFormat="1" applyAlignment="1">
      <alignment wrapText="1"/>
    </xf>
    <xf numFmtId="0" fontId="0" fillId="3" borderId="0" xfId="0" applyFill="1" applyBorder="1"/>
    <xf numFmtId="0" fontId="0" fillId="3" borderId="0" xfId="0" applyFill="1" applyBorder="1" applyAlignment="1">
      <alignment wrapText="1"/>
    </xf>
    <xf numFmtId="10" fontId="0" fillId="3" borderId="0" xfId="0" applyNumberFormat="1" applyFill="1" applyBorder="1" applyAlignment="1">
      <alignment wrapText="1"/>
    </xf>
    <xf numFmtId="0" fontId="0" fillId="0" borderId="5" xfId="0" applyNumberFormat="1" applyBorder="1"/>
    <xf numFmtId="0" fontId="0" fillId="0" borderId="5" xfId="0" applyNumberFormat="1" applyBorder="1" applyAlignment="1">
      <alignment wrapText="1"/>
    </xf>
    <xf numFmtId="0" fontId="0" fillId="0" borderId="0" xfId="0" applyNumberFormat="1" applyBorder="1" applyAlignment="1">
      <alignment wrapText="1"/>
    </xf>
    <xf numFmtId="0" fontId="0" fillId="2" borderId="0" xfId="0" applyFont="1" applyFill="1" applyAlignment="1">
      <alignment horizontal="left" vertical="center"/>
    </xf>
    <xf numFmtId="0" fontId="0" fillId="2" borderId="0" xfId="0" applyFont="1" applyFill="1" applyAlignment="1">
      <alignment horizontal="left" vertical="center" wrapText="1"/>
    </xf>
    <xf numFmtId="9" fontId="0" fillId="0" borderId="0" xfId="0" applyNumberFormat="1" applyAlignment="1">
      <alignment horizontal="center" vertical="center"/>
    </xf>
    <xf numFmtId="10" fontId="0" fillId="0" borderId="0" xfId="0" applyNumberFormat="1" applyAlignment="1">
      <alignment horizontal="center" vertical="center"/>
    </xf>
  </cellXfs>
  <cellStyles count="1">
    <cellStyle name="Normal" xfId="0" builtinId="0"/>
  </cellStyles>
  <dxfs count="60">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border diagonalUp="0" diagonalDown="0" outline="0">
        <left/>
        <right/>
        <top style="thin">
          <color theme="4" tint="0.39997558519241921"/>
        </top>
        <bottom/>
      </border>
    </dxf>
    <dxf>
      <numFmt numFmtId="0" formatCode="General"/>
    </dxf>
    <dxf>
      <font>
        <b val="0"/>
        <i val="0"/>
        <strike val="0"/>
        <condense val="0"/>
        <extend val="0"/>
        <outline val="0"/>
        <shadow val="0"/>
        <u val="none"/>
        <vertAlign val="baseline"/>
        <sz val="11"/>
        <color theme="1"/>
        <name val="Aptos Narrow"/>
        <family val="2"/>
        <scheme val="minor"/>
      </font>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dxf>
    <dxf>
      <font>
        <b/>
        <i val="0"/>
        <strike val="0"/>
        <condense val="0"/>
        <extend val="0"/>
        <outline val="0"/>
        <shadow val="0"/>
        <u val="none"/>
        <vertAlign val="baseline"/>
        <sz val="11"/>
        <color theme="0"/>
        <name val="Aptos Narrow"/>
        <family val="2"/>
        <scheme val="minor"/>
      </font>
      <fill>
        <patternFill patternType="solid">
          <fgColor theme="4"/>
          <bgColor theme="4"/>
        </patternFill>
      </fill>
    </dxf>
    <dxf>
      <font>
        <b val="0"/>
        <i val="0"/>
        <strike val="0"/>
        <condense val="0"/>
        <extend val="0"/>
        <outline val="0"/>
        <shadow val="0"/>
        <u val="none"/>
        <vertAlign val="baseline"/>
        <sz val="11"/>
        <color theme="1"/>
        <name val="Aptos Narrow"/>
        <family val="2"/>
        <scheme val="minor"/>
      </font>
      <border diagonalUp="0" diagonalDown="0">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theme="4" tint="0.39997558519241921"/>
        </left>
        <right/>
        <top style="thin">
          <color theme="4" tint="0.39997558519241921"/>
        </top>
        <bottom style="thin">
          <color theme="4" tint="0.39997558519241921"/>
        </bottom>
        <vertical/>
        <horizontal/>
      </border>
    </dxf>
    <dxf>
      <border outline="0">
        <bottom style="thin">
          <color theme="4" tint="0.39997558519241921"/>
        </bottom>
      </border>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val="0"/>
      </font>
      <alignment horizontal="left" vertical="center" textRotation="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
      <numFmt numFmtId="0" formatCode="General"/>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theme="0" tint="-0.14999847407452621"/>
          <bgColor theme="0" tint="-0.14999847407452621"/>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theme="0" tint="-0.14999847407452621"/>
          <bgColor theme="0" tint="-0.14999847407452621"/>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theme="0" tint="-0.14999847407452621"/>
          <bgColor theme="0" tint="-0.14999847407452621"/>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theme="0" tint="-0.14999847407452621"/>
          <bgColor theme="0" tint="-0.14999847407452621"/>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theme="0" tint="-0.14999847407452621"/>
          <bgColor theme="0" tint="-0.14999847407452621"/>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theme="0" tint="-0.14999847407452621"/>
          <bgColor theme="0" tint="-0.14999847407452621"/>
        </patternFill>
      </fill>
      <alignment horizontal="left" vertical="center" textRotation="0" wrapText="0" indent="0" justifyLastLine="0" shrinkToFit="0" readingOrder="0"/>
    </dxf>
    <dxf>
      <font>
        <b/>
        <i val="0"/>
        <strike val="0"/>
        <condense val="0"/>
        <extend val="0"/>
        <outline val="0"/>
        <shadow val="0"/>
        <u val="none"/>
        <vertAlign val="baseline"/>
        <sz val="11"/>
        <color theme="0"/>
        <name val="Aptos Narrow"/>
        <family val="2"/>
        <scheme val="minor"/>
      </font>
      <fill>
        <patternFill patternType="none">
          <fgColor indexed="64"/>
          <bgColor indexed="65"/>
        </patternFill>
      </fill>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left" vertical="top" textRotation="0" wrapText="1"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microsoft.com/office/2023/09/relationships/Python" Target="pyth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33F96B-3659-4560-ACD7-02DCC551E6A1}" name="Tabela1" displayName="Tabela1" ref="A1:W159" totalsRowShown="0">
  <autoFilter ref="A1:W159" xr:uid="{D533F96B-3659-4560-ACD7-02DCC551E6A1}"/>
  <sortState xmlns:xlrd2="http://schemas.microsoft.com/office/spreadsheetml/2017/richdata2" ref="A2:W159">
    <sortCondition ref="B1:B159"/>
  </sortState>
  <tableColumns count="23">
    <tableColumn id="7" xr3:uid="{EEA224EE-B017-42F5-A417-487E2B86AD5D}" name="ID_Item">
      <calculatedColumnFormula>ROW() - ROW(Tabela1[[#Headers],[ID_Item]])</calculatedColumnFormula>
    </tableColumn>
    <tableColumn id="1" xr3:uid="{FF9AC4B3-0AB1-43C0-813C-9F0FBFCD27C3}" name="NomeBusca" dataDxfId="59"/>
    <tableColumn id="26" xr3:uid="{76660A98-0DA1-42D5-A731-2EB88218051E}" name="Concentracao" dataDxfId="0"/>
    <tableColumn id="6" xr3:uid="{A2A03C33-701E-4A02-84BD-0D3C40E0270C}" name="FormaFarmaceutica" dataDxfId="1"/>
    <tableColumn id="2" xr3:uid="{A4280A1D-29DF-4DF8-BAEB-74D735392255}" name="PrescricaoCompleta" dataDxfId="58"/>
    <tableColumn id="3" xr3:uid="{1C09888C-F0B3-445C-96A7-59EF6CBB8977}" name="Categoria" dataDxfId="57"/>
    <tableColumn id="4" xr3:uid="{E1DAEFD1-96A5-4769-95CA-789E157CF235}" name="Doenca" dataDxfId="56"/>
    <tableColumn id="5" xr3:uid="{00D107C9-5770-4523-8A77-BC2E8CCDFA3F}" name="OrdemPrioridade"/>
    <tableColumn id="8" xr3:uid="{037F36DC-527F-4AE8-A6F4-3169AA433215}" name="isCalculable"/>
    <tableColumn id="9" xr3:uid="{32DA01BC-4663-439B-A298-3E78ACF358AE}" name="calcPlaceholder"/>
    <tableColumn id="10" xr3:uid="{95F2DF79-DD95-4B94-B995-8E05DA7BFE48}" name="calcInfo"/>
    <tableColumn id="11" xr3:uid="{A3368C98-3C79-462A-B0B0-AA267EE3465E}" name="calcDoseMinMgKg"/>
    <tableColumn id="12" xr3:uid="{DAC9C71A-BFEC-453E-8480-3C08E68D7BDA}" name="calcDoseMaxMgKg"/>
    <tableColumn id="13" xr3:uid="{68609BF3-F4C0-4314-95B0-50B775A3E422}" name="calcConcentrationMgMl"/>
    <tableColumn id="19" xr3:uid="{2B4D8352-799E-4A66-9421-E3E5E36E0F59}" name="calcUnit"/>
    <tableColumn id="14" xr3:uid="{5AE89D45-E4F3-4795-886A-863A50BB9D34}" name="calcDropsPerMl"/>
    <tableColumn id="18" xr3:uid="{2D8C2EEF-BA51-4779-A925-1A6A6988810F}" name="calcFrequencyHours"/>
    <tableColumn id="20" xr3:uid="{98B59933-7704-4CEB-9C11-D291545F8380}" name="calcMaxMgPerDose"/>
    <tableColumn id="15" xr3:uid="{ADD029AD-4302-4DFB-A730-84FEBE8F1506}" name="calcMaxDoseMgKgDay"/>
    <tableColumn id="16" xr3:uid="{F50782CB-2422-484A-AEE5-602A7DE0A58A}" name="calcMaxDoseMgDay"/>
    <tableColumn id="17" xr3:uid="{080F5EE5-E42D-4421-BF68-04806C3A7C35}" name="calcRoundingMax"/>
    <tableColumn id="21" xr3:uid="{52059363-AB0C-41B1-8B12-D680D51CD342}" name="calcType"/>
    <tableColumn id="22" xr3:uid="{348BFE6C-7C07-441D-84E5-0D88FF3D68F9}" name="calcAgeRanges"/>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BC025B4-0C86-43DA-9BA8-AD95BA9033CF}" name="Tabela7" displayName="Tabela7" ref="A1:B26" totalsRowShown="0">
  <autoFilter ref="A1:B26" xr:uid="{9BC025B4-0C86-43DA-9BA8-AD95BA9033CF}"/>
  <tableColumns count="2">
    <tableColumn id="1" xr3:uid="{CFD77929-9554-43BE-908D-A85767D19E05}" name="Horario"/>
    <tableColumn id="2" xr3:uid="{371D9874-4C27-4E8A-9C60-1E16D092C8FD}" name="Descricao"/>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B1BCF4E-F9B8-4BCA-9A1B-734209B09515}" name="Tabela2" displayName="Tabela2" ref="A1:E10" totalsRowShown="0" headerRowDxfId="55" dataDxfId="54">
  <autoFilter ref="A1:E10" xr:uid="{7B1BCF4E-F9B8-4BCA-9A1B-734209B09515}"/>
  <tableColumns count="5">
    <tableColumn id="5" xr3:uid="{3B85112C-C948-4532-A5A9-B2DC134B2714}" name="ID_Item" dataDxfId="53">
      <calculatedColumnFormula>ROW() - ROW(Tabela2[[#Headers],[ID_Item]])</calculatedColumnFormula>
    </tableColumn>
    <tableColumn id="1" xr3:uid="{294ACE13-D92E-4E83-AE9A-884FBB3BAD21}" name="NomeBusca" dataDxfId="52"/>
    <tableColumn id="2" xr3:uid="{57C4FF43-CE4E-4A4E-A745-1D12588CAE36}" name="ConteudoTexto" dataDxfId="51"/>
    <tableColumn id="3" xr3:uid="{1B0E7410-6713-475C-9274-E8D53C220050}" name="Categoria" dataDxfId="50"/>
    <tableColumn id="4" xr3:uid="{E775B5FA-D905-41A5-AF49-15CA3264FA30}" name="OrdemPrioridade" dataDxfId="49"/>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1B6F081-4196-40D7-9E1B-E18AC00A544A}" name="Tabela57" displayName="Tabela57" ref="A1:E9" totalsRowShown="0" headerRowDxfId="48" dataDxfId="47">
  <autoFilter ref="A1:E9" xr:uid="{F1B6F081-4196-40D7-9E1B-E18AC00A544A}"/>
  <sortState xmlns:xlrd2="http://schemas.microsoft.com/office/spreadsheetml/2017/richdata2" ref="A2:E9">
    <sortCondition ref="E1:E9"/>
  </sortState>
  <tableColumns count="5">
    <tableColumn id="5" xr3:uid="{255D6023-30BF-414A-B3B5-09A8AED4AD40}" name="ID_Item" dataDxfId="46">
      <calculatedColumnFormula>ROW() - ROW(Tabela57[[#Headers],[ID_Item]])</calculatedColumnFormula>
    </tableColumn>
    <tableColumn id="1" xr3:uid="{8C75D187-576A-41EF-9BC9-337001D161C6}" name="NomeBusca" dataDxfId="45"/>
    <tableColumn id="2" xr3:uid="{7A836061-FA92-4D6E-A1CB-B0A3080FF4E2}" name="ConteudoTexto" dataDxfId="44"/>
    <tableColumn id="3" xr3:uid="{9C7516CD-131C-4A90-BC19-727B1919928E}" name="Categoria" dataDxfId="43"/>
    <tableColumn id="4" xr3:uid="{D9BE6F3B-192E-46DB-ADBD-41AC809A383A}" name="OrdemPrioridade" dataDxfId="42"/>
  </tableColumns>
  <tableStyleInfo name="TableStyleMedium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EB17778-C096-4FB9-8CEA-CBC90E8CC8E2}" name="Tabela8" displayName="Tabela8" ref="A1:E7" totalsRowShown="0" headerRowDxfId="41" dataDxfId="40">
  <autoFilter ref="A1:E7" xr:uid="{4EB17778-C096-4FB9-8CEA-CBC90E8CC8E2}"/>
  <tableColumns count="5">
    <tableColumn id="1" xr3:uid="{C07F2220-FEC5-4C0B-AB14-F80860FCB6A0}" name="ID_Item" dataDxfId="39">
      <calculatedColumnFormula>ROW() - ROW(Tabela8[[#Headers],[ID_Item]])</calculatedColumnFormula>
    </tableColumn>
    <tableColumn id="2" xr3:uid="{F6AB2AED-7D50-4A14-A3D8-3D697CD7C3E6}" name="NomeBusca" dataDxfId="38"/>
    <tableColumn id="3" xr3:uid="{24DCE466-5828-477A-94D8-8B94F125CA52}" name="ConteudoTexto" dataDxfId="37"/>
    <tableColumn id="4" xr3:uid="{544BC52C-0699-476B-9E91-F8010861B484}" name="Categoria" dataDxfId="36"/>
    <tableColumn id="5" xr3:uid="{0A44EF13-A692-417E-90F4-EEE1E0C399BB}" name="OrdemPrioridade" dataDxfId="35"/>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195B058-C443-4C22-BFDA-1A6D6B3BD53F}" name="Tabela3" displayName="Tabela3" ref="A1:D7" totalsRowShown="0" headerRowDxfId="34" dataDxfId="33">
  <autoFilter ref="A1:D7" xr:uid="{B195B058-C443-4C22-BFDA-1A6D6B3BD53F}"/>
  <tableColumns count="4">
    <tableColumn id="4" xr3:uid="{30594E46-81AD-44D9-A464-0DDB2405FA5F}" name="ID_Item" dataDxfId="32">
      <calculatedColumnFormula>ROW() - ROW(Tabela3[[#Headers],[ID_Item]])</calculatedColumnFormula>
    </tableColumn>
    <tableColumn id="1" xr3:uid="{CC635276-E45D-489A-B013-B9CB28D05F73}" name="NomeBusca" dataDxfId="31"/>
    <tableColumn id="2" xr3:uid="{C4152665-161D-4E06-A92A-C044706FA22B}" name="ConteudoTexto" dataDxfId="30"/>
    <tableColumn id="3" xr3:uid="{D73DEA13-D731-4A85-9704-AF815ADF8ECA}" name="Categoria" dataDxfId="29"/>
  </tableColumns>
  <tableStyleInfo name="TableStyleMedium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F31387E-C94D-4214-90A7-3EA03A21E459}" name="Tabela4" displayName="Tabela4" ref="A1:D8" totalsRowShown="0" headerRowDxfId="28" dataDxfId="27">
  <autoFilter ref="A1:D8" xr:uid="{BF31387E-C94D-4214-90A7-3EA03A21E459}"/>
  <tableColumns count="4">
    <tableColumn id="4" xr3:uid="{B03251EF-71D3-4778-9397-49B077E4BE95}" name="ID_Item" dataDxfId="26">
      <calculatedColumnFormula>ROW() - ROW(Tabela4[[#Headers],[ID_Item]])</calculatedColumnFormula>
    </tableColumn>
    <tableColumn id="1" xr3:uid="{4E29BBAD-C1D6-4B95-B61D-6D2ACC75817D}" name="NomeBusca" dataDxfId="25"/>
    <tableColumn id="2" xr3:uid="{E987E83A-5D1B-4FBA-B949-173B3B767BC5}" name="ConteudoTexto" dataDxfId="24"/>
    <tableColumn id="3" xr3:uid="{5CEF5F95-0ACE-4A9D-B37D-26E33FA9BC59}" name="Categoria" dataDxfId="23"/>
  </tableColumns>
  <tableStyleInfo name="TableStyleMedium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13B8A45-8E4C-40E3-89AF-FB1299E38DDE}" name="Tabela5" displayName="Tabela5" ref="A1:E8" totalsRowShown="0" headerRowDxfId="22" dataDxfId="21">
  <autoFilter ref="A1:E8" xr:uid="{913B8A45-8E4C-40E3-89AF-FB1299E38DDE}"/>
  <sortState xmlns:xlrd2="http://schemas.microsoft.com/office/spreadsheetml/2017/richdata2" ref="A2:E8">
    <sortCondition ref="E1:E8"/>
  </sortState>
  <tableColumns count="5">
    <tableColumn id="5" xr3:uid="{FE4827F2-FADA-4522-96C6-C15115BA8429}" name="ID_Item" dataDxfId="20">
      <calculatedColumnFormula>ROW() - ROW(Tabela5[[#Headers],[ID_Item]])</calculatedColumnFormula>
    </tableColumn>
    <tableColumn id="1" xr3:uid="{2E3E19EF-E8C4-4174-A6DD-FE62A883B65B}" name="NomeBusca" dataDxfId="19"/>
    <tableColumn id="2" xr3:uid="{A403427C-6D7B-4CAC-8A29-52B0496C1B55}" name="ConteudoTexto" dataDxfId="18"/>
    <tableColumn id="3" xr3:uid="{495ABE71-9083-4D12-B7AF-769A1DE8A329}" name="Categoria" dataDxfId="17"/>
    <tableColumn id="4" xr3:uid="{B52F07B3-9EB3-4432-9961-0DC5F0D7CABC}" name="OrdemPrioridade" dataDxfId="16"/>
  </tableColumns>
  <tableStyleInfo name="TableStyleMedium6"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4B1D6705-EEC4-44EF-9410-0F0CC297D1AF}" name="Tabela11" displayName="Tabela11" ref="A1:I49" totalsRowShown="0" headerRowDxfId="12" dataDxfId="11" tableBorderDxfId="10">
  <autoFilter ref="A1:I49" xr:uid="{4B1D6705-EEC4-44EF-9410-0F0CC297D1AF}"/>
  <sortState xmlns:xlrd2="http://schemas.microsoft.com/office/spreadsheetml/2017/richdata2" ref="A2:I49">
    <sortCondition ref="B1:B49"/>
  </sortState>
  <tableColumns count="9">
    <tableColumn id="1" xr3:uid="{301BA950-EFFF-4FE5-9DB9-5861171DCD47}" name="ID" dataDxfId="9">
      <calculatedColumnFormula>ROW() - ROW(Sala_de_medicacao_e_Internacao!$A$1)</calculatedColumnFormula>
    </tableColumn>
    <tableColumn id="2" xr3:uid="{95B7D018-E9AC-491D-B435-1F6EB200D80A}" name="Categoria" dataDxfId="8"/>
    <tableColumn id="3" xr3:uid="{7CAFE1FE-9E4E-49EE-A066-49EF442BD903}" name="ItemPrincipal" dataDxfId="7"/>
    <tableColumn id="4" xr3:uid="{32EB61CF-E015-4D3D-B756-51398F6C009A}" name="TipoItem" dataDxfId="6"/>
    <tableColumn id="5" xr3:uid="{936FB20C-D115-4667-97E7-E129A658386C}" name="Apresentacoes"/>
    <tableColumn id="6" xr3:uid="{DABD4860-46A3-4322-9CEC-02C728F8C85E}" name="UnidadesDose" dataDxfId="5"/>
    <tableColumn id="7" xr3:uid="{F99AE901-6D2A-4AAF-A051-717D622F48E0}" name="DescricaoCompleta" dataDxfId="4"/>
    <tableColumn id="8" xr3:uid="{33992999-473F-4B43-8EE4-B2F7493B3B68}" name="PrescricoesPadronizadasJSON" dataDxfId="3"/>
    <tableColumn id="9" xr3:uid="{8FC9313B-C050-471A-AF80-B95E43A2F6F3}" name="ObservacaoPadrao" dataDxfId="2"/>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8C68780-8D11-4E55-B88C-5F8138D4CC5D}" name="Tabela9" displayName="Tabela9" ref="A1:B12" totalsRowShown="0" tableBorderDxfId="15">
  <autoFilter ref="A1:B12" xr:uid="{08C68780-8D11-4E55-B88C-5F8138D4CC5D}"/>
  <tableColumns count="2">
    <tableColumn id="1" xr3:uid="{150208FE-C1A4-49E1-81FF-1AA10AF0B961}" name="Sigla" dataDxfId="14"/>
    <tableColumn id="2" xr3:uid="{79FC3213-8BF9-487D-8478-621C9C80380A}" name="Nome" dataDxfId="13"/>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9DEBA-C453-4102-816C-FDB2AD0D57A3}">
  <sheetPr codeName="Planilha1"/>
  <dimension ref="A1:W159"/>
  <sheetViews>
    <sheetView topLeftCell="A61" zoomScaleNormal="100" workbookViewId="0">
      <selection activeCell="C12" sqref="C12"/>
    </sheetView>
  </sheetViews>
  <sheetFormatPr defaultRowHeight="15" x14ac:dyDescent="0.25"/>
  <cols>
    <col min="2" max="2" width="42.85546875" style="4" bestFit="1" customWidth="1"/>
    <col min="3" max="3" width="42.85546875" style="4" customWidth="1"/>
    <col min="4" max="4" width="32.28515625" bestFit="1" customWidth="1"/>
    <col min="5" max="5" width="101.85546875" style="2" bestFit="1" customWidth="1"/>
    <col min="6" max="6" width="48.7109375" style="4" bestFit="1" customWidth="1"/>
    <col min="7" max="7" width="28.7109375" style="1" bestFit="1" customWidth="1"/>
    <col min="8" max="8" width="18.42578125" bestFit="1" customWidth="1"/>
    <col min="10" max="10" width="14.42578125" bestFit="1" customWidth="1"/>
    <col min="11" max="11" width="17.7109375" bestFit="1" customWidth="1"/>
    <col min="12" max="12" width="40" customWidth="1"/>
    <col min="13" max="13" width="19.85546875" bestFit="1" customWidth="1"/>
    <col min="14" max="14" width="20.140625" bestFit="1" customWidth="1"/>
    <col min="15" max="15" width="25" bestFit="1" customWidth="1"/>
    <col min="16" max="16" width="10.5703125" bestFit="1" customWidth="1"/>
    <col min="17" max="17" width="17.5703125" bestFit="1" customWidth="1"/>
    <col min="18" max="18" width="22" bestFit="1" customWidth="1"/>
    <col min="19" max="19" width="22" customWidth="1"/>
    <col min="20" max="20" width="23.7109375" bestFit="1" customWidth="1"/>
    <col min="21" max="21" width="21.42578125" bestFit="1" customWidth="1"/>
    <col min="22" max="22" width="19.140625" bestFit="1" customWidth="1"/>
    <col min="23" max="23" width="16" bestFit="1" customWidth="1"/>
    <col min="24" max="24" width="54.5703125" customWidth="1"/>
  </cols>
  <sheetData>
    <row r="1" spans="1:23" x14ac:dyDescent="0.25">
      <c r="A1" t="s">
        <v>260</v>
      </c>
      <c r="B1" s="4" t="s">
        <v>0</v>
      </c>
      <c r="C1" s="4" t="s">
        <v>741</v>
      </c>
      <c r="D1" s="1" t="s">
        <v>253</v>
      </c>
      <c r="E1" s="2" t="s">
        <v>3</v>
      </c>
      <c r="F1" s="4" t="s">
        <v>4</v>
      </c>
      <c r="G1" s="1" t="s">
        <v>18</v>
      </c>
      <c r="H1" s="1" t="s">
        <v>252</v>
      </c>
      <c r="I1" s="1" t="s">
        <v>448</v>
      </c>
      <c r="J1" s="1" t="s">
        <v>449</v>
      </c>
      <c r="K1" s="1" t="s">
        <v>450</v>
      </c>
      <c r="L1" s="1" t="s">
        <v>451</v>
      </c>
      <c r="M1" s="1" t="s">
        <v>452</v>
      </c>
      <c r="N1" s="1" t="s">
        <v>453</v>
      </c>
      <c r="O1" s="1" t="s">
        <v>464</v>
      </c>
      <c r="P1" s="1" t="s">
        <v>454</v>
      </c>
      <c r="Q1" s="1" t="s">
        <v>463</v>
      </c>
      <c r="R1" s="1" t="s">
        <v>466</v>
      </c>
      <c r="S1" s="1" t="s">
        <v>455</v>
      </c>
      <c r="T1" s="1" t="s">
        <v>456</v>
      </c>
      <c r="U1" s="1" t="s">
        <v>457</v>
      </c>
      <c r="V1" s="4" t="s">
        <v>467</v>
      </c>
      <c r="W1" s="4" t="s">
        <v>468</v>
      </c>
    </row>
    <row r="2" spans="1:23" ht="30" x14ac:dyDescent="0.25">
      <c r="A2">
        <f>ROW() - ROW(Tabela1[[#Headers],[ID_Item]])</f>
        <v>1</v>
      </c>
      <c r="B2" s="4" t="s">
        <v>247</v>
      </c>
      <c r="C2" s="4" t="s">
        <v>742</v>
      </c>
      <c r="D2" t="s">
        <v>257</v>
      </c>
      <c r="E2" s="3" t="s">
        <v>305</v>
      </c>
      <c r="F2" s="4" t="s">
        <v>248</v>
      </c>
      <c r="G2" s="1" t="s">
        <v>33</v>
      </c>
      <c r="I2" t="s">
        <v>491</v>
      </c>
    </row>
    <row r="3" spans="1:23" ht="30" x14ac:dyDescent="0.25">
      <c r="A3">
        <f>ROW() - ROW(Tabela1[[#Headers],[ID_Item]])</f>
        <v>2</v>
      </c>
      <c r="B3" s="4" t="s">
        <v>221</v>
      </c>
      <c r="C3" s="4" t="s">
        <v>743</v>
      </c>
      <c r="D3" t="s">
        <v>256</v>
      </c>
      <c r="E3" s="3" t="s">
        <v>323</v>
      </c>
      <c r="F3" s="4" t="s">
        <v>10</v>
      </c>
      <c r="G3" s="1" t="s">
        <v>222</v>
      </c>
      <c r="H3">
        <v>3</v>
      </c>
      <c r="I3" t="s">
        <v>491</v>
      </c>
    </row>
    <row r="4" spans="1:23" ht="30" x14ac:dyDescent="0.25">
      <c r="A4">
        <f>ROW() - ROW(Tabela1[[#Headers],[ID_Item]])</f>
        <v>3</v>
      </c>
      <c r="B4" s="4" t="s">
        <v>249</v>
      </c>
      <c r="C4" s="4" t="s">
        <v>743</v>
      </c>
      <c r="D4" t="s">
        <v>256</v>
      </c>
      <c r="E4" s="3" t="s">
        <v>306</v>
      </c>
      <c r="F4" s="4" t="s">
        <v>250</v>
      </c>
      <c r="G4" s="1" t="s">
        <v>251</v>
      </c>
      <c r="I4" t="s">
        <v>491</v>
      </c>
    </row>
    <row r="5" spans="1:23" ht="30" x14ac:dyDescent="0.25">
      <c r="A5">
        <f>ROW() - ROW(Tabela1[[#Headers],[ID_Item]])</f>
        <v>4</v>
      </c>
      <c r="B5" s="4" t="s">
        <v>170</v>
      </c>
      <c r="C5" s="45">
        <v>0.03</v>
      </c>
      <c r="D5" t="s">
        <v>287</v>
      </c>
      <c r="E5" s="3" t="s">
        <v>324</v>
      </c>
      <c r="F5" s="4" t="s">
        <v>126</v>
      </c>
      <c r="G5" s="1" t="s">
        <v>171</v>
      </c>
      <c r="I5" t="s">
        <v>491</v>
      </c>
    </row>
    <row r="6" spans="1:23" ht="30" x14ac:dyDescent="0.25">
      <c r="A6">
        <f>ROW() - ROW(Tabela1[[#Headers],[ID_Item]])</f>
        <v>5</v>
      </c>
      <c r="B6" s="4" t="s">
        <v>239</v>
      </c>
      <c r="C6" s="4" t="s">
        <v>744</v>
      </c>
      <c r="D6" t="s">
        <v>255</v>
      </c>
      <c r="E6" s="3" t="s">
        <v>325</v>
      </c>
      <c r="F6" s="4" t="s">
        <v>211</v>
      </c>
      <c r="G6" s="1" t="s">
        <v>212</v>
      </c>
      <c r="I6" t="s">
        <v>491</v>
      </c>
    </row>
    <row r="7" spans="1:23" ht="30" x14ac:dyDescent="0.25">
      <c r="A7">
        <f>ROW() - ROW(Tabela1[[#Headers],[ID_Item]])</f>
        <v>6</v>
      </c>
      <c r="B7" s="4" t="s">
        <v>246</v>
      </c>
      <c r="C7" s="4" t="s">
        <v>745</v>
      </c>
      <c r="D7" t="s">
        <v>257</v>
      </c>
      <c r="E7" s="3" t="s">
        <v>307</v>
      </c>
      <c r="F7" s="4" t="s">
        <v>115</v>
      </c>
      <c r="G7" s="1" t="s">
        <v>33</v>
      </c>
      <c r="I7" t="s">
        <v>491</v>
      </c>
    </row>
    <row r="8" spans="1:23" ht="30" x14ac:dyDescent="0.25">
      <c r="A8">
        <f>ROW() - ROW(Tabela1[[#Headers],[ID_Item]])</f>
        <v>7</v>
      </c>
      <c r="B8" s="4" t="s">
        <v>54</v>
      </c>
      <c r="C8" s="4" t="s">
        <v>743</v>
      </c>
      <c r="D8" t="s">
        <v>256</v>
      </c>
      <c r="E8" s="3" t="s">
        <v>440</v>
      </c>
      <c r="F8" s="4" t="s">
        <v>215</v>
      </c>
      <c r="G8" s="1" t="s">
        <v>40</v>
      </c>
      <c r="I8" t="s">
        <v>491</v>
      </c>
    </row>
    <row r="9" spans="1:23" ht="75" x14ac:dyDescent="0.25">
      <c r="A9">
        <f>ROW() - ROW(Tabela1[[#Headers],[ID_Item]])</f>
        <v>8</v>
      </c>
      <c r="B9" s="4" t="s">
        <v>54</v>
      </c>
      <c r="C9" s="4" t="s">
        <v>791</v>
      </c>
      <c r="D9" t="s">
        <v>303</v>
      </c>
      <c r="E9" s="3" t="s">
        <v>475</v>
      </c>
      <c r="F9" s="4" t="s">
        <v>215</v>
      </c>
      <c r="G9" s="1" t="s">
        <v>40</v>
      </c>
      <c r="I9" t="s">
        <v>490</v>
      </c>
      <c r="J9" t="s">
        <v>459</v>
      </c>
      <c r="K9" s="12" t="s">
        <v>506</v>
      </c>
      <c r="L9">
        <f>25/3</f>
        <v>8.3333333333333339</v>
      </c>
      <c r="M9">
        <f>50/3</f>
        <v>16.666666666666668</v>
      </c>
      <c r="N9">
        <v>50</v>
      </c>
      <c r="O9" t="s">
        <v>465</v>
      </c>
      <c r="Q9">
        <v>8</v>
      </c>
      <c r="R9">
        <v>500</v>
      </c>
      <c r="U9" t="s">
        <v>461</v>
      </c>
      <c r="V9" t="s">
        <v>469</v>
      </c>
    </row>
    <row r="10" spans="1:23" ht="30" x14ac:dyDescent="0.25">
      <c r="A10">
        <f>ROW() - ROW(Tabela1[[#Headers],[ID_Item]])</f>
        <v>9</v>
      </c>
      <c r="B10" s="4" t="s">
        <v>113</v>
      </c>
      <c r="C10" s="4" t="s">
        <v>818</v>
      </c>
      <c r="D10" t="s">
        <v>256</v>
      </c>
      <c r="E10" s="3" t="s">
        <v>819</v>
      </c>
      <c r="F10" s="4" t="s">
        <v>215</v>
      </c>
      <c r="G10" s="1" t="s">
        <v>40</v>
      </c>
      <c r="I10" t="s">
        <v>491</v>
      </c>
    </row>
    <row r="11" spans="1:23" ht="120" x14ac:dyDescent="0.25">
      <c r="A11">
        <f>ROW() - ROW(Tabela1[[#Headers],[ID_Item]])</f>
        <v>10</v>
      </c>
      <c r="B11" s="4" t="s">
        <v>113</v>
      </c>
      <c r="C11" s="4" t="s">
        <v>821</v>
      </c>
      <c r="D11" t="s">
        <v>303</v>
      </c>
      <c r="E11" s="3" t="s">
        <v>820</v>
      </c>
      <c r="F11" s="4" t="s">
        <v>215</v>
      </c>
      <c r="G11" s="1" t="s">
        <v>40</v>
      </c>
      <c r="I11" t="s">
        <v>490</v>
      </c>
      <c r="J11" t="s">
        <v>459</v>
      </c>
      <c r="K11" s="12" t="s">
        <v>507</v>
      </c>
      <c r="L11">
        <v>3.125</v>
      </c>
      <c r="M11">
        <v>5.625</v>
      </c>
      <c r="N11">
        <v>50</v>
      </c>
      <c r="O11" t="s">
        <v>465</v>
      </c>
      <c r="Q11">
        <v>8</v>
      </c>
      <c r="R11">
        <v>500</v>
      </c>
      <c r="U11" t="s">
        <v>461</v>
      </c>
      <c r="V11" t="s">
        <v>469</v>
      </c>
    </row>
    <row r="12" spans="1:23" ht="30" x14ac:dyDescent="0.25">
      <c r="A12">
        <f>ROW() - ROW(Tabela1[[#Headers],[ID_Item]])</f>
        <v>11</v>
      </c>
      <c r="B12" s="4" t="s">
        <v>203</v>
      </c>
      <c r="C12" s="4" t="s">
        <v>746</v>
      </c>
      <c r="D12" t="s">
        <v>256</v>
      </c>
      <c r="E12" s="3" t="s">
        <v>326</v>
      </c>
      <c r="F12" s="4" t="s">
        <v>204</v>
      </c>
      <c r="G12" s="1" t="s">
        <v>198</v>
      </c>
      <c r="I12" t="s">
        <v>491</v>
      </c>
    </row>
    <row r="13" spans="1:23" ht="30" x14ac:dyDescent="0.25">
      <c r="A13">
        <f>ROW() - ROW(Tabela1[[#Headers],[ID_Item]])</f>
        <v>12</v>
      </c>
      <c r="B13" s="4" t="s">
        <v>203</v>
      </c>
      <c r="C13" s="4" t="s">
        <v>746</v>
      </c>
      <c r="D13" t="s">
        <v>256</v>
      </c>
      <c r="E13" s="3" t="s">
        <v>327</v>
      </c>
      <c r="F13" s="4" t="s">
        <v>204</v>
      </c>
      <c r="G13" s="1" t="s">
        <v>198</v>
      </c>
      <c r="I13" t="s">
        <v>491</v>
      </c>
    </row>
    <row r="14" spans="1:23" ht="30" x14ac:dyDescent="0.25">
      <c r="A14">
        <f>ROW() - ROW(Tabela1[[#Headers],[ID_Item]])</f>
        <v>13</v>
      </c>
      <c r="B14" s="4" t="s">
        <v>487</v>
      </c>
      <c r="C14" s="4" t="s">
        <v>743</v>
      </c>
      <c r="D14" t="s">
        <v>256</v>
      </c>
      <c r="E14" s="3" t="s">
        <v>488</v>
      </c>
      <c r="F14" s="4" t="s">
        <v>489</v>
      </c>
      <c r="G14" s="1" t="s">
        <v>40</v>
      </c>
      <c r="I14" t="s">
        <v>491</v>
      </c>
    </row>
    <row r="15" spans="1:23" ht="30" x14ac:dyDescent="0.25">
      <c r="A15">
        <f>ROW() - ROW(Tabela1[[#Headers],[ID_Item]])</f>
        <v>14</v>
      </c>
      <c r="B15" s="4" t="s">
        <v>150</v>
      </c>
      <c r="C15" s="4" t="s">
        <v>751</v>
      </c>
      <c r="D15" t="s">
        <v>288</v>
      </c>
      <c r="E15" s="3" t="s">
        <v>328</v>
      </c>
      <c r="F15" s="4" t="s">
        <v>29</v>
      </c>
      <c r="G15" s="1" t="s">
        <v>30</v>
      </c>
      <c r="H15">
        <v>3</v>
      </c>
      <c r="I15" t="s">
        <v>491</v>
      </c>
    </row>
    <row r="16" spans="1:23" ht="30" x14ac:dyDescent="0.25">
      <c r="A16">
        <f>ROW() - ROW(Tabela1[[#Headers],[ID_Item]])</f>
        <v>15</v>
      </c>
      <c r="B16" s="4" t="s">
        <v>150</v>
      </c>
      <c r="C16" s="4" t="s">
        <v>797</v>
      </c>
      <c r="D16" t="s">
        <v>288</v>
      </c>
      <c r="E16" s="3" t="s">
        <v>329</v>
      </c>
      <c r="F16" s="4" t="s">
        <v>29</v>
      </c>
      <c r="G16" s="1" t="s">
        <v>30</v>
      </c>
      <c r="H16">
        <v>3</v>
      </c>
      <c r="I16" t="s">
        <v>491</v>
      </c>
    </row>
    <row r="17" spans="1:22" ht="30" x14ac:dyDescent="0.25">
      <c r="A17">
        <f>ROW() - ROW(Tabela1[[#Headers],[ID_Item]])</f>
        <v>16</v>
      </c>
      <c r="B17" s="4" t="s">
        <v>150</v>
      </c>
      <c r="C17" s="4" t="s">
        <v>797</v>
      </c>
      <c r="D17" t="s">
        <v>257</v>
      </c>
      <c r="E17" s="3" t="s">
        <v>329</v>
      </c>
      <c r="F17" s="4" t="s">
        <v>29</v>
      </c>
      <c r="G17" s="1" t="s">
        <v>30</v>
      </c>
      <c r="H17">
        <v>3</v>
      </c>
      <c r="I17" t="s">
        <v>491</v>
      </c>
    </row>
    <row r="18" spans="1:22" ht="30" x14ac:dyDescent="0.25">
      <c r="A18">
        <f>ROW() - ROW(Tabela1[[#Headers],[ID_Item]])</f>
        <v>17</v>
      </c>
      <c r="B18" s="4" t="s">
        <v>180</v>
      </c>
      <c r="C18" s="4" t="s">
        <v>747</v>
      </c>
      <c r="D18" t="s">
        <v>256</v>
      </c>
      <c r="E18" s="3" t="s">
        <v>308</v>
      </c>
      <c r="F18" s="4" t="s">
        <v>29</v>
      </c>
      <c r="G18" s="1" t="s">
        <v>143</v>
      </c>
      <c r="I18" t="s">
        <v>491</v>
      </c>
    </row>
    <row r="19" spans="1:22" ht="30" x14ac:dyDescent="0.25">
      <c r="A19">
        <f>ROW() - ROW(Tabela1[[#Headers],[ID_Item]])</f>
        <v>18</v>
      </c>
      <c r="B19" s="4" t="s">
        <v>130</v>
      </c>
      <c r="C19" s="4" t="s">
        <v>748</v>
      </c>
      <c r="D19" t="s">
        <v>256</v>
      </c>
      <c r="E19" s="3" t="s">
        <v>309</v>
      </c>
      <c r="F19" s="4" t="s">
        <v>47</v>
      </c>
      <c r="G19" s="1" t="s">
        <v>48</v>
      </c>
      <c r="I19" t="s">
        <v>491</v>
      </c>
    </row>
    <row r="20" spans="1:22" ht="90" x14ac:dyDescent="0.25">
      <c r="A20">
        <f>ROW() - ROW(Tabela1[[#Headers],[ID_Item]])</f>
        <v>19</v>
      </c>
      <c r="B20" s="4" t="s">
        <v>130</v>
      </c>
      <c r="C20" s="4" t="s">
        <v>749</v>
      </c>
      <c r="D20" t="s">
        <v>257</v>
      </c>
      <c r="E20" s="3" t="s">
        <v>480</v>
      </c>
      <c r="F20" s="4" t="s">
        <v>47</v>
      </c>
      <c r="G20" s="1" t="s">
        <v>48</v>
      </c>
      <c r="I20" t="s">
        <v>490</v>
      </c>
      <c r="J20" t="s">
        <v>459</v>
      </c>
      <c r="K20" s="12" t="s">
        <v>508</v>
      </c>
      <c r="L20">
        <f>0.5/3</f>
        <v>0.16666666666666666</v>
      </c>
      <c r="M20">
        <f>1/3</f>
        <v>0.33333333333333331</v>
      </c>
      <c r="N20">
        <v>4</v>
      </c>
      <c r="O20" t="s">
        <v>479</v>
      </c>
      <c r="P20">
        <v>20</v>
      </c>
      <c r="Q20">
        <v>8</v>
      </c>
      <c r="R20">
        <v>10</v>
      </c>
      <c r="U20" t="s">
        <v>461</v>
      </c>
      <c r="V20" t="s">
        <v>469</v>
      </c>
    </row>
    <row r="21" spans="1:22" ht="30" x14ac:dyDescent="0.25">
      <c r="A21">
        <f>ROW() - ROW(Tabela1[[#Headers],[ID_Item]])</f>
        <v>20</v>
      </c>
      <c r="B21" s="4" t="s">
        <v>24</v>
      </c>
      <c r="C21" s="4" t="s">
        <v>751</v>
      </c>
      <c r="D21" t="s">
        <v>288</v>
      </c>
      <c r="E21" s="3" t="s">
        <v>310</v>
      </c>
      <c r="F21" s="4" t="s">
        <v>29</v>
      </c>
      <c r="G21" s="1" t="s">
        <v>30</v>
      </c>
      <c r="H21">
        <v>3</v>
      </c>
      <c r="I21" t="s">
        <v>491</v>
      </c>
    </row>
    <row r="22" spans="1:22" ht="30" x14ac:dyDescent="0.25">
      <c r="A22">
        <f>ROW() - ROW(Tabela1[[#Headers],[ID_Item]])</f>
        <v>21</v>
      </c>
      <c r="B22" s="4" t="s">
        <v>24</v>
      </c>
      <c r="C22" s="4" t="s">
        <v>798</v>
      </c>
      <c r="D22" t="s">
        <v>288</v>
      </c>
      <c r="E22" s="3" t="s">
        <v>311</v>
      </c>
      <c r="F22" s="4" t="s">
        <v>29</v>
      </c>
      <c r="G22" s="1" t="s">
        <v>30</v>
      </c>
      <c r="H22">
        <v>3</v>
      </c>
      <c r="I22" t="s">
        <v>491</v>
      </c>
    </row>
    <row r="23" spans="1:22" ht="30" x14ac:dyDescent="0.25">
      <c r="A23">
        <f>ROW() - ROW(Tabela1[[#Headers],[ID_Item]])</f>
        <v>22</v>
      </c>
      <c r="B23" s="4" t="s">
        <v>24</v>
      </c>
      <c r="C23" s="4" t="s">
        <v>750</v>
      </c>
      <c r="D23" t="s">
        <v>289</v>
      </c>
      <c r="E23" s="3" t="s">
        <v>799</v>
      </c>
      <c r="F23" s="4" t="s">
        <v>29</v>
      </c>
      <c r="G23" s="1" t="s">
        <v>31</v>
      </c>
      <c r="I23" t="s">
        <v>491</v>
      </c>
    </row>
    <row r="24" spans="1:22" ht="30" x14ac:dyDescent="0.25">
      <c r="A24">
        <f>ROW() - ROW(Tabela1[[#Headers],[ID_Item]])</f>
        <v>23</v>
      </c>
      <c r="B24" s="4" t="s">
        <v>24</v>
      </c>
      <c r="C24" s="4" t="s">
        <v>751</v>
      </c>
      <c r="D24" t="s">
        <v>289</v>
      </c>
      <c r="E24" s="3" t="s">
        <v>800</v>
      </c>
      <c r="F24" s="4" t="s">
        <v>29</v>
      </c>
      <c r="G24" s="1" t="s">
        <v>31</v>
      </c>
      <c r="I24" t="s">
        <v>491</v>
      </c>
    </row>
    <row r="25" spans="1:22" ht="30" x14ac:dyDescent="0.25">
      <c r="A25">
        <f>ROW() - ROW(Tabela1[[#Headers],[ID_Item]])</f>
        <v>24</v>
      </c>
      <c r="B25" s="4" t="s">
        <v>122</v>
      </c>
      <c r="D25" t="s">
        <v>290</v>
      </c>
      <c r="E25" s="3" t="s">
        <v>330</v>
      </c>
      <c r="F25" s="4" t="s">
        <v>123</v>
      </c>
      <c r="G25" s="1" t="s">
        <v>124</v>
      </c>
      <c r="I25" t="s">
        <v>491</v>
      </c>
    </row>
    <row r="26" spans="1:22" ht="30" x14ac:dyDescent="0.25">
      <c r="A26">
        <f>ROW() - ROW(Tabela1[[#Headers],[ID_Item]])</f>
        <v>25</v>
      </c>
      <c r="B26" s="4" t="s">
        <v>210</v>
      </c>
      <c r="C26" s="4" t="s">
        <v>752</v>
      </c>
      <c r="D26" t="s">
        <v>256</v>
      </c>
      <c r="E26" s="3" t="s">
        <v>331</v>
      </c>
      <c r="F26" s="4" t="s">
        <v>202</v>
      </c>
      <c r="G26" s="1" t="s">
        <v>198</v>
      </c>
      <c r="I26" t="s">
        <v>491</v>
      </c>
    </row>
    <row r="27" spans="1:22" ht="30" x14ac:dyDescent="0.25">
      <c r="A27">
        <f>ROW() - ROW(Tabela1[[#Headers],[ID_Item]])</f>
        <v>26</v>
      </c>
      <c r="B27" s="4" t="s">
        <v>210</v>
      </c>
      <c r="C27" s="4" t="s">
        <v>753</v>
      </c>
      <c r="D27" t="s">
        <v>256</v>
      </c>
      <c r="E27" s="3" t="s">
        <v>332</v>
      </c>
      <c r="F27" s="4" t="s">
        <v>202</v>
      </c>
      <c r="G27" s="1" t="s">
        <v>198</v>
      </c>
      <c r="I27" t="s">
        <v>491</v>
      </c>
    </row>
    <row r="28" spans="1:22" ht="30" x14ac:dyDescent="0.25">
      <c r="A28">
        <f>ROW() - ROW(Tabela1[[#Headers],[ID_Item]])</f>
        <v>27</v>
      </c>
      <c r="B28" s="4" t="s">
        <v>210</v>
      </c>
      <c r="C28" s="4" t="s">
        <v>754</v>
      </c>
      <c r="D28" t="s">
        <v>256</v>
      </c>
      <c r="E28" s="3" t="s">
        <v>333</v>
      </c>
      <c r="F28" s="4" t="s">
        <v>202</v>
      </c>
      <c r="G28" s="1" t="s">
        <v>198</v>
      </c>
      <c r="I28" t="s">
        <v>491</v>
      </c>
    </row>
    <row r="29" spans="1:22" ht="30" x14ac:dyDescent="0.25">
      <c r="A29">
        <f>ROW() - ROW(Tabela1[[#Headers],[ID_Item]])</f>
        <v>28</v>
      </c>
      <c r="B29" s="4" t="s">
        <v>55</v>
      </c>
      <c r="C29" s="4" t="s">
        <v>743</v>
      </c>
      <c r="D29" t="s">
        <v>256</v>
      </c>
      <c r="E29" s="3" t="s">
        <v>334</v>
      </c>
      <c r="F29" s="4" t="s">
        <v>217</v>
      </c>
      <c r="G29" s="1" t="s">
        <v>40</v>
      </c>
      <c r="I29" t="s">
        <v>491</v>
      </c>
    </row>
    <row r="30" spans="1:22" ht="30" x14ac:dyDescent="0.25">
      <c r="A30">
        <f>ROW() - ROW(Tabela1[[#Headers],[ID_Item]])</f>
        <v>29</v>
      </c>
      <c r="B30" s="4" t="s">
        <v>58</v>
      </c>
      <c r="C30" s="4" t="s">
        <v>801</v>
      </c>
      <c r="D30" t="s">
        <v>291</v>
      </c>
      <c r="E30" s="3" t="s">
        <v>335</v>
      </c>
      <c r="F30" s="4" t="s">
        <v>216</v>
      </c>
      <c r="G30" s="1" t="s">
        <v>40</v>
      </c>
      <c r="I30" t="s">
        <v>491</v>
      </c>
    </row>
    <row r="31" spans="1:22" ht="60" x14ac:dyDescent="0.25">
      <c r="A31">
        <f>ROW() - ROW(Tabela1[[#Headers],[ID_Item]])</f>
        <v>30</v>
      </c>
      <c r="B31" s="4" t="s">
        <v>187</v>
      </c>
      <c r="C31" s="45">
        <v>0.02</v>
      </c>
      <c r="D31" t="s">
        <v>292</v>
      </c>
      <c r="E31" s="3" t="s">
        <v>336</v>
      </c>
      <c r="F31" s="4" t="s">
        <v>119</v>
      </c>
      <c r="G31" s="1" t="s">
        <v>188</v>
      </c>
      <c r="I31" t="s">
        <v>491</v>
      </c>
    </row>
    <row r="32" spans="1:22" ht="30" x14ac:dyDescent="0.25">
      <c r="A32">
        <f>ROW() - ROW(Tabela1[[#Headers],[ID_Item]])</f>
        <v>31</v>
      </c>
      <c r="B32" s="4" t="s">
        <v>42</v>
      </c>
      <c r="C32" s="4" t="s">
        <v>748</v>
      </c>
      <c r="D32" t="s">
        <v>256</v>
      </c>
      <c r="E32" s="3" t="s">
        <v>337</v>
      </c>
      <c r="F32" s="4" t="s">
        <v>43</v>
      </c>
      <c r="G32" s="1" t="s">
        <v>44</v>
      </c>
      <c r="I32" t="s">
        <v>491</v>
      </c>
    </row>
    <row r="33" spans="1:23" ht="30" x14ac:dyDescent="0.25">
      <c r="A33">
        <f>ROW() - ROW(Tabela1[[#Headers],[ID_Item]])</f>
        <v>32</v>
      </c>
      <c r="B33" s="4" t="s">
        <v>184</v>
      </c>
      <c r="C33" s="4" t="s">
        <v>755</v>
      </c>
      <c r="D33" t="s">
        <v>256</v>
      </c>
      <c r="E33" s="3" t="s">
        <v>338</v>
      </c>
      <c r="F33" s="4" t="s">
        <v>209</v>
      </c>
      <c r="G33" s="1" t="s">
        <v>185</v>
      </c>
      <c r="I33" t="s">
        <v>491</v>
      </c>
    </row>
    <row r="34" spans="1:23" ht="30" x14ac:dyDescent="0.25">
      <c r="A34">
        <f>ROW() - ROW(Tabela1[[#Headers],[ID_Item]])</f>
        <v>33</v>
      </c>
      <c r="B34" s="4" t="s">
        <v>57</v>
      </c>
      <c r="C34" s="4" t="s">
        <v>783</v>
      </c>
      <c r="D34" t="s">
        <v>256</v>
      </c>
      <c r="E34" s="3" t="s">
        <v>339</v>
      </c>
      <c r="F34" s="4" t="s">
        <v>218</v>
      </c>
      <c r="G34" s="1" t="s">
        <v>40</v>
      </c>
      <c r="I34" t="s">
        <v>491</v>
      </c>
    </row>
    <row r="35" spans="1:23" ht="30" x14ac:dyDescent="0.25">
      <c r="A35">
        <f>ROW() - ROW(Tabela1[[#Headers],[ID_Item]])</f>
        <v>34</v>
      </c>
      <c r="B35" s="4" t="s">
        <v>57</v>
      </c>
      <c r="C35" s="4" t="s">
        <v>743</v>
      </c>
      <c r="D35" t="s">
        <v>256</v>
      </c>
      <c r="E35" s="3" t="s">
        <v>340</v>
      </c>
      <c r="F35" s="4" t="s">
        <v>218</v>
      </c>
      <c r="G35" s="1" t="s">
        <v>40</v>
      </c>
      <c r="I35" t="s">
        <v>491</v>
      </c>
    </row>
    <row r="36" spans="1:23" ht="30" x14ac:dyDescent="0.25">
      <c r="A36">
        <f>ROW() - ROW(Tabela1[[#Headers],[ID_Item]])</f>
        <v>35</v>
      </c>
      <c r="B36" s="4" t="s">
        <v>37</v>
      </c>
      <c r="D36" t="s">
        <v>293</v>
      </c>
      <c r="E36" s="3" t="s">
        <v>802</v>
      </c>
      <c r="F36" s="4" t="s">
        <v>34</v>
      </c>
      <c r="G36" s="1" t="s">
        <v>35</v>
      </c>
      <c r="I36" t="s">
        <v>491</v>
      </c>
    </row>
    <row r="37" spans="1:23" ht="30" x14ac:dyDescent="0.25">
      <c r="A37">
        <f>ROW() - ROW(Tabela1[[#Headers],[ID_Item]])</f>
        <v>36</v>
      </c>
      <c r="B37" s="4" t="s">
        <v>213</v>
      </c>
      <c r="C37" s="4" t="s">
        <v>792</v>
      </c>
      <c r="D37" t="s">
        <v>256</v>
      </c>
      <c r="E37" s="3" t="s">
        <v>312</v>
      </c>
      <c r="F37" s="4" t="s">
        <v>214</v>
      </c>
      <c r="G37" s="1" t="s">
        <v>40</v>
      </c>
      <c r="I37" t="s">
        <v>491</v>
      </c>
    </row>
    <row r="38" spans="1:23" ht="30" x14ac:dyDescent="0.25">
      <c r="A38">
        <f>ROW() - ROW(Tabela1[[#Headers],[ID_Item]])</f>
        <v>37</v>
      </c>
      <c r="B38" s="4" t="s">
        <v>125</v>
      </c>
      <c r="C38" s="45">
        <v>0.01</v>
      </c>
      <c r="D38" t="s">
        <v>255</v>
      </c>
      <c r="E38" s="3" t="s">
        <v>341</v>
      </c>
      <c r="F38" s="4" t="s">
        <v>126</v>
      </c>
      <c r="G38" s="1" t="s">
        <v>173</v>
      </c>
      <c r="I38" t="s">
        <v>491</v>
      </c>
    </row>
    <row r="39" spans="1:23" ht="30" x14ac:dyDescent="0.25">
      <c r="A39">
        <f>ROW() - ROW(Tabela1[[#Headers],[ID_Item]])</f>
        <v>38</v>
      </c>
      <c r="B39" s="4" t="s">
        <v>193</v>
      </c>
      <c r="C39" s="4" t="s">
        <v>755</v>
      </c>
      <c r="D39" t="s">
        <v>255</v>
      </c>
      <c r="E39" s="3" t="s">
        <v>342</v>
      </c>
      <c r="F39" s="4" t="s">
        <v>190</v>
      </c>
      <c r="G39" s="1" t="s">
        <v>191</v>
      </c>
      <c r="I39" t="s">
        <v>491</v>
      </c>
    </row>
    <row r="40" spans="1:23" ht="30" x14ac:dyDescent="0.25">
      <c r="A40">
        <f>ROW() - ROW(Tabela1[[#Headers],[ID_Item]])</f>
        <v>39</v>
      </c>
      <c r="B40" s="4" t="s">
        <v>12</v>
      </c>
      <c r="C40" s="4" t="s">
        <v>756</v>
      </c>
      <c r="D40" t="s">
        <v>256</v>
      </c>
      <c r="E40" s="3" t="s">
        <v>343</v>
      </c>
      <c r="F40" s="4" t="s">
        <v>13</v>
      </c>
      <c r="G40" s="1" t="s">
        <v>19</v>
      </c>
      <c r="H40">
        <v>4</v>
      </c>
      <c r="I40" t="s">
        <v>491</v>
      </c>
    </row>
    <row r="41" spans="1:23" ht="30" x14ac:dyDescent="0.25">
      <c r="A41">
        <f>ROW() - ROW(Tabela1[[#Headers],[ID_Item]])</f>
        <v>40</v>
      </c>
      <c r="B41" s="4" t="s">
        <v>12</v>
      </c>
      <c r="C41" s="4" t="s">
        <v>757</v>
      </c>
      <c r="D41" t="s">
        <v>257</v>
      </c>
      <c r="E41" s="3" t="s">
        <v>344</v>
      </c>
      <c r="F41" s="4" t="s">
        <v>13</v>
      </c>
      <c r="G41" s="1" t="s">
        <v>45</v>
      </c>
      <c r="H41">
        <v>4</v>
      </c>
      <c r="I41" t="s">
        <v>491</v>
      </c>
    </row>
    <row r="42" spans="1:23" ht="30" x14ac:dyDescent="0.25">
      <c r="A42">
        <f>ROW() - ROW(Tabela1[[#Headers],[ID_Item]])</f>
        <v>41</v>
      </c>
      <c r="B42" s="4" t="s">
        <v>179</v>
      </c>
      <c r="C42" s="4" t="s">
        <v>746</v>
      </c>
      <c r="D42" t="s">
        <v>256</v>
      </c>
      <c r="E42" s="3" t="s">
        <v>345</v>
      </c>
      <c r="F42" s="4" t="s">
        <v>39</v>
      </c>
      <c r="G42" s="1" t="s">
        <v>176</v>
      </c>
      <c r="H42">
        <v>1</v>
      </c>
      <c r="I42" t="s">
        <v>491</v>
      </c>
    </row>
    <row r="43" spans="1:23" ht="210" x14ac:dyDescent="0.25">
      <c r="A43">
        <f>ROW() - ROW(Tabela1[[#Headers],[ID_Item]])</f>
        <v>42</v>
      </c>
      <c r="B43" s="4" t="s">
        <v>179</v>
      </c>
      <c r="C43" s="4" t="s">
        <v>758</v>
      </c>
      <c r="D43" t="s">
        <v>257</v>
      </c>
      <c r="E43" s="3" t="s">
        <v>481</v>
      </c>
      <c r="F43" s="4" t="s">
        <v>39</v>
      </c>
      <c r="G43" s="1" t="s">
        <v>176</v>
      </c>
      <c r="I43" t="s">
        <v>490</v>
      </c>
      <c r="J43" t="s">
        <v>459</v>
      </c>
      <c r="K43" s="12" t="s">
        <v>509</v>
      </c>
      <c r="O43" t="s">
        <v>465</v>
      </c>
      <c r="Q43">
        <v>24</v>
      </c>
      <c r="U43" t="s">
        <v>461</v>
      </c>
      <c r="V43" t="s">
        <v>471</v>
      </c>
      <c r="W43" s="12" t="s">
        <v>470</v>
      </c>
    </row>
    <row r="44" spans="1:23" ht="30" x14ac:dyDescent="0.25">
      <c r="A44">
        <f>ROW() - ROW(Tabela1[[#Headers],[ID_Item]])</f>
        <v>43</v>
      </c>
      <c r="B44" s="4" t="s">
        <v>142</v>
      </c>
      <c r="D44" t="s">
        <v>254</v>
      </c>
      <c r="E44" s="3" t="s">
        <v>319</v>
      </c>
      <c r="F44" s="4" t="s">
        <v>29</v>
      </c>
      <c r="G44" s="1" t="s">
        <v>143</v>
      </c>
      <c r="I44" t="s">
        <v>491</v>
      </c>
    </row>
    <row r="45" spans="1:23" ht="30" x14ac:dyDescent="0.25">
      <c r="A45">
        <f>ROW() - ROW(Tabela1[[#Headers],[ID_Item]])</f>
        <v>44</v>
      </c>
      <c r="B45" s="4" t="s">
        <v>142</v>
      </c>
      <c r="C45" s="4" t="s">
        <v>759</v>
      </c>
      <c r="D45" t="s">
        <v>255</v>
      </c>
      <c r="E45" s="3" t="s">
        <v>346</v>
      </c>
      <c r="F45" s="4" t="s">
        <v>167</v>
      </c>
      <c r="G45" s="1" t="s">
        <v>322</v>
      </c>
      <c r="I45" t="s">
        <v>491</v>
      </c>
    </row>
    <row r="46" spans="1:23" ht="30" x14ac:dyDescent="0.25">
      <c r="A46">
        <f>ROW() - ROW(Tabela1[[#Headers],[ID_Item]])</f>
        <v>45</v>
      </c>
      <c r="B46" s="4" t="s">
        <v>175</v>
      </c>
      <c r="C46" s="4" t="s">
        <v>760</v>
      </c>
      <c r="D46" t="s">
        <v>256</v>
      </c>
      <c r="E46" s="3" t="s">
        <v>347</v>
      </c>
      <c r="F46" s="4" t="s">
        <v>39</v>
      </c>
      <c r="G46" s="1" t="s">
        <v>176</v>
      </c>
      <c r="H46">
        <v>2</v>
      </c>
      <c r="I46" t="s">
        <v>491</v>
      </c>
    </row>
    <row r="47" spans="1:23" ht="30" x14ac:dyDescent="0.25">
      <c r="A47">
        <f>ROW() - ROW(Tabela1[[#Headers],[ID_Item]])</f>
        <v>46</v>
      </c>
      <c r="B47" s="4" t="s">
        <v>8</v>
      </c>
      <c r="C47" s="4" t="s">
        <v>761</v>
      </c>
      <c r="D47" t="s">
        <v>256</v>
      </c>
      <c r="E47" s="3" t="s">
        <v>348</v>
      </c>
      <c r="F47" s="4" t="s">
        <v>10</v>
      </c>
      <c r="G47" s="1" t="s">
        <v>19</v>
      </c>
      <c r="H47">
        <v>3</v>
      </c>
      <c r="I47" t="s">
        <v>491</v>
      </c>
    </row>
    <row r="48" spans="1:23" ht="30" x14ac:dyDescent="0.25">
      <c r="A48">
        <f>ROW() - ROW(Tabela1[[#Headers],[ID_Item]])</f>
        <v>47</v>
      </c>
      <c r="B48" s="4" t="s">
        <v>49</v>
      </c>
      <c r="C48" s="4" t="s">
        <v>761</v>
      </c>
      <c r="D48" t="s">
        <v>256</v>
      </c>
      <c r="E48" s="3" t="s">
        <v>349</v>
      </c>
      <c r="F48" s="4" t="s">
        <v>47</v>
      </c>
      <c r="G48" s="1" t="s">
        <v>48</v>
      </c>
      <c r="I48" t="s">
        <v>491</v>
      </c>
    </row>
    <row r="49" spans="1:23" ht="30" x14ac:dyDescent="0.25">
      <c r="A49">
        <f>ROW() - ROW(Tabela1[[#Headers],[ID_Item]])</f>
        <v>48</v>
      </c>
      <c r="B49" s="4" t="s">
        <v>50</v>
      </c>
      <c r="C49" s="4" t="s">
        <v>762</v>
      </c>
      <c r="D49" t="s">
        <v>256</v>
      </c>
      <c r="E49" s="3" t="s">
        <v>350</v>
      </c>
      <c r="F49" s="4" t="s">
        <v>47</v>
      </c>
      <c r="G49" s="1" t="s">
        <v>48</v>
      </c>
      <c r="I49" t="s">
        <v>491</v>
      </c>
    </row>
    <row r="50" spans="1:23" ht="30" x14ac:dyDescent="0.25">
      <c r="A50">
        <f>ROW() - ROW(Tabela1[[#Headers],[ID_Item]])</f>
        <v>49</v>
      </c>
      <c r="B50" s="4" t="s">
        <v>163</v>
      </c>
      <c r="C50" s="4" t="s">
        <v>763</v>
      </c>
      <c r="D50" t="s">
        <v>256</v>
      </c>
      <c r="E50" s="3" t="s">
        <v>351</v>
      </c>
      <c r="F50" s="4" t="s">
        <v>164</v>
      </c>
      <c r="G50" s="1" t="s">
        <v>165</v>
      </c>
      <c r="I50" t="s">
        <v>491</v>
      </c>
    </row>
    <row r="51" spans="1:23" ht="30" x14ac:dyDescent="0.25">
      <c r="A51">
        <f>ROW() - ROW(Tabela1[[#Headers],[ID_Item]])</f>
        <v>50</v>
      </c>
      <c r="B51" s="4" t="s">
        <v>1</v>
      </c>
      <c r="C51" s="4" t="s">
        <v>743</v>
      </c>
      <c r="D51" t="s">
        <v>256</v>
      </c>
      <c r="E51" s="3" t="s">
        <v>352</v>
      </c>
      <c r="F51" s="4" t="s">
        <v>9</v>
      </c>
      <c r="G51" s="1" t="s">
        <v>19</v>
      </c>
      <c r="H51">
        <v>1</v>
      </c>
      <c r="I51" t="s">
        <v>491</v>
      </c>
    </row>
    <row r="52" spans="1:23" ht="45" x14ac:dyDescent="0.25">
      <c r="A52">
        <f>ROW() - ROW(Tabela1[[#Headers],[ID_Item]])</f>
        <v>51</v>
      </c>
      <c r="B52" s="4" t="s">
        <v>1</v>
      </c>
      <c r="C52" s="4" t="s">
        <v>743</v>
      </c>
      <c r="D52" t="s">
        <v>256</v>
      </c>
      <c r="E52" s="3" t="s">
        <v>353</v>
      </c>
      <c r="F52" s="4" t="s">
        <v>9</v>
      </c>
      <c r="G52" s="1" t="s">
        <v>19</v>
      </c>
      <c r="H52">
        <v>1</v>
      </c>
      <c r="I52" t="s">
        <v>491</v>
      </c>
    </row>
    <row r="53" spans="1:23" ht="45" x14ac:dyDescent="0.25">
      <c r="A53">
        <f>ROW() - ROW(Tabela1[[#Headers],[ID_Item]])</f>
        <v>52</v>
      </c>
      <c r="B53" s="4" t="s">
        <v>1</v>
      </c>
      <c r="C53" s="4" t="s">
        <v>764</v>
      </c>
      <c r="D53" t="s">
        <v>257</v>
      </c>
      <c r="E53" s="3" t="s">
        <v>354</v>
      </c>
      <c r="F53" s="4" t="s">
        <v>9</v>
      </c>
      <c r="G53" s="1" t="s">
        <v>19</v>
      </c>
      <c r="H53">
        <v>1</v>
      </c>
      <c r="I53" t="s">
        <v>491</v>
      </c>
    </row>
    <row r="54" spans="1:23" ht="75" x14ac:dyDescent="0.25">
      <c r="A54">
        <f>ROW() - ROW(Tabela1[[#Headers],[ID_Item]])</f>
        <v>53</v>
      </c>
      <c r="B54" s="4" t="s">
        <v>1</v>
      </c>
      <c r="C54" s="4" t="s">
        <v>803</v>
      </c>
      <c r="D54" t="s">
        <v>257</v>
      </c>
      <c r="E54" s="3" t="s">
        <v>482</v>
      </c>
      <c r="F54" s="4" t="s">
        <v>9</v>
      </c>
      <c r="G54" s="1" t="s">
        <v>458</v>
      </c>
      <c r="I54" t="s">
        <v>490</v>
      </c>
      <c r="J54" t="s">
        <v>459</v>
      </c>
      <c r="K54" s="12" t="s">
        <v>510</v>
      </c>
      <c r="L54">
        <v>10</v>
      </c>
      <c r="M54">
        <v>12</v>
      </c>
      <c r="N54">
        <v>50</v>
      </c>
      <c r="O54" t="s">
        <v>465</v>
      </c>
      <c r="Q54">
        <v>6</v>
      </c>
      <c r="R54">
        <v>1000</v>
      </c>
      <c r="T54">
        <v>4000</v>
      </c>
      <c r="U54" t="s">
        <v>461</v>
      </c>
      <c r="V54" t="s">
        <v>469</v>
      </c>
    </row>
    <row r="55" spans="1:23" ht="60" x14ac:dyDescent="0.25">
      <c r="A55">
        <f>ROW() - ROW(Tabela1[[#Headers],[ID_Item]])</f>
        <v>54</v>
      </c>
      <c r="B55" s="4" t="s">
        <v>277</v>
      </c>
      <c r="C55" s="4" t="s">
        <v>743</v>
      </c>
      <c r="D55" t="s">
        <v>256</v>
      </c>
      <c r="E55" s="3" t="s">
        <v>355</v>
      </c>
      <c r="F55" s="4" t="s">
        <v>9</v>
      </c>
      <c r="G55" s="1" t="s">
        <v>19</v>
      </c>
      <c r="H55">
        <v>1</v>
      </c>
      <c r="I55" t="s">
        <v>491</v>
      </c>
    </row>
    <row r="56" spans="1:23" ht="60" x14ac:dyDescent="0.25">
      <c r="A56">
        <f>ROW() - ROW(Tabela1[[#Headers],[ID_Item]])</f>
        <v>55</v>
      </c>
      <c r="B56" s="4" t="s">
        <v>277</v>
      </c>
      <c r="C56" s="4" t="s">
        <v>764</v>
      </c>
      <c r="D56" t="s">
        <v>257</v>
      </c>
      <c r="E56" s="3" t="s">
        <v>356</v>
      </c>
      <c r="F56" s="4" t="s">
        <v>9</v>
      </c>
      <c r="G56" s="1" t="s">
        <v>19</v>
      </c>
      <c r="H56">
        <v>1</v>
      </c>
      <c r="I56" t="s">
        <v>491</v>
      </c>
    </row>
    <row r="57" spans="1:23" ht="30" x14ac:dyDescent="0.25">
      <c r="A57">
        <f>ROW() - ROW(Tabela1[[#Headers],[ID_Item]])</f>
        <v>56</v>
      </c>
      <c r="B57" s="4" t="s">
        <v>17</v>
      </c>
      <c r="C57" s="4" t="s">
        <v>748</v>
      </c>
      <c r="D57" t="s">
        <v>256</v>
      </c>
      <c r="E57" s="3" t="s">
        <v>357</v>
      </c>
      <c r="F57" s="4" t="s">
        <v>16</v>
      </c>
      <c r="G57" s="1" t="s">
        <v>21</v>
      </c>
      <c r="I57" t="s">
        <v>491</v>
      </c>
    </row>
    <row r="58" spans="1:23" ht="30" x14ac:dyDescent="0.25">
      <c r="A58">
        <f>ROW() - ROW(Tabela1[[#Headers],[ID_Item]])</f>
        <v>57</v>
      </c>
      <c r="B58" s="4" t="s">
        <v>200</v>
      </c>
      <c r="C58" s="4" t="s">
        <v>748</v>
      </c>
      <c r="D58" t="s">
        <v>256</v>
      </c>
      <c r="E58" s="3" t="s">
        <v>358</v>
      </c>
      <c r="F58" s="4" t="s">
        <v>199</v>
      </c>
      <c r="G58" s="1" t="s">
        <v>198</v>
      </c>
      <c r="I58" t="s">
        <v>491</v>
      </c>
    </row>
    <row r="59" spans="1:23" ht="30" x14ac:dyDescent="0.25">
      <c r="A59">
        <f>ROW() - ROW(Tabela1[[#Headers],[ID_Item]])</f>
        <v>58</v>
      </c>
      <c r="B59" s="4" t="s">
        <v>200</v>
      </c>
      <c r="C59" s="4" t="s">
        <v>748</v>
      </c>
      <c r="D59" t="s">
        <v>256</v>
      </c>
      <c r="E59" s="3" t="s">
        <v>359</v>
      </c>
      <c r="F59" s="4" t="s">
        <v>199</v>
      </c>
      <c r="G59" s="1" t="s">
        <v>198</v>
      </c>
      <c r="I59" t="s">
        <v>491</v>
      </c>
    </row>
    <row r="60" spans="1:23" ht="30" x14ac:dyDescent="0.25">
      <c r="A60">
        <f>ROW() - ROW(Tabela1[[#Headers],[ID_Item]])</f>
        <v>59</v>
      </c>
      <c r="B60" s="4" t="s">
        <v>14</v>
      </c>
      <c r="C60" s="4" t="s">
        <v>748</v>
      </c>
      <c r="D60" t="s">
        <v>256</v>
      </c>
      <c r="E60" s="3" t="s">
        <v>360</v>
      </c>
      <c r="F60" s="4" t="s">
        <v>15</v>
      </c>
      <c r="G60" s="1" t="s">
        <v>20</v>
      </c>
      <c r="I60" t="s">
        <v>491</v>
      </c>
    </row>
    <row r="61" spans="1:23" ht="409.5" x14ac:dyDescent="0.25">
      <c r="A61">
        <f>ROW() - ROW(Tabela1[[#Headers],[ID_Item]])</f>
        <v>60</v>
      </c>
      <c r="B61" s="4" t="s">
        <v>14</v>
      </c>
      <c r="C61" s="4" t="s">
        <v>804</v>
      </c>
      <c r="D61" t="s">
        <v>257</v>
      </c>
      <c r="E61" s="3" t="s">
        <v>483</v>
      </c>
      <c r="F61" s="4" t="s">
        <v>15</v>
      </c>
      <c r="G61" s="1" t="s">
        <v>477</v>
      </c>
      <c r="I61" t="s">
        <v>490</v>
      </c>
      <c r="J61" t="s">
        <v>459</v>
      </c>
      <c r="K61" s="12" t="s">
        <v>478</v>
      </c>
      <c r="N61">
        <v>10</v>
      </c>
      <c r="O61" t="s">
        <v>479</v>
      </c>
      <c r="P61">
        <v>20</v>
      </c>
      <c r="Q61">
        <v>8</v>
      </c>
      <c r="U61" t="s">
        <v>461</v>
      </c>
      <c r="V61" t="s">
        <v>476</v>
      </c>
      <c r="W61" s="12" t="s">
        <v>513</v>
      </c>
    </row>
    <row r="62" spans="1:23" ht="30" x14ac:dyDescent="0.25">
      <c r="A62">
        <f>ROW() - ROW(Tabela1[[#Headers],[ID_Item]])</f>
        <v>61</v>
      </c>
      <c r="B62" s="4" t="s">
        <v>194</v>
      </c>
      <c r="C62" s="4" t="s">
        <v>755</v>
      </c>
      <c r="D62" t="s">
        <v>256</v>
      </c>
      <c r="E62" s="3" t="s">
        <v>361</v>
      </c>
      <c r="F62" s="4" t="s">
        <v>190</v>
      </c>
      <c r="G62" s="1" t="s">
        <v>191</v>
      </c>
      <c r="I62" t="s">
        <v>491</v>
      </c>
    </row>
    <row r="63" spans="1:23" ht="60" x14ac:dyDescent="0.25">
      <c r="A63">
        <f>ROW() - ROW(Tabela1[[#Headers],[ID_Item]])</f>
        <v>62</v>
      </c>
      <c r="B63" s="4" t="s">
        <v>497</v>
      </c>
      <c r="C63" s="4" t="s">
        <v>745</v>
      </c>
      <c r="D63" t="s">
        <v>257</v>
      </c>
      <c r="E63" s="3" t="s">
        <v>494</v>
      </c>
      <c r="F63" s="4" t="s">
        <v>39</v>
      </c>
      <c r="G63" s="1" t="s">
        <v>495</v>
      </c>
      <c r="I63" t="s">
        <v>490</v>
      </c>
      <c r="J63" t="s">
        <v>459</v>
      </c>
      <c r="K63" s="12" t="s">
        <v>512</v>
      </c>
      <c r="N63">
        <v>6</v>
      </c>
      <c r="O63" t="s">
        <v>465</v>
      </c>
      <c r="Q63">
        <v>12</v>
      </c>
      <c r="U63" t="s">
        <v>461</v>
      </c>
      <c r="V63" t="s">
        <v>471</v>
      </c>
      <c r="W63" t="s">
        <v>496</v>
      </c>
    </row>
    <row r="64" spans="1:23" ht="30" x14ac:dyDescent="0.25">
      <c r="A64">
        <f>ROW() - ROW(Tabela1[[#Headers],[ID_Item]])</f>
        <v>63</v>
      </c>
      <c r="B64" s="4" t="s">
        <v>121</v>
      </c>
      <c r="C64" s="4" t="s">
        <v>765</v>
      </c>
      <c r="D64" t="s">
        <v>256</v>
      </c>
      <c r="E64" s="3" t="s">
        <v>362</v>
      </c>
      <c r="F64" s="4" t="s">
        <v>119</v>
      </c>
      <c r="G64" s="1" t="s">
        <v>120</v>
      </c>
      <c r="I64" t="s">
        <v>491</v>
      </c>
    </row>
    <row r="65" spans="1:9" ht="30" x14ac:dyDescent="0.25">
      <c r="A65">
        <f>ROW() - ROW(Tabela1[[#Headers],[ID_Item]])</f>
        <v>64</v>
      </c>
      <c r="B65" s="4" t="s">
        <v>241</v>
      </c>
      <c r="C65" s="4" t="s">
        <v>748</v>
      </c>
      <c r="D65" t="s">
        <v>256</v>
      </c>
      <c r="E65" s="3" t="s">
        <v>363</v>
      </c>
      <c r="F65" s="4" t="s">
        <v>209</v>
      </c>
      <c r="G65" s="1" t="s">
        <v>185</v>
      </c>
      <c r="I65" t="s">
        <v>491</v>
      </c>
    </row>
    <row r="66" spans="1:9" ht="30" x14ac:dyDescent="0.25">
      <c r="A66">
        <f>ROW() - ROW(Tabela1[[#Headers],[ID_Item]])</f>
        <v>65</v>
      </c>
      <c r="B66" s="4" t="s">
        <v>518</v>
      </c>
      <c r="C66" s="4" t="s">
        <v>793</v>
      </c>
      <c r="D66" t="s">
        <v>520</v>
      </c>
      <c r="E66" s="3" t="s">
        <v>519</v>
      </c>
      <c r="F66" s="4" t="s">
        <v>29</v>
      </c>
      <c r="G66" s="1" t="s">
        <v>31</v>
      </c>
      <c r="I66" t="s">
        <v>491</v>
      </c>
    </row>
    <row r="67" spans="1:9" ht="30" x14ac:dyDescent="0.25">
      <c r="A67">
        <f>ROW() - ROW(Tabela1[[#Headers],[ID_Item]])</f>
        <v>66</v>
      </c>
      <c r="B67" s="4" t="s">
        <v>151</v>
      </c>
      <c r="C67" s="4" t="s">
        <v>805</v>
      </c>
      <c r="D67" t="s">
        <v>288</v>
      </c>
      <c r="E67" s="3" t="s">
        <v>364</v>
      </c>
      <c r="F67" s="4" t="s">
        <v>27</v>
      </c>
      <c r="G67" s="1" t="s">
        <v>30</v>
      </c>
      <c r="H67">
        <v>3</v>
      </c>
      <c r="I67" t="s">
        <v>491</v>
      </c>
    </row>
    <row r="68" spans="1:9" ht="30" x14ac:dyDescent="0.25">
      <c r="A68">
        <f>ROW() - ROW(Tabela1[[#Headers],[ID_Item]])</f>
        <v>67</v>
      </c>
      <c r="B68" s="4" t="s">
        <v>151</v>
      </c>
      <c r="C68" s="4" t="s">
        <v>806</v>
      </c>
      <c r="D68" t="s">
        <v>288</v>
      </c>
      <c r="E68" s="3" t="s">
        <v>365</v>
      </c>
      <c r="F68" s="4" t="s">
        <v>27</v>
      </c>
      <c r="G68" s="1" t="s">
        <v>30</v>
      </c>
      <c r="H68">
        <v>3</v>
      </c>
      <c r="I68" t="s">
        <v>491</v>
      </c>
    </row>
    <row r="69" spans="1:9" ht="30" x14ac:dyDescent="0.25">
      <c r="A69">
        <f>ROW() - ROW(Tabela1[[#Headers],[ID_Item]])</f>
        <v>68</v>
      </c>
      <c r="B69" s="4" t="s">
        <v>153</v>
      </c>
      <c r="C69" s="4" t="s">
        <v>812</v>
      </c>
      <c r="D69" t="s">
        <v>288</v>
      </c>
      <c r="E69" s="3" t="s">
        <v>813</v>
      </c>
      <c r="F69" s="11" t="s">
        <v>154</v>
      </c>
      <c r="G69" s="1" t="s">
        <v>30</v>
      </c>
      <c r="H69">
        <v>2</v>
      </c>
      <c r="I69" t="s">
        <v>491</v>
      </c>
    </row>
    <row r="70" spans="1:9" ht="30" x14ac:dyDescent="0.25">
      <c r="A70">
        <f>ROW() - ROW(Tabela1[[#Headers],[ID_Item]])</f>
        <v>69</v>
      </c>
      <c r="B70" s="4" t="s">
        <v>152</v>
      </c>
      <c r="C70" s="4" t="s">
        <v>810</v>
      </c>
      <c r="D70" t="s">
        <v>295</v>
      </c>
      <c r="E70" s="3" t="s">
        <v>811</v>
      </c>
      <c r="F70" s="4" t="s">
        <v>154</v>
      </c>
      <c r="G70" s="1" t="s">
        <v>30</v>
      </c>
      <c r="H70">
        <v>2</v>
      </c>
      <c r="I70" t="s">
        <v>491</v>
      </c>
    </row>
    <row r="71" spans="1:9" ht="30" x14ac:dyDescent="0.25">
      <c r="A71">
        <f>ROW() - ROW(Tabela1[[#Headers],[ID_Item]])</f>
        <v>70</v>
      </c>
      <c r="B71" s="4" t="s">
        <v>152</v>
      </c>
      <c r="C71" s="4" t="s">
        <v>809</v>
      </c>
      <c r="D71" t="s">
        <v>295</v>
      </c>
      <c r="E71" s="3" t="s">
        <v>808</v>
      </c>
      <c r="F71" s="4" t="s">
        <v>154</v>
      </c>
      <c r="G71" s="1" t="s">
        <v>30</v>
      </c>
      <c r="H71">
        <v>2</v>
      </c>
      <c r="I71" t="s">
        <v>491</v>
      </c>
    </row>
    <row r="72" spans="1:9" ht="30" x14ac:dyDescent="0.25">
      <c r="A72">
        <f>ROW() - ROW(Tabela1[[#Headers],[ID_Item]])</f>
        <v>71</v>
      </c>
      <c r="B72" s="4" t="s">
        <v>59</v>
      </c>
      <c r="C72" s="4" t="s">
        <v>766</v>
      </c>
      <c r="D72" t="s">
        <v>296</v>
      </c>
      <c r="E72" s="3" t="s">
        <v>366</v>
      </c>
      <c r="F72" s="4" t="s">
        <v>5</v>
      </c>
      <c r="G72" s="1" t="s">
        <v>60</v>
      </c>
      <c r="I72" t="s">
        <v>491</v>
      </c>
    </row>
    <row r="73" spans="1:9" ht="30" x14ac:dyDescent="0.25">
      <c r="A73">
        <f>ROW() - ROW(Tabela1[[#Headers],[ID_Item]])</f>
        <v>72</v>
      </c>
      <c r="B73" s="4" t="s">
        <v>229</v>
      </c>
      <c r="C73" s="4" t="s">
        <v>756</v>
      </c>
      <c r="D73" t="s">
        <v>256</v>
      </c>
      <c r="E73" s="3" t="s">
        <v>367</v>
      </c>
      <c r="F73" s="4" t="s">
        <v>230</v>
      </c>
      <c r="G73" s="1" t="s">
        <v>224</v>
      </c>
      <c r="H73">
        <v>2</v>
      </c>
      <c r="I73" t="s">
        <v>491</v>
      </c>
    </row>
    <row r="74" spans="1:9" ht="30" x14ac:dyDescent="0.25">
      <c r="A74">
        <f>ROW() - ROW(Tabela1[[#Headers],[ID_Item]])</f>
        <v>73</v>
      </c>
      <c r="B74" s="4" t="s">
        <v>229</v>
      </c>
      <c r="C74" s="4" t="s">
        <v>767</v>
      </c>
      <c r="D74" t="s">
        <v>256</v>
      </c>
      <c r="E74" s="3" t="s">
        <v>368</v>
      </c>
      <c r="F74" s="4" t="s">
        <v>230</v>
      </c>
      <c r="G74" s="1" t="s">
        <v>224</v>
      </c>
      <c r="H74">
        <v>2</v>
      </c>
      <c r="I74" t="s">
        <v>491</v>
      </c>
    </row>
    <row r="75" spans="1:9" ht="30" x14ac:dyDescent="0.25">
      <c r="A75">
        <f>ROW() - ROW(Tabela1[[#Headers],[ID_Item]])</f>
        <v>74</v>
      </c>
      <c r="B75" s="4" t="s">
        <v>32</v>
      </c>
      <c r="C75" s="4" t="s">
        <v>768</v>
      </c>
      <c r="D75" t="s">
        <v>258</v>
      </c>
      <c r="E75" s="3" t="s">
        <v>369</v>
      </c>
      <c r="F75" s="4" t="s">
        <v>115</v>
      </c>
      <c r="G75" s="1" t="s">
        <v>33</v>
      </c>
      <c r="I75" t="s">
        <v>491</v>
      </c>
    </row>
    <row r="76" spans="1:9" ht="30" x14ac:dyDescent="0.25">
      <c r="A76">
        <f>ROW() - ROW(Tabela1[[#Headers],[ID_Item]])</f>
        <v>75</v>
      </c>
      <c r="B76" s="4" t="s">
        <v>32</v>
      </c>
      <c r="D76" t="s">
        <v>259</v>
      </c>
      <c r="E76" s="3" t="s">
        <v>370</v>
      </c>
      <c r="F76" s="4" t="s">
        <v>115</v>
      </c>
      <c r="G76" s="1" t="s">
        <v>33</v>
      </c>
      <c r="I76" t="s">
        <v>491</v>
      </c>
    </row>
    <row r="77" spans="1:9" ht="30" x14ac:dyDescent="0.25">
      <c r="A77">
        <f>ROW() - ROW(Tabela1[[#Headers],[ID_Item]])</f>
        <v>76</v>
      </c>
      <c r="B77" s="4" t="s">
        <v>32</v>
      </c>
      <c r="D77" t="s">
        <v>257</v>
      </c>
      <c r="E77" s="3" t="s">
        <v>371</v>
      </c>
      <c r="F77" s="4" t="s">
        <v>115</v>
      </c>
      <c r="G77" s="1" t="s">
        <v>33</v>
      </c>
      <c r="H77">
        <v>1</v>
      </c>
      <c r="I77" t="s">
        <v>491</v>
      </c>
    </row>
    <row r="78" spans="1:9" ht="30" x14ac:dyDescent="0.25">
      <c r="A78">
        <f>ROW() - ROW(Tabela1[[#Headers],[ID_Item]])</f>
        <v>77</v>
      </c>
      <c r="B78" s="4" t="s">
        <v>189</v>
      </c>
      <c r="C78" s="4" t="s">
        <v>755</v>
      </c>
      <c r="D78" t="s">
        <v>256</v>
      </c>
      <c r="E78" s="3" t="s">
        <v>372</v>
      </c>
      <c r="F78" s="4" t="s">
        <v>195</v>
      </c>
      <c r="G78" s="1" t="s">
        <v>191</v>
      </c>
      <c r="I78" t="s">
        <v>491</v>
      </c>
    </row>
    <row r="79" spans="1:9" ht="30" x14ac:dyDescent="0.25">
      <c r="A79">
        <f>ROW() - ROW(Tabela1[[#Headers],[ID_Item]])</f>
        <v>78</v>
      </c>
      <c r="B79" s="4" t="s">
        <v>144</v>
      </c>
      <c r="D79" t="s">
        <v>254</v>
      </c>
      <c r="E79" s="3" t="s">
        <v>313</v>
      </c>
      <c r="F79" s="4" t="s">
        <v>29</v>
      </c>
      <c r="G79" s="1" t="s">
        <v>143</v>
      </c>
      <c r="I79" t="s">
        <v>491</v>
      </c>
    </row>
    <row r="80" spans="1:9" ht="30" x14ac:dyDescent="0.25">
      <c r="A80">
        <f>ROW() - ROW(Tabela1[[#Headers],[ID_Item]])</f>
        <v>79</v>
      </c>
      <c r="B80" s="4" t="s">
        <v>131</v>
      </c>
      <c r="D80" t="s">
        <v>257</v>
      </c>
      <c r="E80" s="3" t="s">
        <v>316</v>
      </c>
      <c r="F80" s="4" t="s">
        <v>132</v>
      </c>
      <c r="G80" s="1" t="s">
        <v>133</v>
      </c>
      <c r="I80" t="s">
        <v>491</v>
      </c>
    </row>
    <row r="81" spans="1:22" ht="30" x14ac:dyDescent="0.25">
      <c r="A81">
        <f>ROW() - ROW(Tabela1[[#Headers],[ID_Item]])</f>
        <v>80</v>
      </c>
      <c r="B81" s="4" t="s">
        <v>155</v>
      </c>
      <c r="C81" s="4" t="s">
        <v>814</v>
      </c>
      <c r="D81" t="s">
        <v>293</v>
      </c>
      <c r="E81" s="3" t="s">
        <v>807</v>
      </c>
      <c r="F81" s="4" t="s">
        <v>205</v>
      </c>
      <c r="G81" s="1" t="s">
        <v>156</v>
      </c>
      <c r="I81" t="s">
        <v>491</v>
      </c>
    </row>
    <row r="82" spans="1:22" ht="30" x14ac:dyDescent="0.25">
      <c r="A82">
        <f>ROW() - ROW(Tabela1[[#Headers],[ID_Item]])</f>
        <v>81</v>
      </c>
      <c r="B82" s="4" t="s">
        <v>177</v>
      </c>
      <c r="C82" s="4" t="s">
        <v>755</v>
      </c>
      <c r="D82" t="s">
        <v>256</v>
      </c>
      <c r="E82" s="3" t="s">
        <v>373</v>
      </c>
      <c r="F82" s="4" t="s">
        <v>39</v>
      </c>
      <c r="G82" s="1" t="s">
        <v>176</v>
      </c>
      <c r="H82">
        <v>2</v>
      </c>
      <c r="I82" t="s">
        <v>491</v>
      </c>
    </row>
    <row r="83" spans="1:22" ht="75" x14ac:dyDescent="0.25">
      <c r="A83">
        <f>ROW() - ROW(Tabela1[[#Headers],[ID_Item]])</f>
        <v>82</v>
      </c>
      <c r="B83" s="4" t="s">
        <v>177</v>
      </c>
      <c r="C83" s="4" t="s">
        <v>769</v>
      </c>
      <c r="D83" t="s">
        <v>257</v>
      </c>
      <c r="E83" s="3" t="s">
        <v>492</v>
      </c>
      <c r="F83" s="4" t="s">
        <v>39</v>
      </c>
      <c r="G83" s="1" t="s">
        <v>493</v>
      </c>
      <c r="I83" t="s">
        <v>490</v>
      </c>
      <c r="J83" t="s">
        <v>459</v>
      </c>
      <c r="K83" s="12" t="s">
        <v>511</v>
      </c>
      <c r="L83">
        <f>2/3</f>
        <v>0.66666666666666663</v>
      </c>
      <c r="M83">
        <f>2/3</f>
        <v>0.66666666666666663</v>
      </c>
      <c r="N83">
        <v>2</v>
      </c>
      <c r="O83" t="s">
        <v>465</v>
      </c>
      <c r="Q83">
        <v>8</v>
      </c>
      <c r="S83">
        <v>2</v>
      </c>
      <c r="T83">
        <v>100</v>
      </c>
      <c r="U83" t="s">
        <v>461</v>
      </c>
      <c r="V83" t="s">
        <v>469</v>
      </c>
    </row>
    <row r="84" spans="1:22" ht="30" x14ac:dyDescent="0.25">
      <c r="A84">
        <f>ROW() - ROW(Tabela1[[#Headers],[ID_Item]])</f>
        <v>83</v>
      </c>
      <c r="B84" s="4" t="s">
        <v>22</v>
      </c>
      <c r="C84" s="4" t="s">
        <v>770</v>
      </c>
      <c r="D84" t="s">
        <v>256</v>
      </c>
      <c r="E84" s="3" t="s">
        <v>314</v>
      </c>
      <c r="F84" s="4" t="s">
        <v>10</v>
      </c>
      <c r="G84" s="1" t="s">
        <v>19</v>
      </c>
      <c r="H84">
        <v>2</v>
      </c>
      <c r="I84" t="s">
        <v>491</v>
      </c>
    </row>
    <row r="85" spans="1:22" ht="75" x14ac:dyDescent="0.25">
      <c r="A85">
        <f>ROW() - ROW(Tabela1[[#Headers],[ID_Item]])</f>
        <v>84</v>
      </c>
      <c r="B85" s="4" t="s">
        <v>22</v>
      </c>
      <c r="C85" s="4" t="s">
        <v>771</v>
      </c>
      <c r="D85" t="s">
        <v>257</v>
      </c>
      <c r="E85" s="3" t="s">
        <v>484</v>
      </c>
      <c r="F85" s="4" t="s">
        <v>10</v>
      </c>
      <c r="G85" s="1" t="s">
        <v>458</v>
      </c>
      <c r="I85" t="s">
        <v>490</v>
      </c>
      <c r="J85" t="s">
        <v>459</v>
      </c>
      <c r="K85" s="12" t="s">
        <v>462</v>
      </c>
      <c r="L85">
        <v>5</v>
      </c>
      <c r="M85">
        <v>10</v>
      </c>
      <c r="N85">
        <v>100</v>
      </c>
      <c r="O85" t="s">
        <v>479</v>
      </c>
      <c r="P85">
        <v>20</v>
      </c>
      <c r="Q85">
        <v>8</v>
      </c>
      <c r="S85">
        <v>40</v>
      </c>
      <c r="T85">
        <v>2400</v>
      </c>
      <c r="U85" t="s">
        <v>461</v>
      </c>
      <c r="V85" t="s">
        <v>469</v>
      </c>
    </row>
    <row r="86" spans="1:22" ht="30" x14ac:dyDescent="0.25">
      <c r="A86">
        <f>ROW() - ROW(Tabela1[[#Headers],[ID_Item]])</f>
        <v>85</v>
      </c>
      <c r="B86" s="4" t="s">
        <v>192</v>
      </c>
      <c r="C86" s="4" t="s">
        <v>772</v>
      </c>
      <c r="D86" t="s">
        <v>256</v>
      </c>
      <c r="E86" s="3" t="s">
        <v>374</v>
      </c>
      <c r="F86" s="4" t="s">
        <v>190</v>
      </c>
      <c r="G86" s="1" t="s">
        <v>191</v>
      </c>
      <c r="I86" t="s">
        <v>491</v>
      </c>
    </row>
    <row r="87" spans="1:22" ht="30" x14ac:dyDescent="0.25">
      <c r="A87">
        <f>ROW() - ROW(Tabela1[[#Headers],[ID_Item]])</f>
        <v>86</v>
      </c>
      <c r="B87" s="4" t="s">
        <v>192</v>
      </c>
      <c r="C87" s="4" t="s">
        <v>773</v>
      </c>
      <c r="D87" t="s">
        <v>256</v>
      </c>
      <c r="E87" s="3" t="s">
        <v>375</v>
      </c>
      <c r="F87" s="4" t="s">
        <v>190</v>
      </c>
      <c r="G87" s="1" t="s">
        <v>191</v>
      </c>
      <c r="I87" t="s">
        <v>491</v>
      </c>
    </row>
    <row r="88" spans="1:22" ht="30" x14ac:dyDescent="0.25">
      <c r="A88">
        <f>ROW() - ROW(Tabela1[[#Headers],[ID_Item]])</f>
        <v>87</v>
      </c>
      <c r="B88" s="4" t="s">
        <v>227</v>
      </c>
      <c r="C88" s="4" t="s">
        <v>774</v>
      </c>
      <c r="D88" t="s">
        <v>297</v>
      </c>
      <c r="E88" s="3" t="s">
        <v>376</v>
      </c>
      <c r="F88" s="4" t="s">
        <v>223</v>
      </c>
      <c r="G88" s="1" t="s">
        <v>224</v>
      </c>
      <c r="H88">
        <v>3</v>
      </c>
      <c r="I88" t="s">
        <v>491</v>
      </c>
    </row>
    <row r="89" spans="1:22" ht="30" x14ac:dyDescent="0.25">
      <c r="A89">
        <f>ROW() - ROW(Tabela1[[#Headers],[ID_Item]])</f>
        <v>88</v>
      </c>
      <c r="B89" s="4" t="s">
        <v>227</v>
      </c>
      <c r="C89" s="4" t="s">
        <v>774</v>
      </c>
      <c r="D89" t="s">
        <v>297</v>
      </c>
      <c r="E89" s="3" t="s">
        <v>377</v>
      </c>
      <c r="F89" s="4" t="s">
        <v>223</v>
      </c>
      <c r="G89" s="1" t="s">
        <v>224</v>
      </c>
      <c r="H89">
        <v>3</v>
      </c>
      <c r="I89" t="s">
        <v>491</v>
      </c>
    </row>
    <row r="90" spans="1:22" ht="60" x14ac:dyDescent="0.25">
      <c r="A90">
        <f>ROW() - ROW(Tabela1[[#Headers],[ID_Item]])</f>
        <v>89</v>
      </c>
      <c r="B90" s="4" t="s">
        <v>227</v>
      </c>
      <c r="C90" s="4" t="s">
        <v>774</v>
      </c>
      <c r="D90" t="s">
        <v>297</v>
      </c>
      <c r="E90" s="3" t="s">
        <v>378</v>
      </c>
      <c r="F90" s="4" t="s">
        <v>223</v>
      </c>
      <c r="G90" s="1" t="s">
        <v>224</v>
      </c>
      <c r="H90">
        <v>3</v>
      </c>
      <c r="I90" t="s">
        <v>491</v>
      </c>
    </row>
    <row r="91" spans="1:22" ht="30" x14ac:dyDescent="0.25">
      <c r="A91">
        <f>ROW() - ROW(Tabela1[[#Headers],[ID_Item]])</f>
        <v>90</v>
      </c>
      <c r="B91" s="4" t="s">
        <v>227</v>
      </c>
      <c r="C91" s="4" t="s">
        <v>774</v>
      </c>
      <c r="D91" t="s">
        <v>297</v>
      </c>
      <c r="E91" s="3" t="s">
        <v>379</v>
      </c>
      <c r="F91" s="4" t="s">
        <v>223</v>
      </c>
      <c r="G91" s="1" t="s">
        <v>224</v>
      </c>
      <c r="H91">
        <v>3</v>
      </c>
      <c r="I91" t="s">
        <v>491</v>
      </c>
    </row>
    <row r="92" spans="1:22" ht="30" x14ac:dyDescent="0.25">
      <c r="A92">
        <f>ROW() - ROW(Tabela1[[#Headers],[ID_Item]])</f>
        <v>91</v>
      </c>
      <c r="B92" s="4" t="s">
        <v>227</v>
      </c>
      <c r="C92" s="4" t="s">
        <v>774</v>
      </c>
      <c r="D92" t="s">
        <v>297</v>
      </c>
      <c r="E92" s="3" t="s">
        <v>380</v>
      </c>
      <c r="F92" s="4" t="s">
        <v>223</v>
      </c>
      <c r="G92" s="1" t="s">
        <v>224</v>
      </c>
      <c r="H92">
        <v>3</v>
      </c>
      <c r="I92" t="s">
        <v>491</v>
      </c>
    </row>
    <row r="93" spans="1:22" ht="60" x14ac:dyDescent="0.25">
      <c r="A93">
        <f>ROW() - ROW(Tabela1[[#Headers],[ID_Item]])</f>
        <v>92</v>
      </c>
      <c r="B93" s="4" t="s">
        <v>227</v>
      </c>
      <c r="C93" s="4" t="s">
        <v>774</v>
      </c>
      <c r="D93" t="s">
        <v>297</v>
      </c>
      <c r="E93" s="3" t="s">
        <v>381</v>
      </c>
      <c r="F93" s="4" t="s">
        <v>223</v>
      </c>
      <c r="G93" s="1" t="s">
        <v>224</v>
      </c>
      <c r="H93">
        <v>3</v>
      </c>
      <c r="I93" t="s">
        <v>491</v>
      </c>
    </row>
    <row r="94" spans="1:22" ht="60" x14ac:dyDescent="0.25">
      <c r="A94">
        <f>ROW() - ROW(Tabela1[[#Headers],[ID_Item]])</f>
        <v>93</v>
      </c>
      <c r="B94" s="4" t="s">
        <v>226</v>
      </c>
      <c r="C94" s="4" t="s">
        <v>774</v>
      </c>
      <c r="D94" t="s">
        <v>297</v>
      </c>
      <c r="E94" s="3" t="s">
        <v>382</v>
      </c>
      <c r="F94" s="4" t="s">
        <v>223</v>
      </c>
      <c r="G94" s="1" t="s">
        <v>224</v>
      </c>
      <c r="H94">
        <v>3</v>
      </c>
      <c r="I94" t="s">
        <v>491</v>
      </c>
    </row>
    <row r="95" spans="1:22" ht="60" x14ac:dyDescent="0.25">
      <c r="A95">
        <f>ROW() - ROW(Tabela1[[#Headers],[ID_Item]])</f>
        <v>94</v>
      </c>
      <c r="B95" s="4" t="s">
        <v>226</v>
      </c>
      <c r="C95" s="4" t="s">
        <v>774</v>
      </c>
      <c r="D95" t="s">
        <v>297</v>
      </c>
      <c r="E95" s="3" t="s">
        <v>383</v>
      </c>
      <c r="F95" s="4" t="s">
        <v>223</v>
      </c>
      <c r="G95" s="1" t="s">
        <v>225</v>
      </c>
      <c r="H95">
        <v>3</v>
      </c>
      <c r="I95" t="s">
        <v>491</v>
      </c>
    </row>
    <row r="96" spans="1:22" ht="30" x14ac:dyDescent="0.25">
      <c r="A96">
        <f>ROW() - ROW(Tabela1[[#Headers],[ID_Item]])</f>
        <v>95</v>
      </c>
      <c r="B96" s="4" t="s">
        <v>521</v>
      </c>
      <c r="D96" t="s">
        <v>525</v>
      </c>
      <c r="E96" s="3" t="s">
        <v>522</v>
      </c>
      <c r="F96" s="4" t="s">
        <v>523</v>
      </c>
      <c r="G96" s="1" t="s">
        <v>30</v>
      </c>
      <c r="I96" t="s">
        <v>491</v>
      </c>
    </row>
    <row r="97" spans="1:9" ht="30" x14ac:dyDescent="0.25">
      <c r="A97">
        <f>ROW() - ROW(Tabela1[[#Headers],[ID_Item]])</f>
        <v>96</v>
      </c>
      <c r="B97" s="4" t="s">
        <v>51</v>
      </c>
      <c r="C97" s="4" t="s">
        <v>794</v>
      </c>
      <c r="D97" t="s">
        <v>256</v>
      </c>
      <c r="E97" s="3" t="s">
        <v>384</v>
      </c>
      <c r="F97" s="4" t="s">
        <v>52</v>
      </c>
      <c r="G97" s="1" t="s">
        <v>53</v>
      </c>
      <c r="I97" t="s">
        <v>491</v>
      </c>
    </row>
    <row r="98" spans="1:9" ht="30" x14ac:dyDescent="0.25">
      <c r="A98">
        <f>ROW() - ROW(Tabela1[[#Headers],[ID_Item]])</f>
        <v>97</v>
      </c>
      <c r="B98" s="4" t="s">
        <v>136</v>
      </c>
      <c r="C98" s="4" t="s">
        <v>775</v>
      </c>
      <c r="D98" t="s">
        <v>257</v>
      </c>
      <c r="E98" s="3" t="s">
        <v>385</v>
      </c>
      <c r="F98" s="4" t="s">
        <v>137</v>
      </c>
      <c r="G98" s="1" t="s">
        <v>138</v>
      </c>
      <c r="H98">
        <v>2</v>
      </c>
      <c r="I98" t="s">
        <v>491</v>
      </c>
    </row>
    <row r="99" spans="1:9" ht="30" x14ac:dyDescent="0.25">
      <c r="A99">
        <f>ROW() - ROW(Tabela1[[#Headers],[ID_Item]])</f>
        <v>98</v>
      </c>
      <c r="B99" s="4" t="s">
        <v>116</v>
      </c>
      <c r="C99" s="4" t="s">
        <v>787</v>
      </c>
      <c r="D99" t="s">
        <v>256</v>
      </c>
      <c r="E99" s="3" t="s">
        <v>386</v>
      </c>
      <c r="F99" s="4" t="s">
        <v>218</v>
      </c>
      <c r="G99" s="1" t="s">
        <v>40</v>
      </c>
      <c r="I99" t="s">
        <v>491</v>
      </c>
    </row>
    <row r="100" spans="1:9" ht="30" x14ac:dyDescent="0.25">
      <c r="A100">
        <f>ROW() - ROW(Tabela1[[#Headers],[ID_Item]])</f>
        <v>99</v>
      </c>
      <c r="B100" s="4" t="s">
        <v>38</v>
      </c>
      <c r="C100" s="4" t="s">
        <v>748</v>
      </c>
      <c r="D100" t="s">
        <v>256</v>
      </c>
      <c r="E100" s="3" t="s">
        <v>387</v>
      </c>
      <c r="F100" s="4" t="s">
        <v>39</v>
      </c>
      <c r="G100" s="1" t="s">
        <v>176</v>
      </c>
      <c r="H100">
        <v>1</v>
      </c>
      <c r="I100" t="s">
        <v>491</v>
      </c>
    </row>
    <row r="101" spans="1:9" ht="30" x14ac:dyDescent="0.25">
      <c r="A101">
        <f>ROW() - ROW(Tabela1[[#Headers],[ID_Item]])</f>
        <v>100</v>
      </c>
      <c r="B101" s="4" t="s">
        <v>38</v>
      </c>
      <c r="C101" s="4" t="s">
        <v>795</v>
      </c>
      <c r="D101" t="s">
        <v>257</v>
      </c>
      <c r="E101" s="3" t="s">
        <v>526</v>
      </c>
      <c r="F101" s="4" t="s">
        <v>39</v>
      </c>
      <c r="G101" s="1" t="s">
        <v>176</v>
      </c>
      <c r="I101" t="s">
        <v>491</v>
      </c>
    </row>
    <row r="102" spans="1:9" ht="30" x14ac:dyDescent="0.25">
      <c r="A102">
        <f>ROW() - ROW(Tabela1[[#Headers],[ID_Item]])</f>
        <v>101</v>
      </c>
      <c r="B102" s="4" t="s">
        <v>196</v>
      </c>
      <c r="C102" s="4" t="s">
        <v>761</v>
      </c>
      <c r="D102" t="s">
        <v>256</v>
      </c>
      <c r="E102" s="3" t="s">
        <v>388</v>
      </c>
      <c r="F102" s="4" t="s">
        <v>197</v>
      </c>
      <c r="G102" s="1" t="s">
        <v>198</v>
      </c>
      <c r="I102" t="s">
        <v>491</v>
      </c>
    </row>
    <row r="103" spans="1:9" ht="30" x14ac:dyDescent="0.25">
      <c r="A103">
        <f>ROW() - ROW(Tabela1[[#Headers],[ID_Item]])</f>
        <v>102</v>
      </c>
      <c r="B103" s="4" t="s">
        <v>196</v>
      </c>
      <c r="C103" s="4" t="s">
        <v>761</v>
      </c>
      <c r="D103" t="s">
        <v>256</v>
      </c>
      <c r="E103" s="3" t="s">
        <v>389</v>
      </c>
      <c r="F103" s="4" t="s">
        <v>197</v>
      </c>
      <c r="G103" s="1" t="s">
        <v>198</v>
      </c>
      <c r="I103" t="s">
        <v>491</v>
      </c>
    </row>
    <row r="104" spans="1:9" ht="45" x14ac:dyDescent="0.25">
      <c r="A104">
        <f>ROW() - ROW(Tabela1[[#Headers],[ID_Item]])</f>
        <v>103</v>
      </c>
      <c r="B104" s="4" t="s">
        <v>426</v>
      </c>
      <c r="C104" s="4">
        <v>3350</v>
      </c>
      <c r="D104" t="s">
        <v>303</v>
      </c>
      <c r="E104" s="3" t="s">
        <v>390</v>
      </c>
      <c r="F104" s="4" t="s">
        <v>137</v>
      </c>
      <c r="G104" s="1" t="s">
        <v>138</v>
      </c>
      <c r="H104">
        <v>4</v>
      </c>
      <c r="I104" t="s">
        <v>491</v>
      </c>
    </row>
    <row r="105" spans="1:9" ht="45" x14ac:dyDescent="0.25">
      <c r="A105">
        <f>ROW() - ROW(Tabela1[[#Headers],[ID_Item]])</f>
        <v>104</v>
      </c>
      <c r="B105" s="9" t="s">
        <v>158</v>
      </c>
      <c r="D105" t="s">
        <v>298</v>
      </c>
      <c r="E105" s="3" t="s">
        <v>320</v>
      </c>
      <c r="F105" s="4" t="s">
        <v>137</v>
      </c>
      <c r="G105" s="1" t="s">
        <v>138</v>
      </c>
      <c r="H105">
        <v>3</v>
      </c>
      <c r="I105" t="s">
        <v>491</v>
      </c>
    </row>
    <row r="106" spans="1:9" ht="30" x14ac:dyDescent="0.25">
      <c r="A106">
        <f>ROW() - ROW(Tabela1[[#Headers],[ID_Item]])</f>
        <v>105</v>
      </c>
      <c r="B106" s="4" t="s">
        <v>242</v>
      </c>
      <c r="C106" s="4" t="s">
        <v>776</v>
      </c>
      <c r="D106" t="s">
        <v>256</v>
      </c>
      <c r="E106" s="3" t="s">
        <v>391</v>
      </c>
      <c r="F106" s="4" t="s">
        <v>228</v>
      </c>
      <c r="G106" s="1" t="s">
        <v>224</v>
      </c>
      <c r="H106">
        <v>1</v>
      </c>
      <c r="I106" t="s">
        <v>491</v>
      </c>
    </row>
    <row r="107" spans="1:9" ht="30" x14ac:dyDescent="0.25">
      <c r="A107">
        <f>ROW() - ROW(Tabela1[[#Headers],[ID_Item]])</f>
        <v>106</v>
      </c>
      <c r="B107" s="4" t="s">
        <v>242</v>
      </c>
      <c r="C107" s="4" t="s">
        <v>776</v>
      </c>
      <c r="D107" t="s">
        <v>256</v>
      </c>
      <c r="E107" s="3" t="s">
        <v>392</v>
      </c>
      <c r="F107" s="4" t="s">
        <v>228</v>
      </c>
      <c r="G107" s="1" t="s">
        <v>224</v>
      </c>
      <c r="H107">
        <v>1</v>
      </c>
      <c r="I107" t="s">
        <v>491</v>
      </c>
    </row>
    <row r="108" spans="1:9" ht="60" x14ac:dyDescent="0.25">
      <c r="A108">
        <f>ROW() - ROW(Tabela1[[#Headers],[ID_Item]])</f>
        <v>107</v>
      </c>
      <c r="B108" s="4" t="s">
        <v>242</v>
      </c>
      <c r="C108" s="4" t="s">
        <v>776</v>
      </c>
      <c r="D108" t="s">
        <v>256</v>
      </c>
      <c r="E108" s="3" t="s">
        <v>393</v>
      </c>
      <c r="F108" s="4" t="s">
        <v>228</v>
      </c>
      <c r="G108" s="1" t="s">
        <v>224</v>
      </c>
      <c r="H108">
        <v>1</v>
      </c>
      <c r="I108" t="s">
        <v>491</v>
      </c>
    </row>
    <row r="109" spans="1:9" ht="30" x14ac:dyDescent="0.25">
      <c r="A109">
        <f>ROW() - ROW(Tabela1[[#Headers],[ID_Item]])</f>
        <v>108</v>
      </c>
      <c r="B109" s="4" t="s">
        <v>140</v>
      </c>
      <c r="C109" s="4" t="s">
        <v>748</v>
      </c>
      <c r="D109" t="s">
        <v>256</v>
      </c>
      <c r="E109" s="3" t="s">
        <v>394</v>
      </c>
      <c r="F109" s="4" t="s">
        <v>47</v>
      </c>
      <c r="G109" s="1" t="s">
        <v>48</v>
      </c>
      <c r="I109" t="s">
        <v>491</v>
      </c>
    </row>
    <row r="110" spans="1:9" ht="30" x14ac:dyDescent="0.25">
      <c r="A110">
        <f>ROW() - ROW(Tabela1[[#Headers],[ID_Item]])</f>
        <v>109</v>
      </c>
      <c r="B110" s="4" t="s">
        <v>201</v>
      </c>
      <c r="C110" s="4" t="s">
        <v>761</v>
      </c>
      <c r="D110" t="s">
        <v>256</v>
      </c>
      <c r="E110" s="3" t="s">
        <v>395</v>
      </c>
      <c r="F110" s="4" t="s">
        <v>202</v>
      </c>
      <c r="G110" s="1" t="s">
        <v>198</v>
      </c>
      <c r="I110" t="s">
        <v>491</v>
      </c>
    </row>
    <row r="111" spans="1:9" ht="30" x14ac:dyDescent="0.25">
      <c r="A111">
        <f>ROW() - ROW(Tabela1[[#Headers],[ID_Item]])</f>
        <v>110</v>
      </c>
      <c r="B111" s="4" t="s">
        <v>56</v>
      </c>
      <c r="C111" s="4" t="s">
        <v>744</v>
      </c>
      <c r="D111" t="s">
        <v>256</v>
      </c>
      <c r="E111" s="3" t="s">
        <v>396</v>
      </c>
      <c r="F111" s="4" t="s">
        <v>52</v>
      </c>
      <c r="G111" s="1" t="s">
        <v>40</v>
      </c>
      <c r="I111" t="s">
        <v>491</v>
      </c>
    </row>
    <row r="112" spans="1:9" ht="30" x14ac:dyDescent="0.25">
      <c r="A112">
        <f>ROW() - ROW(Tabela1[[#Headers],[ID_Item]])</f>
        <v>111</v>
      </c>
      <c r="B112" s="4" t="s">
        <v>56</v>
      </c>
      <c r="C112" s="4">
        <v>0.1</v>
      </c>
      <c r="D112" t="s">
        <v>254</v>
      </c>
      <c r="E112" s="3" t="s">
        <v>397</v>
      </c>
      <c r="F112" s="4" t="s">
        <v>52</v>
      </c>
      <c r="G112" s="1" t="s">
        <v>120</v>
      </c>
      <c r="I112" t="s">
        <v>491</v>
      </c>
    </row>
    <row r="113" spans="1:9" ht="30" x14ac:dyDescent="0.25">
      <c r="A113">
        <f>ROW() - ROW(Tabela1[[#Headers],[ID_Item]])</f>
        <v>112</v>
      </c>
      <c r="B113" s="4" t="s">
        <v>118</v>
      </c>
      <c r="C113" s="4" t="s">
        <v>777</v>
      </c>
      <c r="D113" t="s">
        <v>254</v>
      </c>
      <c r="E113" s="3" t="s">
        <v>398</v>
      </c>
      <c r="F113" s="4" t="s">
        <v>119</v>
      </c>
      <c r="G113" s="1" t="s">
        <v>120</v>
      </c>
      <c r="I113" t="s">
        <v>491</v>
      </c>
    </row>
    <row r="114" spans="1:9" ht="30" x14ac:dyDescent="0.25">
      <c r="A114">
        <f>ROW() - ROW(Tabela1[[#Headers],[ID_Item]])</f>
        <v>113</v>
      </c>
      <c r="B114" s="4" t="s">
        <v>498</v>
      </c>
      <c r="C114" s="4" t="s">
        <v>778</v>
      </c>
      <c r="D114" t="s">
        <v>504</v>
      </c>
      <c r="E114" s="3" t="s">
        <v>499</v>
      </c>
      <c r="F114" s="4" t="s">
        <v>500</v>
      </c>
      <c r="G114" s="1" t="s">
        <v>503</v>
      </c>
      <c r="I114" t="s">
        <v>491</v>
      </c>
    </row>
    <row r="115" spans="1:9" ht="30" x14ac:dyDescent="0.25">
      <c r="A115">
        <f>ROW() - ROW(Tabela1[[#Headers],[ID_Item]])</f>
        <v>114</v>
      </c>
      <c r="B115" s="4" t="s">
        <v>498</v>
      </c>
      <c r="C115" s="4" t="s">
        <v>779</v>
      </c>
      <c r="D115" t="s">
        <v>504</v>
      </c>
      <c r="E115" s="3" t="s">
        <v>501</v>
      </c>
      <c r="F115" s="4" t="s">
        <v>500</v>
      </c>
      <c r="G115" s="1" t="s">
        <v>503</v>
      </c>
      <c r="I115" t="s">
        <v>491</v>
      </c>
    </row>
    <row r="116" spans="1:9" ht="30" x14ac:dyDescent="0.25">
      <c r="A116">
        <f>ROW() - ROW(Tabela1[[#Headers],[ID_Item]])</f>
        <v>115</v>
      </c>
      <c r="B116" s="4" t="s">
        <v>498</v>
      </c>
      <c r="C116" s="4" t="s">
        <v>780</v>
      </c>
      <c r="D116" t="s">
        <v>504</v>
      </c>
      <c r="E116" s="3" t="s">
        <v>502</v>
      </c>
      <c r="F116" s="4" t="s">
        <v>500</v>
      </c>
      <c r="G116" s="1" t="s">
        <v>503</v>
      </c>
      <c r="I116" t="s">
        <v>491</v>
      </c>
    </row>
    <row r="117" spans="1:9" ht="60" x14ac:dyDescent="0.25">
      <c r="A117">
        <f>ROW() - ROW(Tabela1[[#Headers],[ID_Item]])</f>
        <v>116</v>
      </c>
      <c r="B117" s="4" t="s">
        <v>498</v>
      </c>
      <c r="C117" s="4" t="s">
        <v>781</v>
      </c>
      <c r="D117" t="s">
        <v>296</v>
      </c>
      <c r="E117" s="3" t="s">
        <v>505</v>
      </c>
      <c r="F117" s="4" t="s">
        <v>500</v>
      </c>
      <c r="G117" s="1" t="s">
        <v>503</v>
      </c>
      <c r="I117" t="s">
        <v>491</v>
      </c>
    </row>
    <row r="118" spans="1:9" ht="30" x14ac:dyDescent="0.25">
      <c r="A118">
        <f>ROW() - ROW(Tabela1[[#Headers],[ID_Item]])</f>
        <v>117</v>
      </c>
      <c r="B118" s="4" t="s">
        <v>169</v>
      </c>
      <c r="C118" s="4" t="s">
        <v>777</v>
      </c>
      <c r="D118" t="s">
        <v>254</v>
      </c>
      <c r="E118" s="3" t="s">
        <v>399</v>
      </c>
      <c r="F118" s="4" t="s">
        <v>5</v>
      </c>
      <c r="G118" s="1" t="s">
        <v>172</v>
      </c>
      <c r="I118" t="s">
        <v>491</v>
      </c>
    </row>
    <row r="119" spans="1:9" ht="45" x14ac:dyDescent="0.25">
      <c r="A119">
        <f>ROW() - ROW(Tabela1[[#Headers],[ID_Item]])</f>
        <v>118</v>
      </c>
      <c r="B119" s="4" t="s">
        <v>25</v>
      </c>
      <c r="C119" s="4" t="s">
        <v>782</v>
      </c>
      <c r="D119" t="s">
        <v>299</v>
      </c>
      <c r="E119" s="3" t="s">
        <v>317</v>
      </c>
      <c r="F119" s="4" t="s">
        <v>114</v>
      </c>
      <c r="G119" s="1" t="s">
        <v>31</v>
      </c>
      <c r="I119" t="s">
        <v>491</v>
      </c>
    </row>
    <row r="120" spans="1:9" ht="30" x14ac:dyDescent="0.25">
      <c r="A120">
        <f>ROW() - ROW(Tabela1[[#Headers],[ID_Item]])</f>
        <v>119</v>
      </c>
      <c r="B120" s="4" t="s">
        <v>11</v>
      </c>
      <c r="C120" s="4" t="s">
        <v>783</v>
      </c>
      <c r="D120" t="s">
        <v>256</v>
      </c>
      <c r="E120" s="3" t="s">
        <v>400</v>
      </c>
      <c r="F120" s="4" t="s">
        <v>10</v>
      </c>
      <c r="G120" s="1" t="s">
        <v>19</v>
      </c>
      <c r="H120">
        <v>3</v>
      </c>
      <c r="I120" t="s">
        <v>491</v>
      </c>
    </row>
    <row r="121" spans="1:9" ht="30" x14ac:dyDescent="0.25">
      <c r="A121">
        <f>ROW() - ROW(Tabela1[[#Headers],[ID_Item]])</f>
        <v>120</v>
      </c>
      <c r="B121" s="4" t="s">
        <v>11</v>
      </c>
      <c r="C121" s="4" t="s">
        <v>743</v>
      </c>
      <c r="D121" t="s">
        <v>256</v>
      </c>
      <c r="E121" s="3" t="s">
        <v>401</v>
      </c>
      <c r="F121" s="4" t="s">
        <v>10</v>
      </c>
      <c r="G121" s="1" t="s">
        <v>19</v>
      </c>
      <c r="H121">
        <v>3</v>
      </c>
      <c r="I121" t="s">
        <v>491</v>
      </c>
    </row>
    <row r="122" spans="1:9" ht="30" x14ac:dyDescent="0.25">
      <c r="A122">
        <f>ROW() - ROW(Tabela1[[#Headers],[ID_Item]])</f>
        <v>121</v>
      </c>
      <c r="B122" s="4" t="s">
        <v>36</v>
      </c>
      <c r="D122" t="s">
        <v>293</v>
      </c>
      <c r="E122" s="3" t="s">
        <v>402</v>
      </c>
      <c r="F122" s="4" t="s">
        <v>34</v>
      </c>
      <c r="G122" s="1" t="s">
        <v>35</v>
      </c>
      <c r="I122" t="s">
        <v>491</v>
      </c>
    </row>
    <row r="123" spans="1:9" ht="30" x14ac:dyDescent="0.25">
      <c r="A123">
        <f>ROW() - ROW(Tabela1[[#Headers],[ID_Item]])</f>
        <v>122</v>
      </c>
      <c r="B123" s="4" t="s">
        <v>127</v>
      </c>
      <c r="D123" t="s">
        <v>256</v>
      </c>
      <c r="E123" s="3" t="s">
        <v>403</v>
      </c>
      <c r="F123" s="4" t="s">
        <v>10</v>
      </c>
      <c r="G123" s="1" t="s">
        <v>19</v>
      </c>
      <c r="H123">
        <v>3</v>
      </c>
      <c r="I123" t="s">
        <v>491</v>
      </c>
    </row>
    <row r="124" spans="1:9" ht="30" x14ac:dyDescent="0.25">
      <c r="A124">
        <f>ROW() - ROW(Tabela1[[#Headers],[ID_Item]])</f>
        <v>123</v>
      </c>
      <c r="B124" s="4" t="s">
        <v>240</v>
      </c>
      <c r="C124" s="4" t="s">
        <v>743</v>
      </c>
      <c r="D124" t="s">
        <v>256</v>
      </c>
      <c r="E124" s="3" t="s">
        <v>404</v>
      </c>
      <c r="F124" s="4" t="s">
        <v>211</v>
      </c>
      <c r="G124" s="1" t="s">
        <v>212</v>
      </c>
      <c r="I124" t="s">
        <v>491</v>
      </c>
    </row>
    <row r="125" spans="1:9" ht="30" x14ac:dyDescent="0.25">
      <c r="A125">
        <f>ROW() - ROW(Tabela1[[#Headers],[ID_Item]])</f>
        <v>124</v>
      </c>
      <c r="B125" s="4" t="s">
        <v>61</v>
      </c>
      <c r="C125" s="4" t="s">
        <v>789</v>
      </c>
      <c r="D125" t="s">
        <v>256</v>
      </c>
      <c r="E125" s="3" t="s">
        <v>405</v>
      </c>
      <c r="F125" s="4" t="s">
        <v>5</v>
      </c>
      <c r="G125" s="1" t="s">
        <v>60</v>
      </c>
      <c r="I125" t="s">
        <v>491</v>
      </c>
    </row>
    <row r="126" spans="1:9" ht="45" x14ac:dyDescent="0.25">
      <c r="A126">
        <f>ROW() - ROW(Tabela1[[#Headers],[ID_Item]])</f>
        <v>125</v>
      </c>
      <c r="B126" s="4" t="s">
        <v>139</v>
      </c>
      <c r="D126" t="s">
        <v>286</v>
      </c>
      <c r="E126" s="3" t="s">
        <v>406</v>
      </c>
      <c r="F126" s="4" t="s">
        <v>137</v>
      </c>
      <c r="G126" s="1" t="s">
        <v>138</v>
      </c>
      <c r="H126">
        <v>1</v>
      </c>
      <c r="I126" t="s">
        <v>491</v>
      </c>
    </row>
    <row r="127" spans="1:9" ht="30" x14ac:dyDescent="0.25">
      <c r="A127">
        <f>ROW() - ROW(Tabela1[[#Headers],[ID_Item]])</f>
        <v>126</v>
      </c>
      <c r="B127" s="4" t="s">
        <v>2</v>
      </c>
      <c r="C127" s="4" t="s">
        <v>784</v>
      </c>
      <c r="D127" t="s">
        <v>300</v>
      </c>
      <c r="E127" s="3" t="s">
        <v>318</v>
      </c>
      <c r="F127" s="4" t="s">
        <v>6</v>
      </c>
      <c r="G127" s="1" t="s">
        <v>133</v>
      </c>
      <c r="I127" t="s">
        <v>491</v>
      </c>
    </row>
    <row r="128" spans="1:9" ht="30" x14ac:dyDescent="0.25">
      <c r="A128">
        <f>ROW() - ROW(Tabela1[[#Headers],[ID_Item]])</f>
        <v>127</v>
      </c>
      <c r="B128" s="4" t="s">
        <v>141</v>
      </c>
      <c r="C128" s="4" t="s">
        <v>785</v>
      </c>
      <c r="D128" t="s">
        <v>256</v>
      </c>
      <c r="E128" s="3" t="s">
        <v>407</v>
      </c>
      <c r="F128" s="4" t="s">
        <v>47</v>
      </c>
      <c r="G128" s="1" t="s">
        <v>48</v>
      </c>
      <c r="I128" t="s">
        <v>491</v>
      </c>
    </row>
    <row r="129" spans="1:22" ht="30" x14ac:dyDescent="0.25">
      <c r="A129">
        <f>ROW() - ROW(Tabela1[[#Headers],[ID_Item]])</f>
        <v>128</v>
      </c>
      <c r="B129" s="4" t="s">
        <v>141</v>
      </c>
      <c r="C129" s="4" t="s">
        <v>786</v>
      </c>
      <c r="D129" t="s">
        <v>256</v>
      </c>
      <c r="E129" s="3" t="s">
        <v>472</v>
      </c>
      <c r="F129" s="4" t="s">
        <v>47</v>
      </c>
      <c r="G129" s="1" t="s">
        <v>48</v>
      </c>
      <c r="I129" t="s">
        <v>491</v>
      </c>
    </row>
    <row r="130" spans="1:22" ht="30" x14ac:dyDescent="0.25">
      <c r="A130">
        <f>ROW() - ROW(Tabela1[[#Headers],[ID_Item]])</f>
        <v>129</v>
      </c>
      <c r="B130" s="4" t="s">
        <v>7</v>
      </c>
      <c r="C130" s="4" t="s">
        <v>787</v>
      </c>
      <c r="D130" t="s">
        <v>256</v>
      </c>
      <c r="E130" s="3" t="s">
        <v>408</v>
      </c>
      <c r="F130" s="4" t="s">
        <v>9</v>
      </c>
      <c r="G130" s="1" t="s">
        <v>19</v>
      </c>
      <c r="H130">
        <v>1</v>
      </c>
      <c r="I130" t="s">
        <v>491</v>
      </c>
    </row>
    <row r="131" spans="1:22" ht="30" x14ac:dyDescent="0.25">
      <c r="A131">
        <f>ROW() - ROW(Tabela1[[#Headers],[ID_Item]])</f>
        <v>130</v>
      </c>
      <c r="B131" s="4" t="s">
        <v>7</v>
      </c>
      <c r="C131" s="4" t="s">
        <v>743</v>
      </c>
      <c r="D131" t="s">
        <v>256</v>
      </c>
      <c r="E131" s="3" t="s">
        <v>409</v>
      </c>
      <c r="F131" s="4" t="s">
        <v>9</v>
      </c>
      <c r="G131" s="1" t="s">
        <v>19</v>
      </c>
      <c r="H131">
        <v>1</v>
      </c>
      <c r="I131" t="s">
        <v>491</v>
      </c>
    </row>
    <row r="132" spans="1:22" ht="75" x14ac:dyDescent="0.25">
      <c r="A132">
        <f>ROW() - ROW(Tabela1[[#Headers],[ID_Item]])</f>
        <v>131</v>
      </c>
      <c r="B132" s="4" t="s">
        <v>7</v>
      </c>
      <c r="C132" s="4" t="s">
        <v>815</v>
      </c>
      <c r="D132" t="s">
        <v>257</v>
      </c>
      <c r="E132" s="3" t="s">
        <v>485</v>
      </c>
      <c r="F132" s="4" t="s">
        <v>9</v>
      </c>
      <c r="G132" s="1" t="s">
        <v>458</v>
      </c>
      <c r="I132" t="s">
        <v>490</v>
      </c>
      <c r="J132" t="s">
        <v>459</v>
      </c>
      <c r="K132" s="12" t="s">
        <v>460</v>
      </c>
      <c r="L132">
        <v>10</v>
      </c>
      <c r="M132">
        <v>15</v>
      </c>
      <c r="N132">
        <v>200</v>
      </c>
      <c r="O132" t="s">
        <v>479</v>
      </c>
      <c r="P132">
        <v>20</v>
      </c>
      <c r="Q132">
        <v>6</v>
      </c>
      <c r="S132">
        <v>75</v>
      </c>
      <c r="T132">
        <v>4000</v>
      </c>
      <c r="U132" t="s">
        <v>461</v>
      </c>
      <c r="V132" t="s">
        <v>469</v>
      </c>
    </row>
    <row r="133" spans="1:22" ht="45" x14ac:dyDescent="0.25">
      <c r="A133">
        <f>ROW() - ROW(Tabela1[[#Headers],[ID_Item]])</f>
        <v>132</v>
      </c>
      <c r="B133" s="4" t="s">
        <v>276</v>
      </c>
      <c r="C133" s="4" t="s">
        <v>787</v>
      </c>
      <c r="D133" t="s">
        <v>256</v>
      </c>
      <c r="E133" s="3" t="s">
        <v>410</v>
      </c>
      <c r="F133" s="4" t="s">
        <v>9</v>
      </c>
      <c r="G133" s="1" t="s">
        <v>19</v>
      </c>
      <c r="H133">
        <v>1</v>
      </c>
      <c r="I133" t="s">
        <v>491</v>
      </c>
    </row>
    <row r="134" spans="1:22" ht="60" x14ac:dyDescent="0.25">
      <c r="A134">
        <f>ROW() - ROW(Tabela1[[#Headers],[ID_Item]])</f>
        <v>133</v>
      </c>
      <c r="B134" s="4" t="s">
        <v>276</v>
      </c>
      <c r="C134" s="4" t="s">
        <v>743</v>
      </c>
      <c r="D134" t="s">
        <v>256</v>
      </c>
      <c r="E134" s="3" t="s">
        <v>411</v>
      </c>
      <c r="F134" s="4" t="s">
        <v>9</v>
      </c>
      <c r="G134" s="1" t="s">
        <v>19</v>
      </c>
      <c r="H134">
        <v>1</v>
      </c>
      <c r="I134" t="s">
        <v>491</v>
      </c>
    </row>
    <row r="135" spans="1:22" ht="30" x14ac:dyDescent="0.25">
      <c r="A135">
        <f>ROW() - ROW(Tabela1[[#Headers],[ID_Item]])</f>
        <v>134</v>
      </c>
      <c r="B135" s="4" t="s">
        <v>514</v>
      </c>
      <c r="D135" t="s">
        <v>257</v>
      </c>
      <c r="E135" s="3" t="s">
        <v>515</v>
      </c>
      <c r="F135" s="4" t="s">
        <v>516</v>
      </c>
      <c r="G135" s="1" t="s">
        <v>517</v>
      </c>
      <c r="I135" t="s">
        <v>491</v>
      </c>
    </row>
    <row r="136" spans="1:22" ht="45" x14ac:dyDescent="0.25">
      <c r="A136">
        <f>ROW() - ROW(Tabela1[[#Headers],[ID_Item]])</f>
        <v>135</v>
      </c>
      <c r="B136" s="4" t="s">
        <v>168</v>
      </c>
      <c r="D136" t="s">
        <v>301</v>
      </c>
      <c r="E136" s="3" t="s">
        <v>412</v>
      </c>
      <c r="F136" s="4" t="s">
        <v>126</v>
      </c>
      <c r="G136" s="1" t="s">
        <v>171</v>
      </c>
      <c r="I136" t="s">
        <v>491</v>
      </c>
    </row>
    <row r="137" spans="1:22" ht="45" x14ac:dyDescent="0.25">
      <c r="A137">
        <f>ROW() - ROW(Tabela1[[#Headers],[ID_Item]])</f>
        <v>136</v>
      </c>
      <c r="B137" s="4" t="s">
        <v>174</v>
      </c>
      <c r="C137" s="45">
        <v>0.05</v>
      </c>
      <c r="D137" t="s">
        <v>294</v>
      </c>
      <c r="E137" s="3" t="s">
        <v>413</v>
      </c>
      <c r="F137" s="4" t="s">
        <v>206</v>
      </c>
      <c r="G137" s="1" t="s">
        <v>207</v>
      </c>
      <c r="I137" t="s">
        <v>491</v>
      </c>
    </row>
    <row r="138" spans="1:22" ht="105" x14ac:dyDescent="0.25">
      <c r="A138">
        <f>ROW() - ROW(Tabela1[[#Headers],[ID_Item]])</f>
        <v>137</v>
      </c>
      <c r="B138" s="4" t="s">
        <v>174</v>
      </c>
      <c r="D138" t="s">
        <v>292</v>
      </c>
      <c r="E138" s="3" t="s">
        <v>414</v>
      </c>
      <c r="F138" s="4" t="s">
        <v>206</v>
      </c>
      <c r="G138" s="1" t="s">
        <v>207</v>
      </c>
      <c r="I138" t="s">
        <v>491</v>
      </c>
    </row>
    <row r="139" spans="1:22" ht="30" x14ac:dyDescent="0.25">
      <c r="A139">
        <f>ROW() - ROW(Tabela1[[#Headers],[ID_Item]])</f>
        <v>138</v>
      </c>
      <c r="B139" s="4" t="s">
        <v>159</v>
      </c>
      <c r="D139" t="s">
        <v>302</v>
      </c>
      <c r="E139" s="3" t="s">
        <v>160</v>
      </c>
      <c r="F139" s="4" t="s">
        <v>161</v>
      </c>
      <c r="G139" s="1" t="s">
        <v>162</v>
      </c>
      <c r="I139" t="s">
        <v>491</v>
      </c>
    </row>
    <row r="140" spans="1:22" ht="30" x14ac:dyDescent="0.25">
      <c r="A140">
        <f>ROW() - ROW(Tabela1[[#Headers],[ID_Item]])</f>
        <v>139</v>
      </c>
      <c r="B140" s="4" t="s">
        <v>186</v>
      </c>
      <c r="C140" s="46">
        <v>1E-3</v>
      </c>
      <c r="D140" t="s">
        <v>290</v>
      </c>
      <c r="E140" s="3" t="s">
        <v>321</v>
      </c>
      <c r="F140" s="4" t="s">
        <v>29</v>
      </c>
      <c r="G140" s="1" t="s">
        <v>124</v>
      </c>
      <c r="I140" t="s">
        <v>491</v>
      </c>
    </row>
    <row r="141" spans="1:22" ht="30" x14ac:dyDescent="0.25">
      <c r="A141">
        <f>ROW() - ROW(Tabela1[[#Headers],[ID_Item]])</f>
        <v>140</v>
      </c>
      <c r="B141" s="4" t="s">
        <v>186</v>
      </c>
      <c r="C141" s="4" t="s">
        <v>796</v>
      </c>
      <c r="D141" t="s">
        <v>257</v>
      </c>
      <c r="E141" s="3" t="s">
        <v>486</v>
      </c>
      <c r="F141" s="4" t="s">
        <v>29</v>
      </c>
      <c r="G141" s="1" t="s">
        <v>473</v>
      </c>
      <c r="I141" t="s">
        <v>490</v>
      </c>
      <c r="J141" t="s">
        <v>459</v>
      </c>
      <c r="K141" t="s">
        <v>474</v>
      </c>
      <c r="L141">
        <v>1</v>
      </c>
      <c r="M141">
        <v>2</v>
      </c>
      <c r="N141">
        <v>3</v>
      </c>
      <c r="O141" t="s">
        <v>465</v>
      </c>
      <c r="Q141">
        <v>24</v>
      </c>
      <c r="R141">
        <v>60</v>
      </c>
      <c r="S141">
        <v>2</v>
      </c>
      <c r="T141">
        <v>60</v>
      </c>
      <c r="U141" t="s">
        <v>461</v>
      </c>
      <c r="V141" t="s">
        <v>469</v>
      </c>
    </row>
    <row r="142" spans="1:22" ht="30" x14ac:dyDescent="0.25">
      <c r="A142">
        <f>ROW() - ROW(Tabela1[[#Headers],[ID_Item]])</f>
        <v>141</v>
      </c>
      <c r="B142" s="4" t="s">
        <v>28</v>
      </c>
      <c r="C142" s="4" t="s">
        <v>746</v>
      </c>
      <c r="D142" t="s">
        <v>256</v>
      </c>
      <c r="E142" s="3" t="s">
        <v>441</v>
      </c>
      <c r="F142" s="4" t="s">
        <v>29</v>
      </c>
      <c r="G142" s="1" t="s">
        <v>208</v>
      </c>
      <c r="I142" t="s">
        <v>491</v>
      </c>
    </row>
    <row r="143" spans="1:22" ht="30" x14ac:dyDescent="0.25">
      <c r="A143">
        <f>ROW() - ROW(Tabela1[[#Headers],[ID_Item]])</f>
        <v>142</v>
      </c>
      <c r="B143" s="4" t="s">
        <v>28</v>
      </c>
      <c r="C143" s="4" t="s">
        <v>784</v>
      </c>
      <c r="D143" t="s">
        <v>256</v>
      </c>
      <c r="E143" s="3" t="s">
        <v>415</v>
      </c>
      <c r="F143" s="4" t="s">
        <v>29</v>
      </c>
      <c r="G143" s="1" t="s">
        <v>30</v>
      </c>
      <c r="I143" t="s">
        <v>491</v>
      </c>
    </row>
    <row r="144" spans="1:22" ht="30" x14ac:dyDescent="0.25">
      <c r="A144">
        <f>ROW() - ROW(Tabela1[[#Headers],[ID_Item]])</f>
        <v>143</v>
      </c>
      <c r="B144" s="4" t="s">
        <v>28</v>
      </c>
      <c r="C144" s="4" t="s">
        <v>757</v>
      </c>
      <c r="D144" t="s">
        <v>257</v>
      </c>
      <c r="E144" s="3" t="s">
        <v>416</v>
      </c>
      <c r="F144" s="4" t="s">
        <v>29</v>
      </c>
      <c r="G144" s="1" t="s">
        <v>524</v>
      </c>
      <c r="I144" t="s">
        <v>491</v>
      </c>
    </row>
    <row r="145" spans="1:9" ht="30" x14ac:dyDescent="0.25">
      <c r="A145">
        <f>ROW() - ROW(Tabela1[[#Headers],[ID_Item]])</f>
        <v>144</v>
      </c>
      <c r="B145" s="4" t="s">
        <v>178</v>
      </c>
      <c r="C145" s="4" t="s">
        <v>755</v>
      </c>
      <c r="D145" t="s">
        <v>256</v>
      </c>
      <c r="E145" s="3" t="s">
        <v>417</v>
      </c>
      <c r="F145" s="4" t="s">
        <v>39</v>
      </c>
      <c r="G145" s="1" t="s">
        <v>176</v>
      </c>
      <c r="H145">
        <v>2</v>
      </c>
      <c r="I145" t="s">
        <v>491</v>
      </c>
    </row>
    <row r="146" spans="1:9" ht="45" x14ac:dyDescent="0.25">
      <c r="A146">
        <f>ROW() - ROW(Tabela1[[#Headers],[ID_Item]])</f>
        <v>145</v>
      </c>
      <c r="B146" s="8" t="s">
        <v>157</v>
      </c>
      <c r="D146" t="s">
        <v>258</v>
      </c>
      <c r="E146" s="3" t="s">
        <v>418</v>
      </c>
      <c r="F146" s="4" t="s">
        <v>137</v>
      </c>
      <c r="G146" s="1" t="s">
        <v>138</v>
      </c>
      <c r="H146">
        <v>5</v>
      </c>
      <c r="I146" t="s">
        <v>491</v>
      </c>
    </row>
    <row r="147" spans="1:9" ht="45" x14ac:dyDescent="0.25">
      <c r="A147">
        <f>ROW() - ROW(Tabela1[[#Headers],[ID_Item]])</f>
        <v>146</v>
      </c>
      <c r="B147" s="4" t="s">
        <v>62</v>
      </c>
      <c r="D147" t="s">
        <v>285</v>
      </c>
      <c r="E147" s="3" t="s">
        <v>442</v>
      </c>
      <c r="F147" s="4" t="s">
        <v>63</v>
      </c>
      <c r="G147" s="1" t="s">
        <v>64</v>
      </c>
      <c r="I147" t="s">
        <v>491</v>
      </c>
    </row>
    <row r="148" spans="1:9" ht="60" x14ac:dyDescent="0.25">
      <c r="A148">
        <f>ROW() - ROW(Tabela1[[#Headers],[ID_Item]])</f>
        <v>147</v>
      </c>
      <c r="B148" s="4" t="s">
        <v>134</v>
      </c>
      <c r="D148" t="s">
        <v>303</v>
      </c>
      <c r="E148" s="3" t="s">
        <v>443</v>
      </c>
      <c r="F148" s="4" t="s">
        <v>244</v>
      </c>
      <c r="G148" s="1" t="s">
        <v>148</v>
      </c>
      <c r="I148" t="s">
        <v>491</v>
      </c>
    </row>
    <row r="149" spans="1:9" ht="30" x14ac:dyDescent="0.25">
      <c r="A149">
        <f>ROW() - ROW(Tabela1[[#Headers],[ID_Item]])</f>
        <v>148</v>
      </c>
      <c r="B149" s="4" t="s">
        <v>134</v>
      </c>
      <c r="D149" t="s">
        <v>303</v>
      </c>
      <c r="E149" s="3" t="s">
        <v>444</v>
      </c>
      <c r="F149" s="4" t="s">
        <v>244</v>
      </c>
      <c r="G149" s="1" t="s">
        <v>135</v>
      </c>
      <c r="I149" t="s">
        <v>491</v>
      </c>
    </row>
    <row r="150" spans="1:9" ht="30" x14ac:dyDescent="0.25">
      <c r="A150">
        <f>ROW() - ROW(Tabela1[[#Headers],[ID_Item]])</f>
        <v>149</v>
      </c>
      <c r="B150" s="4" t="s">
        <v>26</v>
      </c>
      <c r="C150" s="4" t="s">
        <v>672</v>
      </c>
      <c r="D150" t="s">
        <v>288</v>
      </c>
      <c r="E150" s="3" t="s">
        <v>419</v>
      </c>
      <c r="F150" s="4" t="s">
        <v>27</v>
      </c>
      <c r="G150" s="1" t="s">
        <v>30</v>
      </c>
      <c r="H150">
        <v>1</v>
      </c>
      <c r="I150" t="s">
        <v>491</v>
      </c>
    </row>
    <row r="151" spans="1:9" ht="30" x14ac:dyDescent="0.25">
      <c r="A151">
        <f>ROW() - ROW(Tabela1[[#Headers],[ID_Item]])</f>
        <v>150</v>
      </c>
      <c r="B151" s="4" t="s">
        <v>26</v>
      </c>
      <c r="C151" s="4" t="s">
        <v>672</v>
      </c>
      <c r="D151" t="s">
        <v>288</v>
      </c>
      <c r="E151" s="3" t="s">
        <v>420</v>
      </c>
      <c r="F151" s="4" t="s">
        <v>27</v>
      </c>
      <c r="G151" s="1" t="s">
        <v>30</v>
      </c>
      <c r="H151">
        <v>1</v>
      </c>
      <c r="I151" t="s">
        <v>491</v>
      </c>
    </row>
    <row r="152" spans="1:9" ht="30" x14ac:dyDescent="0.25">
      <c r="A152">
        <f>ROW() - ROW(Tabela1[[#Headers],[ID_Item]])</f>
        <v>151</v>
      </c>
      <c r="B152" s="4" t="s">
        <v>128</v>
      </c>
      <c r="C152" s="4" t="s">
        <v>788</v>
      </c>
      <c r="D152" t="s">
        <v>256</v>
      </c>
      <c r="E152" s="3" t="s">
        <v>315</v>
      </c>
      <c r="F152" s="4" t="s">
        <v>129</v>
      </c>
      <c r="G152" s="1" t="s">
        <v>220</v>
      </c>
      <c r="I152" t="s">
        <v>491</v>
      </c>
    </row>
    <row r="153" spans="1:9" ht="30" x14ac:dyDescent="0.25">
      <c r="A153">
        <f>ROW() - ROW(Tabela1[[#Headers],[ID_Item]])</f>
        <v>152</v>
      </c>
      <c r="B153" s="4" t="s">
        <v>23</v>
      </c>
      <c r="D153" t="s">
        <v>255</v>
      </c>
      <c r="E153" s="3" t="s">
        <v>243</v>
      </c>
      <c r="F153" s="4" t="s">
        <v>23</v>
      </c>
      <c r="G153" s="1" t="s">
        <v>31</v>
      </c>
      <c r="I153" t="s">
        <v>491</v>
      </c>
    </row>
    <row r="154" spans="1:9" ht="30" x14ac:dyDescent="0.25">
      <c r="A154">
        <f>ROW() - ROW(Tabela1[[#Headers],[ID_Item]])</f>
        <v>153</v>
      </c>
      <c r="B154" s="4" t="s">
        <v>117</v>
      </c>
      <c r="C154" s="4" t="s">
        <v>816</v>
      </c>
      <c r="D154" t="s">
        <v>256</v>
      </c>
      <c r="E154" s="3" t="s">
        <v>817</v>
      </c>
      <c r="F154" s="4" t="s">
        <v>219</v>
      </c>
      <c r="G154" s="1" t="s">
        <v>40</v>
      </c>
      <c r="I154" t="s">
        <v>491</v>
      </c>
    </row>
    <row r="155" spans="1:9" ht="30" x14ac:dyDescent="0.25">
      <c r="A155">
        <f>ROW() - ROW(Tabela1[[#Headers],[ID_Item]])</f>
        <v>154</v>
      </c>
      <c r="B155" s="4" t="s">
        <v>181</v>
      </c>
      <c r="C155" s="4" t="s">
        <v>761</v>
      </c>
      <c r="D155" t="s">
        <v>256</v>
      </c>
      <c r="E155" s="3" t="s">
        <v>421</v>
      </c>
      <c r="F155" s="4" t="s">
        <v>182</v>
      </c>
      <c r="G155" s="1" t="s">
        <v>183</v>
      </c>
      <c r="I155" t="s">
        <v>491</v>
      </c>
    </row>
    <row r="156" spans="1:9" ht="30" x14ac:dyDescent="0.25">
      <c r="A156">
        <f>ROW() - ROW(Tabela1[[#Headers],[ID_Item]])</f>
        <v>155</v>
      </c>
      <c r="B156" s="4" t="s">
        <v>41</v>
      </c>
      <c r="C156" s="4" t="s">
        <v>784</v>
      </c>
      <c r="D156" t="s">
        <v>256</v>
      </c>
      <c r="E156" s="3" t="s">
        <v>422</v>
      </c>
      <c r="F156" s="4" t="s">
        <v>10</v>
      </c>
      <c r="G156" s="1" t="s">
        <v>19</v>
      </c>
      <c r="H156">
        <v>3</v>
      </c>
      <c r="I156" t="s">
        <v>491</v>
      </c>
    </row>
    <row r="157" spans="1:9" ht="30" x14ac:dyDescent="0.25">
      <c r="A157">
        <f>ROW() - ROW(Tabela1[[#Headers],[ID_Item]])</f>
        <v>156</v>
      </c>
      <c r="B157" s="4" t="s">
        <v>46</v>
      </c>
      <c r="C157" s="4" t="s">
        <v>761</v>
      </c>
      <c r="D157" t="s">
        <v>256</v>
      </c>
      <c r="E157" s="3" t="s">
        <v>423</v>
      </c>
      <c r="F157" s="4" t="s">
        <v>13</v>
      </c>
      <c r="G157" s="1" t="s">
        <v>19</v>
      </c>
      <c r="H157">
        <v>4</v>
      </c>
      <c r="I157" t="s">
        <v>491</v>
      </c>
    </row>
    <row r="158" spans="1:9" ht="30" x14ac:dyDescent="0.25">
      <c r="A158">
        <f>ROW() - ROW(Tabela1[[#Headers],[ID_Item]])</f>
        <v>157</v>
      </c>
      <c r="B158" s="4" t="s">
        <v>46</v>
      </c>
      <c r="C158" s="4" t="s">
        <v>789</v>
      </c>
      <c r="D158" t="s">
        <v>256</v>
      </c>
      <c r="E158" s="3" t="s">
        <v>424</v>
      </c>
      <c r="F158" s="4" t="s">
        <v>13</v>
      </c>
      <c r="G158" s="1" t="s">
        <v>19</v>
      </c>
      <c r="H158">
        <v>4</v>
      </c>
      <c r="I158" t="s">
        <v>491</v>
      </c>
    </row>
    <row r="159" spans="1:9" ht="30" x14ac:dyDescent="0.25">
      <c r="A159">
        <f>ROW() - ROW(Tabela1[[#Headers],[ID_Item]])</f>
        <v>158</v>
      </c>
      <c r="B159" s="4" t="s">
        <v>166</v>
      </c>
      <c r="C159" s="4" t="s">
        <v>790</v>
      </c>
      <c r="D159" t="s">
        <v>304</v>
      </c>
      <c r="E159" s="3" t="s">
        <v>425</v>
      </c>
      <c r="F159" s="4" t="s">
        <v>167</v>
      </c>
      <c r="G159" s="1" t="s">
        <v>322</v>
      </c>
      <c r="I159" t="s">
        <v>491</v>
      </c>
    </row>
  </sheetData>
  <phoneticPr fontId="5" type="noConversion"/>
  <pageMargins left="0.511811024" right="0.511811024" top="0.78740157499999996" bottom="0.78740157499999996" header="0.31496062000000002" footer="0.31496062000000002"/>
  <pageSetup paperSize="9" orientation="portrait" horizontalDpi="0" verticalDpi="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A8748-E94B-4690-B759-C2243F7BF2D9}">
  <dimension ref="A1:B26"/>
  <sheetViews>
    <sheetView workbookViewId="0">
      <selection activeCell="A27" sqref="A27"/>
    </sheetView>
  </sheetViews>
  <sheetFormatPr defaultRowHeight="15" x14ac:dyDescent="0.25"/>
  <cols>
    <col min="1" max="1" width="10.85546875" bestFit="1" customWidth="1"/>
    <col min="2" max="2" width="19.42578125" bestFit="1" customWidth="1"/>
  </cols>
  <sheetData>
    <row r="1" spans="1:2" x14ac:dyDescent="0.25">
      <c r="A1" t="s">
        <v>611</v>
      </c>
      <c r="B1" t="s">
        <v>612</v>
      </c>
    </row>
    <row r="2" spans="1:2" x14ac:dyDescent="0.25">
      <c r="A2" t="s">
        <v>615</v>
      </c>
      <c r="B2" t="s">
        <v>616</v>
      </c>
    </row>
    <row r="3" spans="1:2" x14ac:dyDescent="0.25">
      <c r="A3" t="s">
        <v>570</v>
      </c>
      <c r="B3" t="s">
        <v>571</v>
      </c>
    </row>
    <row r="4" spans="1:2" x14ac:dyDescent="0.25">
      <c r="A4" t="s">
        <v>572</v>
      </c>
      <c r="B4" t="s">
        <v>572</v>
      </c>
    </row>
    <row r="5" spans="1:2" x14ac:dyDescent="0.25">
      <c r="A5" t="s">
        <v>573</v>
      </c>
      <c r="B5" t="s">
        <v>596</v>
      </c>
    </row>
    <row r="6" spans="1:2" x14ac:dyDescent="0.25">
      <c r="A6" t="s">
        <v>574</v>
      </c>
      <c r="B6" t="s">
        <v>597</v>
      </c>
    </row>
    <row r="7" spans="1:2" x14ac:dyDescent="0.25">
      <c r="A7" t="s">
        <v>575</v>
      </c>
      <c r="B7" t="s">
        <v>599</v>
      </c>
    </row>
    <row r="8" spans="1:2" x14ac:dyDescent="0.25">
      <c r="A8" t="s">
        <v>576</v>
      </c>
      <c r="B8" t="s">
        <v>600</v>
      </c>
    </row>
    <row r="9" spans="1:2" x14ac:dyDescent="0.25">
      <c r="A9" t="s">
        <v>577</v>
      </c>
      <c r="B9" t="s">
        <v>601</v>
      </c>
    </row>
    <row r="10" spans="1:2" x14ac:dyDescent="0.25">
      <c r="A10" t="s">
        <v>578</v>
      </c>
      <c r="B10" t="s">
        <v>598</v>
      </c>
    </row>
    <row r="11" spans="1:2" x14ac:dyDescent="0.25">
      <c r="A11" t="s">
        <v>579</v>
      </c>
      <c r="B11" t="s">
        <v>602</v>
      </c>
    </row>
    <row r="12" spans="1:2" x14ac:dyDescent="0.25">
      <c r="A12" t="s">
        <v>580</v>
      </c>
      <c r="B12" t="s">
        <v>595</v>
      </c>
    </row>
    <row r="13" spans="1:2" x14ac:dyDescent="0.25">
      <c r="A13" t="s">
        <v>603</v>
      </c>
      <c r="B13" t="s">
        <v>604</v>
      </c>
    </row>
    <row r="14" spans="1:2" x14ac:dyDescent="0.25">
      <c r="A14" t="s">
        <v>605</v>
      </c>
      <c r="B14" t="s">
        <v>606</v>
      </c>
    </row>
    <row r="15" spans="1:2" x14ac:dyDescent="0.25">
      <c r="A15" t="s">
        <v>581</v>
      </c>
      <c r="B15" t="s">
        <v>582</v>
      </c>
    </row>
    <row r="16" spans="1:2" x14ac:dyDescent="0.25">
      <c r="A16" t="s">
        <v>583</v>
      </c>
      <c r="B16" t="s">
        <v>584</v>
      </c>
    </row>
    <row r="17" spans="1:2" x14ac:dyDescent="0.25">
      <c r="A17" t="s">
        <v>585</v>
      </c>
      <c r="B17" t="s">
        <v>586</v>
      </c>
    </row>
    <row r="18" spans="1:2" x14ac:dyDescent="0.25">
      <c r="A18" t="s">
        <v>587</v>
      </c>
      <c r="B18" t="s">
        <v>588</v>
      </c>
    </row>
    <row r="19" spans="1:2" x14ac:dyDescent="0.25">
      <c r="A19" t="s">
        <v>589</v>
      </c>
      <c r="B19" t="s">
        <v>590</v>
      </c>
    </row>
    <row r="20" spans="1:2" x14ac:dyDescent="0.25">
      <c r="A20" t="s">
        <v>591</v>
      </c>
      <c r="B20" t="s">
        <v>592</v>
      </c>
    </row>
    <row r="21" spans="1:2" x14ac:dyDescent="0.25">
      <c r="A21" t="s">
        <v>593</v>
      </c>
      <c r="B21" t="s">
        <v>594</v>
      </c>
    </row>
    <row r="22" spans="1:2" x14ac:dyDescent="0.25">
      <c r="A22" t="s">
        <v>617</v>
      </c>
      <c r="B22" t="s">
        <v>617</v>
      </c>
    </row>
    <row r="23" spans="1:2" x14ac:dyDescent="0.25">
      <c r="A23" t="s">
        <v>618</v>
      </c>
      <c r="B23" t="s">
        <v>618</v>
      </c>
    </row>
    <row r="24" spans="1:2" x14ac:dyDescent="0.25">
      <c r="A24" t="s">
        <v>619</v>
      </c>
      <c r="B24" t="s">
        <v>619</v>
      </c>
    </row>
    <row r="25" spans="1:2" x14ac:dyDescent="0.25">
      <c r="A25" t="s">
        <v>620</v>
      </c>
      <c r="B25" t="s">
        <v>620</v>
      </c>
    </row>
    <row r="26" spans="1:2" x14ac:dyDescent="0.25">
      <c r="A26" t="s">
        <v>621</v>
      </c>
      <c r="B26" t="s">
        <v>621</v>
      </c>
    </row>
  </sheetData>
  <pageMargins left="0.511811024" right="0.511811024" top="0.78740157499999996" bottom="0.78740157499999996" header="0.31496062000000002" footer="0.31496062000000002"/>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FEE0D-C200-477B-AD66-2EE7A919F54C}">
  <dimension ref="A1:E10"/>
  <sheetViews>
    <sheetView tabSelected="1" topLeftCell="A8" workbookViewId="0">
      <selection activeCell="C9" sqref="C9"/>
    </sheetView>
  </sheetViews>
  <sheetFormatPr defaultRowHeight="15" x14ac:dyDescent="0.25"/>
  <cols>
    <col min="2" max="2" width="22.28515625" bestFit="1" customWidth="1"/>
    <col min="3" max="3" width="77.140625" bestFit="1" customWidth="1"/>
    <col min="4" max="4" width="16.42578125" bestFit="1" customWidth="1"/>
  </cols>
  <sheetData>
    <row r="1" spans="1:5" x14ac:dyDescent="0.25">
      <c r="A1" t="s">
        <v>260</v>
      </c>
      <c r="B1" s="5" t="s">
        <v>0</v>
      </c>
      <c r="C1" s="5" t="s">
        <v>65</v>
      </c>
      <c r="D1" s="5" t="s">
        <v>4</v>
      </c>
      <c r="E1" s="5" t="s">
        <v>252</v>
      </c>
    </row>
    <row r="2" spans="1:5" ht="90" x14ac:dyDescent="0.25">
      <c r="A2" s="5">
        <f>ROW() - ROW(Tabela2[[#Headers],[ID_Item]])</f>
        <v>1</v>
      </c>
      <c r="B2" s="5" t="s">
        <v>68</v>
      </c>
      <c r="C2" s="6" t="s">
        <v>67</v>
      </c>
      <c r="D2" s="5" t="s">
        <v>738</v>
      </c>
      <c r="E2" s="5">
        <v>1</v>
      </c>
    </row>
    <row r="3" spans="1:5" ht="90" x14ac:dyDescent="0.25">
      <c r="A3" s="5">
        <f>ROW() - ROW(Tabela2[[#Headers],[ID_Item]])</f>
        <v>2</v>
      </c>
      <c r="B3" s="5" t="s">
        <v>69</v>
      </c>
      <c r="C3" s="6" t="s">
        <v>70</v>
      </c>
      <c r="D3" s="5" t="s">
        <v>738</v>
      </c>
      <c r="E3" s="5">
        <v>2</v>
      </c>
    </row>
    <row r="4" spans="1:5" ht="120" x14ac:dyDescent="0.25">
      <c r="A4" s="5">
        <f>ROW() - ROW(Tabela2[[#Headers],[ID_Item]])</f>
        <v>3</v>
      </c>
      <c r="B4" s="5" t="s">
        <v>71</v>
      </c>
      <c r="C4" s="6" t="s">
        <v>72</v>
      </c>
      <c r="D4" s="5" t="s">
        <v>66</v>
      </c>
      <c r="E4" s="5">
        <v>4</v>
      </c>
    </row>
    <row r="5" spans="1:5" ht="45" x14ac:dyDescent="0.25">
      <c r="A5" s="5">
        <f>ROW() - ROW(Tabela2[[#Headers],[ID_Item]])</f>
        <v>4</v>
      </c>
      <c r="B5" s="5" t="s">
        <v>73</v>
      </c>
      <c r="C5" s="6" t="s">
        <v>74</v>
      </c>
      <c r="D5" s="5" t="s">
        <v>75</v>
      </c>
      <c r="E5" s="5">
        <v>3</v>
      </c>
    </row>
    <row r="6" spans="1:5" ht="195" x14ac:dyDescent="0.25">
      <c r="A6" s="5">
        <f>ROW() - ROW(Tabela2[[#Headers],[ID_Item]])</f>
        <v>5</v>
      </c>
      <c r="B6" s="5" t="s">
        <v>145</v>
      </c>
      <c r="C6" s="6" t="s">
        <v>146</v>
      </c>
      <c r="D6" s="5" t="s">
        <v>147</v>
      </c>
      <c r="E6" s="5">
        <v>5</v>
      </c>
    </row>
    <row r="7" spans="1:5" ht="195" x14ac:dyDescent="0.25">
      <c r="A7" s="5">
        <f>ROW() - ROW(Tabela2[[#Headers],[ID_Item]])</f>
        <v>6</v>
      </c>
      <c r="B7" s="5" t="s">
        <v>68</v>
      </c>
      <c r="C7" s="6" t="s">
        <v>823</v>
      </c>
      <c r="D7" s="5" t="s">
        <v>739</v>
      </c>
      <c r="E7" s="5"/>
    </row>
    <row r="8" spans="1:5" ht="195" x14ac:dyDescent="0.25">
      <c r="A8" s="5">
        <f>ROW() - ROW(Tabela2[[#Headers],[ID_Item]])</f>
        <v>7</v>
      </c>
      <c r="B8" s="5" t="s">
        <v>69</v>
      </c>
      <c r="C8" s="6" t="s">
        <v>822</v>
      </c>
      <c r="D8" s="5" t="s">
        <v>739</v>
      </c>
      <c r="E8" s="5"/>
    </row>
    <row r="9" spans="1:5" ht="225" x14ac:dyDescent="0.25">
      <c r="A9" s="5">
        <f>ROW() - ROW(Tabela2[[#Headers],[ID_Item]])</f>
        <v>8</v>
      </c>
      <c r="B9" s="5" t="s">
        <v>68</v>
      </c>
      <c r="C9" s="6" t="s">
        <v>825</v>
      </c>
      <c r="D9" s="5" t="s">
        <v>740</v>
      </c>
      <c r="E9" s="5"/>
    </row>
    <row r="10" spans="1:5" ht="225" x14ac:dyDescent="0.25">
      <c r="A10" s="5">
        <f>ROW() - ROW(Tabela2[[#Headers],[ID_Item]])</f>
        <v>9</v>
      </c>
      <c r="B10" s="5" t="s">
        <v>69</v>
      </c>
      <c r="C10" s="6" t="s">
        <v>824</v>
      </c>
      <c r="D10" s="5" t="s">
        <v>740</v>
      </c>
      <c r="E10" s="5"/>
    </row>
  </sheetData>
  <pageMargins left="0.511811024" right="0.511811024" top="0.78740157499999996" bottom="0.78740157499999996" header="0.31496062000000002" footer="0.31496062000000002"/>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861A0-674B-4CF5-A1F6-4D37C3CABC30}">
  <dimension ref="A1:E9"/>
  <sheetViews>
    <sheetView topLeftCell="A2" workbookViewId="0">
      <selection activeCell="D9" sqref="D9"/>
    </sheetView>
  </sheetViews>
  <sheetFormatPr defaultRowHeight="15" x14ac:dyDescent="0.25"/>
  <cols>
    <col min="1" max="1" width="10.28515625" bestFit="1" customWidth="1"/>
    <col min="2" max="2" width="26.28515625" bestFit="1" customWidth="1"/>
    <col min="3" max="3" width="49.5703125" bestFit="1" customWidth="1"/>
    <col min="4" max="4" width="21.5703125" style="12" bestFit="1" customWidth="1"/>
    <col min="5" max="5" width="18.85546875" bestFit="1" customWidth="1"/>
  </cols>
  <sheetData>
    <row r="1" spans="1:5" x14ac:dyDescent="0.25">
      <c r="A1" t="s">
        <v>260</v>
      </c>
      <c r="B1" s="5" t="s">
        <v>0</v>
      </c>
      <c r="C1" s="5" t="s">
        <v>65</v>
      </c>
      <c r="D1" s="6" t="s">
        <v>4</v>
      </c>
      <c r="E1" s="5" t="s">
        <v>252</v>
      </c>
    </row>
    <row r="2" spans="1:5" ht="409.5" x14ac:dyDescent="0.25">
      <c r="A2" s="5">
        <f>ROW() - ROW(Tabela57[[#Headers],[ID_Item]])</f>
        <v>1</v>
      </c>
      <c r="B2" s="5" t="s">
        <v>232</v>
      </c>
      <c r="C2" s="6" t="s">
        <v>233</v>
      </c>
      <c r="D2" s="6" t="s">
        <v>234</v>
      </c>
      <c r="E2" s="5">
        <v>1</v>
      </c>
    </row>
    <row r="3" spans="1:5" ht="409.5" x14ac:dyDescent="0.25">
      <c r="A3" s="5">
        <f>ROW() - ROW(Tabela57[[#Headers],[ID_Item]])</f>
        <v>2</v>
      </c>
      <c r="B3" s="5" t="s">
        <v>235</v>
      </c>
      <c r="C3" s="6" t="s">
        <v>270</v>
      </c>
      <c r="D3" s="6" t="s">
        <v>235</v>
      </c>
      <c r="E3" s="5">
        <v>2</v>
      </c>
    </row>
    <row r="4" spans="1:5" ht="90" x14ac:dyDescent="0.25">
      <c r="A4" s="5">
        <f>ROW() - ROW(Tabela57[[#Headers],[ID_Item]])</f>
        <v>3</v>
      </c>
      <c r="B4" s="5" t="s">
        <v>236</v>
      </c>
      <c r="C4" s="10" t="s">
        <v>237</v>
      </c>
      <c r="D4" s="6" t="s">
        <v>262</v>
      </c>
      <c r="E4" s="5">
        <v>3</v>
      </c>
    </row>
    <row r="5" spans="1:5" ht="210" x14ac:dyDescent="0.25">
      <c r="A5" s="5">
        <f>ROW() - ROW(Tabela57[[#Headers],[ID_Item]])</f>
        <v>4</v>
      </c>
      <c r="B5" s="6" t="s">
        <v>269</v>
      </c>
      <c r="C5" s="6" t="s">
        <v>279</v>
      </c>
      <c r="D5" s="6" t="s">
        <v>267</v>
      </c>
      <c r="E5" s="5">
        <v>4</v>
      </c>
    </row>
    <row r="6" spans="1:5" ht="240" x14ac:dyDescent="0.25">
      <c r="A6" s="5">
        <f>ROW() - ROW(Tabela57[[#Headers],[ID_Item]])</f>
        <v>5</v>
      </c>
      <c r="B6" s="5" t="s">
        <v>280</v>
      </c>
      <c r="C6" s="12" t="s">
        <v>281</v>
      </c>
      <c r="D6" s="6" t="s">
        <v>266</v>
      </c>
      <c r="E6" s="5">
        <v>5</v>
      </c>
    </row>
    <row r="7" spans="1:5" ht="150" x14ac:dyDescent="0.25">
      <c r="A7" s="5">
        <f>ROW() - ROW(Tabela57[[#Headers],[ID_Item]])</f>
        <v>6</v>
      </c>
      <c r="B7" s="5" t="s">
        <v>238</v>
      </c>
      <c r="C7" s="6" t="s">
        <v>282</v>
      </c>
      <c r="D7" s="6" t="s">
        <v>261</v>
      </c>
      <c r="E7" s="5">
        <v>6</v>
      </c>
    </row>
    <row r="8" spans="1:5" ht="165" x14ac:dyDescent="0.25">
      <c r="A8" s="5">
        <f>ROW() - ROW(Tabela57[[#Headers],[ID_Item]])</f>
        <v>7</v>
      </c>
      <c r="B8" s="5" t="s">
        <v>264</v>
      </c>
      <c r="C8" s="12" t="s">
        <v>283</v>
      </c>
      <c r="D8" s="6" t="s">
        <v>263</v>
      </c>
      <c r="E8" s="5">
        <v>7</v>
      </c>
    </row>
    <row r="9" spans="1:5" ht="195" x14ac:dyDescent="0.25">
      <c r="A9" s="5">
        <f>ROW() - ROW(Tabela57[[#Headers],[ID_Item]])</f>
        <v>8</v>
      </c>
      <c r="B9" s="6" t="s">
        <v>265</v>
      </c>
      <c r="C9" s="6" t="s">
        <v>284</v>
      </c>
      <c r="D9" s="6" t="s">
        <v>268</v>
      </c>
      <c r="E9" s="5">
        <v>8</v>
      </c>
    </row>
  </sheetData>
  <pageMargins left="0.511811024" right="0.511811024" top="0.78740157499999996" bottom="0.78740157499999996" header="0.31496062000000002" footer="0.31496062000000002"/>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3D2DD-2AAF-46F4-A228-AB579D2CF3FD}">
  <dimension ref="A1:E7"/>
  <sheetViews>
    <sheetView topLeftCell="A5" workbookViewId="0">
      <selection activeCell="D7" sqref="D7"/>
    </sheetView>
  </sheetViews>
  <sheetFormatPr defaultRowHeight="15" x14ac:dyDescent="0.25"/>
  <cols>
    <col min="1" max="1" width="10.140625" customWidth="1"/>
    <col min="2" max="2" width="18.140625" bestFit="1" customWidth="1"/>
    <col min="3" max="3" width="104.7109375" bestFit="1" customWidth="1"/>
    <col min="4" max="4" width="27.28515625" bestFit="1" customWidth="1"/>
    <col min="5" max="5" width="18.5703125" customWidth="1"/>
  </cols>
  <sheetData>
    <row r="1" spans="1:5" x14ac:dyDescent="0.25">
      <c r="A1" s="15" t="s">
        <v>260</v>
      </c>
      <c r="B1" s="16" t="s">
        <v>0</v>
      </c>
      <c r="C1" s="16" t="s">
        <v>65</v>
      </c>
      <c r="D1" s="16" t="s">
        <v>4</v>
      </c>
      <c r="E1" s="16" t="s">
        <v>252</v>
      </c>
    </row>
    <row r="2" spans="1:5" ht="345" x14ac:dyDescent="0.25">
      <c r="A2" s="13">
        <f>ROW() - ROW(Tabela8[[#Headers],[ID_Item]])</f>
        <v>1</v>
      </c>
      <c r="B2" s="13" t="s">
        <v>231</v>
      </c>
      <c r="C2" s="14" t="s">
        <v>427</v>
      </c>
      <c r="D2" s="13" t="s">
        <v>271</v>
      </c>
      <c r="E2" s="13">
        <v>1</v>
      </c>
    </row>
    <row r="3" spans="1:5" ht="300" x14ac:dyDescent="0.25">
      <c r="A3" s="13">
        <f>ROW() - ROW(Tabela8[[#Headers],[ID_Item]])</f>
        <v>2</v>
      </c>
      <c r="B3" s="13" t="s">
        <v>278</v>
      </c>
      <c r="C3" s="14" t="s">
        <v>428</v>
      </c>
      <c r="D3" s="13" t="s">
        <v>272</v>
      </c>
      <c r="E3" s="13">
        <v>3</v>
      </c>
    </row>
    <row r="4" spans="1:5" ht="315" x14ac:dyDescent="0.25">
      <c r="A4" s="13">
        <f>ROW() - ROW(Tabela8[[#Headers],[ID_Item]])</f>
        <v>3</v>
      </c>
      <c r="B4" s="13" t="s">
        <v>99</v>
      </c>
      <c r="C4" s="14" t="s">
        <v>445</v>
      </c>
      <c r="D4" s="13" t="s">
        <v>274</v>
      </c>
      <c r="E4" s="13">
        <v>5</v>
      </c>
    </row>
    <row r="5" spans="1:5" ht="180" x14ac:dyDescent="0.25">
      <c r="A5" s="13">
        <f>ROW() - ROW(Tabela8[[#Headers],[ID_Item]])</f>
        <v>4</v>
      </c>
      <c r="B5" s="13" t="s">
        <v>273</v>
      </c>
      <c r="C5" s="14" t="s">
        <v>429</v>
      </c>
      <c r="D5" s="13" t="s">
        <v>271</v>
      </c>
      <c r="E5" s="13">
        <v>4</v>
      </c>
    </row>
    <row r="6" spans="1:5" ht="409.5" x14ac:dyDescent="0.25">
      <c r="A6" s="13">
        <f>ROW() - ROW(Tabela8[[#Headers],[ID_Item]])</f>
        <v>5</v>
      </c>
      <c r="B6" s="13" t="s">
        <v>145</v>
      </c>
      <c r="C6" s="14" t="s">
        <v>446</v>
      </c>
      <c r="D6" s="13" t="s">
        <v>275</v>
      </c>
      <c r="E6" s="13">
        <v>6</v>
      </c>
    </row>
    <row r="7" spans="1:5" ht="195" x14ac:dyDescent="0.25">
      <c r="A7" s="13">
        <f>ROW() - ROW(Tabela8[[#Headers],[ID_Item]])</f>
        <v>6</v>
      </c>
      <c r="B7" s="43" t="s">
        <v>708</v>
      </c>
      <c r="C7" s="44" t="s">
        <v>710</v>
      </c>
      <c r="D7" s="43" t="s">
        <v>709</v>
      </c>
      <c r="E7" s="43">
        <v>2</v>
      </c>
    </row>
  </sheetData>
  <pageMargins left="0.511811024" right="0.511811024" top="0.78740157499999996" bottom="0.78740157499999996" header="0.31496062000000002" footer="0.31496062000000002"/>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061C67-B363-452A-A39F-8FB51F9B9B82}">
  <dimension ref="A1:D7"/>
  <sheetViews>
    <sheetView workbookViewId="0">
      <selection activeCell="D3" sqref="D3"/>
    </sheetView>
  </sheetViews>
  <sheetFormatPr defaultRowHeight="15" x14ac:dyDescent="0.25"/>
  <cols>
    <col min="2" max="2" width="18" style="5" bestFit="1" customWidth="1"/>
    <col min="3" max="3" width="58.7109375" style="6" bestFit="1" customWidth="1"/>
    <col min="4" max="4" width="29.28515625" style="5" bestFit="1" customWidth="1"/>
  </cols>
  <sheetData>
    <row r="1" spans="1:4" x14ac:dyDescent="0.25">
      <c r="A1" t="s">
        <v>260</v>
      </c>
      <c r="B1" s="5" t="s">
        <v>0</v>
      </c>
      <c r="C1" s="6" t="s">
        <v>65</v>
      </c>
      <c r="D1" s="5" t="s">
        <v>4</v>
      </c>
    </row>
    <row r="2" spans="1:4" ht="180" x14ac:dyDescent="0.25">
      <c r="A2" s="5">
        <f>ROW() - ROW(Tabela3[[#Headers],[ID_Item]])</f>
        <v>1</v>
      </c>
      <c r="B2" s="5" t="s">
        <v>76</v>
      </c>
      <c r="C2" s="6" t="s">
        <v>77</v>
      </c>
      <c r="D2" s="5" t="s">
        <v>78</v>
      </c>
    </row>
    <row r="3" spans="1:4" ht="265.5" customHeight="1" x14ac:dyDescent="0.25">
      <c r="A3" s="5">
        <f>ROW() - ROW(Tabela3[[#Headers],[ID_Item]])</f>
        <v>2</v>
      </c>
      <c r="B3" s="5" t="s">
        <v>79</v>
      </c>
      <c r="C3" s="6" t="s">
        <v>80</v>
      </c>
      <c r="D3" s="5" t="s">
        <v>439</v>
      </c>
    </row>
    <row r="4" spans="1:4" ht="409.5" x14ac:dyDescent="0.25">
      <c r="A4" s="5">
        <f>ROW() - ROW(Tabela3[[#Headers],[ID_Item]])</f>
        <v>3</v>
      </c>
      <c r="B4" s="5" t="s">
        <v>81</v>
      </c>
      <c r="C4" s="17" t="s">
        <v>438</v>
      </c>
      <c r="D4" s="5" t="s">
        <v>82</v>
      </c>
    </row>
    <row r="5" spans="1:4" ht="360" x14ac:dyDescent="0.25">
      <c r="A5" s="5">
        <f>ROW() - ROW(Tabela3[[#Headers],[ID_Item]])</f>
        <v>4</v>
      </c>
      <c r="B5" s="5" t="s">
        <v>430</v>
      </c>
      <c r="C5" s="17" t="s">
        <v>432</v>
      </c>
      <c r="D5" s="5" t="s">
        <v>431</v>
      </c>
    </row>
    <row r="6" spans="1:4" ht="345" x14ac:dyDescent="0.25">
      <c r="A6" s="5">
        <f>ROW() - ROW(Tabela3[[#Headers],[ID_Item]])</f>
        <v>5</v>
      </c>
      <c r="B6" s="5" t="s">
        <v>434</v>
      </c>
      <c r="C6" s="17" t="s">
        <v>435</v>
      </c>
      <c r="D6" s="5" t="s">
        <v>431</v>
      </c>
    </row>
    <row r="7" spans="1:4" ht="409.5" x14ac:dyDescent="0.25">
      <c r="A7" s="5">
        <f>ROW() - ROW(Tabela3[[#Headers],[ID_Item]])</f>
        <v>6</v>
      </c>
      <c r="B7" s="5" t="s">
        <v>433</v>
      </c>
      <c r="C7" s="17" t="s">
        <v>436</v>
      </c>
      <c r="D7" s="5" t="s">
        <v>437</v>
      </c>
    </row>
  </sheetData>
  <pageMargins left="0.511811024" right="0.511811024" top="0.78740157499999996" bottom="0.78740157499999996" header="0.31496062000000002" footer="0.31496062000000002"/>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398F0-EEA4-4588-9072-BC0E09F19E1A}">
  <dimension ref="A1:D8"/>
  <sheetViews>
    <sheetView topLeftCell="A3" workbookViewId="0">
      <selection activeCell="C8" sqref="C8"/>
    </sheetView>
  </sheetViews>
  <sheetFormatPr defaultRowHeight="15" x14ac:dyDescent="0.25"/>
  <cols>
    <col min="2" max="2" width="13.85546875" style="1" customWidth="1"/>
    <col min="3" max="3" width="161.7109375" style="1" bestFit="1" customWidth="1"/>
    <col min="4" max="4" width="15.28515625" style="1" bestFit="1" customWidth="1"/>
  </cols>
  <sheetData>
    <row r="1" spans="1:4" x14ac:dyDescent="0.25">
      <c r="A1" t="s">
        <v>260</v>
      </c>
      <c r="B1" s="5" t="s">
        <v>0</v>
      </c>
      <c r="C1" s="5" t="s">
        <v>65</v>
      </c>
      <c r="D1" s="5" t="s">
        <v>4</v>
      </c>
    </row>
    <row r="2" spans="1:4" ht="105" x14ac:dyDescent="0.25">
      <c r="A2" s="5">
        <f>ROW() - ROW(Tabela4[[#Headers],[ID_Item]])</f>
        <v>1</v>
      </c>
      <c r="B2" s="7" t="s">
        <v>83</v>
      </c>
      <c r="C2" s="6" t="s">
        <v>84</v>
      </c>
      <c r="D2" s="5" t="s">
        <v>88</v>
      </c>
    </row>
    <row r="3" spans="1:4" ht="90" x14ac:dyDescent="0.25">
      <c r="A3" s="5">
        <f>ROW() - ROW(Tabela4[[#Headers],[ID_Item]])</f>
        <v>2</v>
      </c>
      <c r="B3" s="5" t="s">
        <v>85</v>
      </c>
      <c r="C3" s="6" t="s">
        <v>86</v>
      </c>
      <c r="D3" s="5" t="s">
        <v>87</v>
      </c>
    </row>
    <row r="4" spans="1:4" ht="165" x14ac:dyDescent="0.25">
      <c r="A4" s="5">
        <f>ROW() - ROW(Tabela4[[#Headers],[ID_Item]])</f>
        <v>3</v>
      </c>
      <c r="B4" s="5" t="s">
        <v>89</v>
      </c>
      <c r="C4" s="6" t="s">
        <v>90</v>
      </c>
      <c r="D4" s="5" t="s">
        <v>91</v>
      </c>
    </row>
    <row r="5" spans="1:4" ht="135" x14ac:dyDescent="0.25">
      <c r="A5" s="5">
        <f>ROW() - ROW(Tabela4[[#Headers],[ID_Item]])</f>
        <v>4</v>
      </c>
      <c r="B5" s="5" t="s">
        <v>92</v>
      </c>
      <c r="C5" s="6" t="s">
        <v>93</v>
      </c>
      <c r="D5" s="5" t="s">
        <v>87</v>
      </c>
    </row>
    <row r="6" spans="1:4" ht="180" x14ac:dyDescent="0.25">
      <c r="A6" s="5">
        <f>ROW() - ROW(Tabela4[[#Headers],[ID_Item]])</f>
        <v>5</v>
      </c>
      <c r="B6" s="5" t="s">
        <v>94</v>
      </c>
      <c r="C6" s="6" t="s">
        <v>95</v>
      </c>
      <c r="D6" s="5" t="s">
        <v>96</v>
      </c>
    </row>
    <row r="7" spans="1:4" ht="405" x14ac:dyDescent="0.25">
      <c r="A7" s="5">
        <f>ROW() - ROW(Tabela4[[#Headers],[ID_Item]])</f>
        <v>6</v>
      </c>
      <c r="B7" s="5" t="s">
        <v>97</v>
      </c>
      <c r="C7" s="6" t="s">
        <v>98</v>
      </c>
      <c r="D7" s="5" t="s">
        <v>91</v>
      </c>
    </row>
    <row r="8" spans="1:4" ht="105" x14ac:dyDescent="0.25">
      <c r="A8" s="5">
        <f>ROW() - ROW(Tabela4[[#Headers],[ID_Item]])</f>
        <v>7</v>
      </c>
      <c r="B8" s="5" t="s">
        <v>145</v>
      </c>
      <c r="C8" s="6" t="s">
        <v>149</v>
      </c>
      <c r="D8" s="5" t="s">
        <v>145</v>
      </c>
    </row>
  </sheetData>
  <pageMargins left="0.511811024" right="0.511811024" top="0.78740157499999996" bottom="0.78740157499999996" header="0.31496062000000002" footer="0.31496062000000002"/>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D3372-8E60-46D2-8A5A-AF4F9411474D}">
  <dimension ref="A1:E8"/>
  <sheetViews>
    <sheetView workbookViewId="0">
      <selection activeCell="A3" sqref="A3"/>
    </sheetView>
  </sheetViews>
  <sheetFormatPr defaultRowHeight="15" x14ac:dyDescent="0.25"/>
  <cols>
    <col min="1" max="1" width="10.28515625" bestFit="1" customWidth="1"/>
    <col min="2" max="2" width="26.28515625" bestFit="1" customWidth="1"/>
    <col min="3" max="3" width="49.42578125" bestFit="1" customWidth="1"/>
    <col min="4" max="4" width="20" bestFit="1" customWidth="1"/>
    <col min="5" max="5" width="18.85546875" bestFit="1" customWidth="1"/>
  </cols>
  <sheetData>
    <row r="1" spans="1:5" x14ac:dyDescent="0.25">
      <c r="A1" t="s">
        <v>260</v>
      </c>
      <c r="B1" s="5" t="s">
        <v>0</v>
      </c>
      <c r="C1" s="5" t="s">
        <v>65</v>
      </c>
      <c r="D1" s="5" t="s">
        <v>4</v>
      </c>
      <c r="E1" s="5" t="s">
        <v>252</v>
      </c>
    </row>
    <row r="2" spans="1:5" ht="150" x14ac:dyDescent="0.25">
      <c r="A2" s="5">
        <f>ROW() - ROW(Tabela5[[#Headers],[ID_Item]])</f>
        <v>1</v>
      </c>
      <c r="B2" s="5" t="s">
        <v>102</v>
      </c>
      <c r="C2" s="6" t="s">
        <v>103</v>
      </c>
      <c r="D2" s="5" t="s">
        <v>104</v>
      </c>
      <c r="E2" s="5">
        <v>1</v>
      </c>
    </row>
    <row r="3" spans="1:5" ht="105" x14ac:dyDescent="0.25">
      <c r="A3" s="5">
        <f>ROW() - ROW(Tabela5[[#Headers],[ID_Item]])</f>
        <v>2</v>
      </c>
      <c r="B3" s="5" t="s">
        <v>99</v>
      </c>
      <c r="C3" s="6" t="s">
        <v>245</v>
      </c>
      <c r="D3" s="5" t="s">
        <v>99</v>
      </c>
      <c r="E3" s="5">
        <v>2</v>
      </c>
    </row>
    <row r="4" spans="1:5" ht="135" x14ac:dyDescent="0.25">
      <c r="A4" s="5">
        <f>ROW() - ROW(Tabela5[[#Headers],[ID_Item]])</f>
        <v>3</v>
      </c>
      <c r="B4" s="5" t="s">
        <v>112</v>
      </c>
      <c r="C4" s="6" t="s">
        <v>447</v>
      </c>
      <c r="D4" s="5" t="s">
        <v>107</v>
      </c>
      <c r="E4" s="5"/>
    </row>
    <row r="5" spans="1:5" ht="105" x14ac:dyDescent="0.25">
      <c r="A5" s="5">
        <f>ROW() - ROW(Tabela5[[#Headers],[ID_Item]])</f>
        <v>4</v>
      </c>
      <c r="B5" s="5" t="s">
        <v>109</v>
      </c>
      <c r="C5" s="6" t="s">
        <v>108</v>
      </c>
      <c r="D5" s="5" t="s">
        <v>107</v>
      </c>
      <c r="E5" s="5"/>
    </row>
    <row r="6" spans="1:5" ht="195" x14ac:dyDescent="0.25">
      <c r="A6" s="5">
        <f>ROW() - ROW(Tabela5[[#Headers],[ID_Item]])</f>
        <v>5</v>
      </c>
      <c r="B6" s="5" t="s">
        <v>110</v>
      </c>
      <c r="C6" s="6" t="s">
        <v>111</v>
      </c>
      <c r="D6" s="5" t="s">
        <v>107</v>
      </c>
      <c r="E6" s="5"/>
    </row>
    <row r="7" spans="1:5" ht="135" x14ac:dyDescent="0.25">
      <c r="A7" s="5">
        <f>ROW() - ROW(Tabela5[[#Headers],[ID_Item]])</f>
        <v>6</v>
      </c>
      <c r="B7" s="5" t="s">
        <v>100</v>
      </c>
      <c r="C7" s="6" t="s">
        <v>101</v>
      </c>
      <c r="D7" s="5" t="s">
        <v>104</v>
      </c>
      <c r="E7" s="5"/>
    </row>
    <row r="8" spans="1:5" ht="150" x14ac:dyDescent="0.25">
      <c r="A8" s="5">
        <f>ROW() - ROW(Tabela5[[#Headers],[ID_Item]])</f>
        <v>7</v>
      </c>
      <c r="B8" s="5" t="s">
        <v>105</v>
      </c>
      <c r="C8" s="6" t="s">
        <v>106</v>
      </c>
      <c r="D8" s="6" t="s">
        <v>104</v>
      </c>
      <c r="E8" s="5"/>
    </row>
  </sheetData>
  <pageMargins left="0.511811024" right="0.511811024" top="0.78740157499999996" bottom="0.78740157499999996" header="0.31496062000000002" footer="0.31496062000000002"/>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FD9FF-690D-4767-9960-BAF8E0E731BC}">
  <dimension ref="A1:I49"/>
  <sheetViews>
    <sheetView topLeftCell="A38" zoomScale="175" zoomScaleNormal="175" workbookViewId="0">
      <selection activeCell="H39" sqref="H39"/>
    </sheetView>
  </sheetViews>
  <sheetFormatPr defaultRowHeight="15" x14ac:dyDescent="0.25"/>
  <cols>
    <col min="2" max="2" width="24" bestFit="1" customWidth="1"/>
    <col min="3" max="3" width="29.42578125" bestFit="1" customWidth="1"/>
    <col min="4" max="4" width="11.140625" customWidth="1"/>
    <col min="5" max="5" width="21.7109375" bestFit="1" customWidth="1"/>
    <col min="6" max="6" width="16.28515625" customWidth="1"/>
    <col min="7" max="7" width="42.5703125" bestFit="1" customWidth="1"/>
    <col min="8" max="8" width="88" customWidth="1"/>
    <col min="9" max="9" width="26.7109375" bestFit="1" customWidth="1"/>
    <col min="10" max="10" width="10.5703125" customWidth="1"/>
  </cols>
  <sheetData>
    <row r="1" spans="1:9" x14ac:dyDescent="0.25">
      <c r="A1" s="28" t="s">
        <v>539</v>
      </c>
      <c r="B1" s="28" t="s">
        <v>4</v>
      </c>
      <c r="C1" s="28" t="s">
        <v>540</v>
      </c>
      <c r="D1" s="28" t="s">
        <v>541</v>
      </c>
      <c r="E1" s="28" t="s">
        <v>542</v>
      </c>
      <c r="F1" s="28" t="s">
        <v>543</v>
      </c>
      <c r="G1" s="28" t="s">
        <v>544</v>
      </c>
      <c r="H1" s="28" t="s">
        <v>545</v>
      </c>
      <c r="I1" s="28" t="s">
        <v>546</v>
      </c>
    </row>
    <row r="2" spans="1:9" ht="150" x14ac:dyDescent="0.25">
      <c r="A2" s="26">
        <f>ROW() - ROW(Sala_de_medicacao_e_Internacao!$A$1)</f>
        <v>1</v>
      </c>
      <c r="B2" s="30" t="s">
        <v>553</v>
      </c>
      <c r="C2" s="30" t="s">
        <v>660</v>
      </c>
      <c r="D2" s="30"/>
      <c r="E2" s="26"/>
      <c r="F2" s="30"/>
      <c r="G2" s="30" t="s">
        <v>660</v>
      </c>
      <c r="H2" s="27" t="s">
        <v>733</v>
      </c>
      <c r="I2" s="30"/>
    </row>
    <row r="3" spans="1:9" x14ac:dyDescent="0.25">
      <c r="A3" s="26">
        <f>ROW() - ROW(Sala_de_medicacao_e_Internacao!$A$1)</f>
        <v>2</v>
      </c>
      <c r="B3" s="26" t="s">
        <v>553</v>
      </c>
      <c r="C3" s="26" t="s">
        <v>562</v>
      </c>
      <c r="D3" s="26" t="s">
        <v>550</v>
      </c>
      <c r="E3" s="26"/>
      <c r="F3" s="26"/>
      <c r="G3" s="26" t="s">
        <v>563</v>
      </c>
      <c r="H3" s="26"/>
      <c r="I3" s="26"/>
    </row>
    <row r="4" spans="1:9" x14ac:dyDescent="0.25">
      <c r="A4" s="26">
        <f>ROW() - ROW(Sala_de_medicacao_e_Internacao!$A$1)</f>
        <v>3</v>
      </c>
      <c r="B4" s="30" t="s">
        <v>553</v>
      </c>
      <c r="C4" s="30" t="s">
        <v>735</v>
      </c>
      <c r="D4" s="30" t="s">
        <v>550</v>
      </c>
      <c r="E4" s="26"/>
      <c r="F4" s="30"/>
      <c r="G4" s="30" t="s">
        <v>734</v>
      </c>
      <c r="H4" s="40"/>
      <c r="I4" s="30"/>
    </row>
    <row r="5" spans="1:9" x14ac:dyDescent="0.25">
      <c r="A5" s="24">
        <f>ROW() - ROW(Sala_de_medicacao_e_Internacao!$A$1)</f>
        <v>4</v>
      </c>
      <c r="B5" s="24" t="s">
        <v>553</v>
      </c>
      <c r="C5" s="24" t="s">
        <v>564</v>
      </c>
      <c r="D5" s="24" t="s">
        <v>550</v>
      </c>
      <c r="E5" s="24"/>
      <c r="F5" s="24"/>
      <c r="G5" s="24" t="s">
        <v>565</v>
      </c>
      <c r="H5" s="24"/>
      <c r="I5" s="24"/>
    </row>
    <row r="6" spans="1:9" x14ac:dyDescent="0.25">
      <c r="A6" s="26">
        <f>ROW() - ROW(Sala_de_medicacao_e_Internacao!$A$1)</f>
        <v>5</v>
      </c>
      <c r="B6" s="26" t="s">
        <v>553</v>
      </c>
      <c r="C6" s="30" t="s">
        <v>656</v>
      </c>
      <c r="D6" s="30" t="s">
        <v>550</v>
      </c>
      <c r="E6" s="26"/>
      <c r="F6" s="30"/>
      <c r="G6" s="30" t="s">
        <v>657</v>
      </c>
      <c r="H6" s="40"/>
      <c r="I6" s="30"/>
    </row>
    <row r="7" spans="1:9" x14ac:dyDescent="0.25">
      <c r="A7" s="26">
        <f>ROW() - ROW(Sala_de_medicacao_e_Internacao!$A$1)</f>
        <v>6</v>
      </c>
      <c r="B7" s="26" t="s">
        <v>553</v>
      </c>
      <c r="C7" s="30" t="s">
        <v>656</v>
      </c>
      <c r="D7" s="30" t="s">
        <v>550</v>
      </c>
      <c r="E7" s="26"/>
      <c r="F7" s="30"/>
      <c r="G7" s="30" t="s">
        <v>658</v>
      </c>
      <c r="H7" s="40"/>
      <c r="I7" s="30"/>
    </row>
    <row r="8" spans="1:9" x14ac:dyDescent="0.25">
      <c r="A8" s="26">
        <f>ROW() - ROW(Sala_de_medicacao_e_Internacao!$A$1)</f>
        <v>7</v>
      </c>
      <c r="B8" s="30" t="s">
        <v>553</v>
      </c>
      <c r="C8" s="30" t="s">
        <v>656</v>
      </c>
      <c r="D8" s="30" t="s">
        <v>550</v>
      </c>
      <c r="E8" s="26"/>
      <c r="F8" s="30"/>
      <c r="G8" s="30" t="s">
        <v>659</v>
      </c>
      <c r="H8" s="40"/>
      <c r="I8" s="30"/>
    </row>
    <row r="9" spans="1:9" ht="150" x14ac:dyDescent="0.25">
      <c r="A9" s="26">
        <f>ROW() - ROW(Sala_de_medicacao_e_Internacao!$A$1)</f>
        <v>8</v>
      </c>
      <c r="B9" s="26" t="s">
        <v>553</v>
      </c>
      <c r="C9" s="26" t="s">
        <v>554</v>
      </c>
      <c r="D9" s="26" t="s">
        <v>550</v>
      </c>
      <c r="E9" s="26"/>
      <c r="F9" s="26"/>
      <c r="G9" s="26" t="s">
        <v>706</v>
      </c>
      <c r="H9" s="27" t="s">
        <v>707</v>
      </c>
      <c r="I9" s="26"/>
    </row>
    <row r="10" spans="1:9" x14ac:dyDescent="0.25">
      <c r="A10" s="26">
        <f>ROW() - ROW(Sala_de_medicacao_e_Internacao!$A$1)</f>
        <v>9</v>
      </c>
      <c r="B10" s="26" t="s">
        <v>557</v>
      </c>
      <c r="C10" s="26" t="s">
        <v>552</v>
      </c>
      <c r="D10" s="26" t="s">
        <v>550</v>
      </c>
      <c r="E10" s="26"/>
      <c r="F10" s="26"/>
      <c r="G10" s="26" t="s">
        <v>549</v>
      </c>
      <c r="H10" s="26"/>
      <c r="I10" s="26"/>
    </row>
    <row r="11" spans="1:9" ht="90" x14ac:dyDescent="0.25">
      <c r="A11" s="26">
        <f>ROW() - ROW(Sala_de_medicacao_e_Internacao!$A$1)</f>
        <v>10</v>
      </c>
      <c r="B11" s="30" t="s">
        <v>547</v>
      </c>
      <c r="C11" s="30" t="s">
        <v>661</v>
      </c>
      <c r="D11" s="30" t="s">
        <v>548</v>
      </c>
      <c r="E11" s="26" t="s">
        <v>662</v>
      </c>
      <c r="F11" s="30" t="s">
        <v>663</v>
      </c>
      <c r="G11" s="30"/>
      <c r="H11" s="41" t="s">
        <v>730</v>
      </c>
      <c r="I11" s="30"/>
    </row>
    <row r="12" spans="1:9" x14ac:dyDescent="0.25">
      <c r="A12" s="30">
        <f>ROW() - ROW(Sala_de_medicacao_e_Internacao!$A$1)</f>
        <v>11</v>
      </c>
      <c r="B12" s="30" t="s">
        <v>547</v>
      </c>
      <c r="C12" s="30" t="s">
        <v>670</v>
      </c>
      <c r="D12" s="30" t="s">
        <v>548</v>
      </c>
      <c r="E12" s="32" t="s">
        <v>671</v>
      </c>
      <c r="F12" s="30" t="s">
        <v>687</v>
      </c>
      <c r="G12" s="30"/>
      <c r="H12" s="33"/>
      <c r="I12" s="30"/>
    </row>
    <row r="13" spans="1:9" ht="390" x14ac:dyDescent="0.25">
      <c r="A13" s="30">
        <f>ROW() - ROW(Sala_de_medicacao_e_Internacao!$A$1)</f>
        <v>12</v>
      </c>
      <c r="B13" s="30" t="s">
        <v>547</v>
      </c>
      <c r="C13" s="30" t="s">
        <v>666</v>
      </c>
      <c r="D13" s="30" t="s">
        <v>548</v>
      </c>
      <c r="E13" s="32" t="s">
        <v>667</v>
      </c>
      <c r="F13" s="30" t="s">
        <v>687</v>
      </c>
      <c r="G13" s="30"/>
      <c r="H13" s="38" t="s">
        <v>731</v>
      </c>
      <c r="I13" s="30"/>
    </row>
    <row r="14" spans="1:9" ht="30" x14ac:dyDescent="0.25">
      <c r="A14" s="30">
        <f>ROW() - ROW(Sala_de_medicacao_e_Internacao!$A$1)</f>
        <v>13</v>
      </c>
      <c r="B14" s="35" t="s">
        <v>547</v>
      </c>
      <c r="C14" s="35" t="s">
        <v>668</v>
      </c>
      <c r="D14" s="35" t="s">
        <v>548</v>
      </c>
      <c r="E14" s="34" t="s">
        <v>669</v>
      </c>
      <c r="F14" s="35" t="s">
        <v>687</v>
      </c>
      <c r="G14" s="30"/>
      <c r="H14" s="40"/>
      <c r="I14" s="30"/>
    </row>
    <row r="15" spans="1:9" ht="150" x14ac:dyDescent="0.25">
      <c r="A15" s="26">
        <f>ROW() - ROW(Sala_de_medicacao_e_Internacao!$A$1)</f>
        <v>14</v>
      </c>
      <c r="B15" s="35" t="s">
        <v>547</v>
      </c>
      <c r="C15" s="35" t="s">
        <v>130</v>
      </c>
      <c r="D15" s="35" t="s">
        <v>548</v>
      </c>
      <c r="E15" s="32" t="s">
        <v>624</v>
      </c>
      <c r="F15" s="35" t="s">
        <v>687</v>
      </c>
      <c r="G15" s="30"/>
      <c r="H15" s="27" t="s">
        <v>700</v>
      </c>
      <c r="I15" s="30"/>
    </row>
    <row r="16" spans="1:9" x14ac:dyDescent="0.25">
      <c r="A16" s="30">
        <f>ROW() - ROW(Sala_de_medicacao_e_Internacao!$A$1)</f>
        <v>15</v>
      </c>
      <c r="B16" s="35" t="s">
        <v>547</v>
      </c>
      <c r="C16" s="35" t="s">
        <v>682</v>
      </c>
      <c r="D16" s="35" t="s">
        <v>548</v>
      </c>
      <c r="E16" s="32" t="s">
        <v>683</v>
      </c>
      <c r="F16" s="35" t="s">
        <v>684</v>
      </c>
      <c r="G16" s="30"/>
      <c r="H16" s="33"/>
      <c r="I16" s="30"/>
    </row>
    <row r="17" spans="1:9" ht="390" x14ac:dyDescent="0.25">
      <c r="A17" s="24">
        <f>ROW() - ROW(Sala_de_medicacao_e_Internacao!$A$1)</f>
        <v>16</v>
      </c>
      <c r="B17" s="37" t="s">
        <v>547</v>
      </c>
      <c r="C17" s="37" t="s">
        <v>58</v>
      </c>
      <c r="D17" s="37" t="s">
        <v>548</v>
      </c>
      <c r="E17" s="37" t="s">
        <v>629</v>
      </c>
      <c r="F17" s="37" t="s">
        <v>551</v>
      </c>
      <c r="G17" s="29"/>
      <c r="H17" s="25" t="s">
        <v>625</v>
      </c>
      <c r="I17" s="24" t="s">
        <v>613</v>
      </c>
    </row>
    <row r="18" spans="1:9" ht="90" x14ac:dyDescent="0.25">
      <c r="A18" s="26">
        <f>ROW() - ROW(Sala_de_medicacao_e_Internacao!$A$1)</f>
        <v>17</v>
      </c>
      <c r="B18" s="35" t="s">
        <v>547</v>
      </c>
      <c r="C18" s="35" t="s">
        <v>635</v>
      </c>
      <c r="D18" s="35" t="s">
        <v>548</v>
      </c>
      <c r="E18" s="32" t="s">
        <v>636</v>
      </c>
      <c r="F18" s="35" t="s">
        <v>637</v>
      </c>
      <c r="G18" s="30"/>
      <c r="H18" s="41" t="s">
        <v>638</v>
      </c>
      <c r="I18" s="30"/>
    </row>
    <row r="19" spans="1:9" ht="90" x14ac:dyDescent="0.25">
      <c r="A19" s="26">
        <f>ROW() - ROW(Sala_de_medicacao_e_Internacao!$A$1)</f>
        <v>18</v>
      </c>
      <c r="B19" s="35" t="s">
        <v>547</v>
      </c>
      <c r="C19" s="35" t="s">
        <v>664</v>
      </c>
      <c r="D19" s="35" t="s">
        <v>548</v>
      </c>
      <c r="E19" s="32" t="s">
        <v>665</v>
      </c>
      <c r="F19" s="35" t="s">
        <v>663</v>
      </c>
      <c r="G19" s="30"/>
      <c r="H19" s="42" t="s">
        <v>729</v>
      </c>
      <c r="I19" s="30"/>
    </row>
    <row r="20" spans="1:9" ht="390" x14ac:dyDescent="0.25">
      <c r="A20" s="30">
        <f>ROW() - ROW(Sala_de_medicacao_e_Internacao!$A$1)</f>
        <v>19</v>
      </c>
      <c r="B20" s="35" t="s">
        <v>547</v>
      </c>
      <c r="C20" s="35" t="s">
        <v>685</v>
      </c>
      <c r="D20" s="35" t="s">
        <v>548</v>
      </c>
      <c r="E20" s="34" t="s">
        <v>686</v>
      </c>
      <c r="F20" s="35" t="s">
        <v>688</v>
      </c>
      <c r="G20" s="30"/>
      <c r="H20" s="38" t="s">
        <v>728</v>
      </c>
      <c r="I20" s="30"/>
    </row>
    <row r="21" spans="1:9" ht="195" x14ac:dyDescent="0.25">
      <c r="A21" s="24">
        <f>ROW() - ROW(Sala_de_medicacao_e_Internacao!$A$1)</f>
        <v>20</v>
      </c>
      <c r="B21" s="37" t="s">
        <v>547</v>
      </c>
      <c r="C21" s="37" t="s">
        <v>561</v>
      </c>
      <c r="D21" s="37" t="s">
        <v>548</v>
      </c>
      <c r="E21" s="39" t="s">
        <v>654</v>
      </c>
      <c r="F21" s="37" t="s">
        <v>653</v>
      </c>
      <c r="G21" s="24"/>
      <c r="H21" s="38" t="s">
        <v>727</v>
      </c>
      <c r="I21" s="24"/>
    </row>
    <row r="22" spans="1:9" ht="90" x14ac:dyDescent="0.25">
      <c r="A22" s="26">
        <f>ROW() - ROW(Sala_de_medicacao_e_Internacao!$A$1)</f>
        <v>21</v>
      </c>
      <c r="B22" s="35" t="s">
        <v>547</v>
      </c>
      <c r="C22" s="35" t="s">
        <v>142</v>
      </c>
      <c r="D22" s="35" t="s">
        <v>548</v>
      </c>
      <c r="E22" t="s">
        <v>633</v>
      </c>
      <c r="F22" s="35" t="s">
        <v>687</v>
      </c>
      <c r="G22" s="30"/>
      <c r="H22" s="42" t="s">
        <v>634</v>
      </c>
      <c r="I22" s="30"/>
    </row>
    <row r="23" spans="1:9" ht="105" x14ac:dyDescent="0.25">
      <c r="A23" s="26">
        <f>ROW() - ROW(Sala_de_medicacao_e_Internacao!$A$1)</f>
        <v>22</v>
      </c>
      <c r="B23" s="35" t="s">
        <v>547</v>
      </c>
      <c r="C23" s="35" t="s">
        <v>639</v>
      </c>
      <c r="D23" s="35" t="s">
        <v>548</v>
      </c>
      <c r="E23" t="s">
        <v>640</v>
      </c>
      <c r="F23" s="35" t="s">
        <v>641</v>
      </c>
      <c r="G23" s="30"/>
      <c r="H23" s="42" t="s">
        <v>642</v>
      </c>
      <c r="I23" s="30"/>
    </row>
    <row r="24" spans="1:9" ht="90" x14ac:dyDescent="0.25">
      <c r="A24" s="26">
        <f>ROW() - ROW(Sala_de_medicacao_e_Internacao!$A$1)</f>
        <v>23</v>
      </c>
      <c r="B24" s="35" t="s">
        <v>547</v>
      </c>
      <c r="C24" s="35" t="s">
        <v>8</v>
      </c>
      <c r="D24" s="35" t="s">
        <v>548</v>
      </c>
      <c r="E24" t="s">
        <v>622</v>
      </c>
      <c r="F24" s="35" t="s">
        <v>687</v>
      </c>
      <c r="G24" s="30"/>
      <c r="H24" s="42" t="s">
        <v>623</v>
      </c>
      <c r="I24" s="30"/>
    </row>
    <row r="25" spans="1:9" ht="150" x14ac:dyDescent="0.25">
      <c r="A25" s="26">
        <f>ROW() - ROW(Sala_de_medicacao_e_Internacao!$A$1)</f>
        <v>24</v>
      </c>
      <c r="B25" s="30" t="s">
        <v>547</v>
      </c>
      <c r="C25" s="35" t="s">
        <v>1</v>
      </c>
      <c r="D25" s="35" t="s">
        <v>548</v>
      </c>
      <c r="E25" s="34" t="s">
        <v>614</v>
      </c>
      <c r="F25" s="35" t="s">
        <v>689</v>
      </c>
      <c r="G25" s="30"/>
      <c r="H25" s="34" t="s">
        <v>701</v>
      </c>
      <c r="I25" s="30"/>
    </row>
    <row r="26" spans="1:9" ht="195" x14ac:dyDescent="0.25">
      <c r="A26" s="30">
        <f>ROW() - ROW(Sala_de_medicacao_e_Internacao!$A$1)</f>
        <v>25</v>
      </c>
      <c r="B26" s="30" t="s">
        <v>547</v>
      </c>
      <c r="C26" s="35" t="s">
        <v>696</v>
      </c>
      <c r="D26" s="35" t="s">
        <v>548</v>
      </c>
      <c r="E26" t="s">
        <v>697</v>
      </c>
      <c r="F26" s="35" t="s">
        <v>687</v>
      </c>
      <c r="G26" s="30"/>
      <c r="H26" s="38" t="s">
        <v>726</v>
      </c>
      <c r="I26" s="30"/>
    </row>
    <row r="27" spans="1:9" ht="360" x14ac:dyDescent="0.25">
      <c r="A27" s="30">
        <f>ROW() - ROW(Sala_de_medicacao_e_Internacao!$A$1)</f>
        <v>26</v>
      </c>
      <c r="B27" s="35" t="s">
        <v>547</v>
      </c>
      <c r="C27" s="35" t="s">
        <v>698</v>
      </c>
      <c r="D27" s="35" t="s">
        <v>548</v>
      </c>
      <c r="E27" t="s">
        <v>699</v>
      </c>
      <c r="F27" s="35" t="s">
        <v>687</v>
      </c>
      <c r="G27" s="30"/>
      <c r="H27" s="38" t="s">
        <v>725</v>
      </c>
      <c r="I27" s="30"/>
    </row>
    <row r="28" spans="1:9" ht="150" x14ac:dyDescent="0.25">
      <c r="A28" s="26">
        <f>ROW() - ROW(Sala_de_medicacao_e_Internacao!$A$1)</f>
        <v>27</v>
      </c>
      <c r="B28" s="35" t="s">
        <v>547</v>
      </c>
      <c r="C28" s="35" t="s">
        <v>14</v>
      </c>
      <c r="D28" s="35" t="s">
        <v>548</v>
      </c>
      <c r="E28" t="s">
        <v>628</v>
      </c>
      <c r="F28" s="35" t="s">
        <v>687</v>
      </c>
      <c r="G28" s="30"/>
      <c r="H28" s="34" t="s">
        <v>702</v>
      </c>
      <c r="I28" s="30"/>
    </row>
    <row r="29" spans="1:9" ht="195" x14ac:dyDescent="0.25">
      <c r="A29" s="24">
        <f>ROW() - ROW(Sala_de_medicacao_e_Internacao!$A$1)</f>
        <v>28</v>
      </c>
      <c r="B29" s="37" t="s">
        <v>547</v>
      </c>
      <c r="C29" s="37" t="s">
        <v>555</v>
      </c>
      <c r="D29" s="37" t="s">
        <v>548</v>
      </c>
      <c r="E29" s="38" t="s">
        <v>560</v>
      </c>
      <c r="F29" s="37" t="s">
        <v>556</v>
      </c>
      <c r="G29" s="24"/>
      <c r="H29" s="38" t="s">
        <v>724</v>
      </c>
      <c r="I29" s="24"/>
    </row>
    <row r="30" spans="1:9" ht="165" x14ac:dyDescent="0.25">
      <c r="A30" s="26">
        <f>ROW() - ROW(Sala_de_medicacao_e_Internacao!$A$1)</f>
        <v>29</v>
      </c>
      <c r="B30" s="35" t="s">
        <v>547</v>
      </c>
      <c r="C30" s="35" t="s">
        <v>651</v>
      </c>
      <c r="D30" s="35"/>
      <c r="E30" s="12" t="s">
        <v>655</v>
      </c>
      <c r="F30" s="35" t="s">
        <v>652</v>
      </c>
      <c r="G30" s="30"/>
      <c r="H30" s="36" t="s">
        <v>704</v>
      </c>
      <c r="I30" s="30"/>
    </row>
    <row r="31" spans="1:9" x14ac:dyDescent="0.25">
      <c r="A31" s="30">
        <f>ROW() - ROW(Sala_de_medicacao_e_Internacao!$A$1)</f>
        <v>30</v>
      </c>
      <c r="B31" s="35" t="s">
        <v>547</v>
      </c>
      <c r="C31" s="30" t="s">
        <v>691</v>
      </c>
      <c r="D31" s="30" t="s">
        <v>548</v>
      </c>
      <c r="E31" t="s">
        <v>692</v>
      </c>
      <c r="F31" s="30" t="s">
        <v>687</v>
      </c>
      <c r="G31" s="30"/>
      <c r="H31" s="31"/>
      <c r="I31" s="30"/>
    </row>
    <row r="32" spans="1:9" x14ac:dyDescent="0.25">
      <c r="A32" s="35">
        <f>ROW() - ROW(Sala_de_medicacao_e_Internacao!$A$1)</f>
        <v>31</v>
      </c>
      <c r="B32" s="35" t="s">
        <v>547</v>
      </c>
      <c r="C32" s="35" t="s">
        <v>675</v>
      </c>
      <c r="D32" s="35" t="s">
        <v>548</v>
      </c>
      <c r="E32" t="s">
        <v>676</v>
      </c>
      <c r="F32" s="35" t="s">
        <v>677</v>
      </c>
      <c r="G32" s="30"/>
      <c r="H32" s="31"/>
      <c r="I32" s="30"/>
    </row>
    <row r="33" spans="1:9" ht="105" x14ac:dyDescent="0.25">
      <c r="A33" s="32">
        <f>ROW() - ROW(Sala_de_medicacao_e_Internacao!$A$1)</f>
        <v>32</v>
      </c>
      <c r="B33" s="35" t="s">
        <v>547</v>
      </c>
      <c r="C33" s="35" t="s">
        <v>647</v>
      </c>
      <c r="D33" s="35" t="s">
        <v>548</v>
      </c>
      <c r="E33" t="s">
        <v>648</v>
      </c>
      <c r="F33" s="35" t="s">
        <v>649</v>
      </c>
      <c r="G33" s="30"/>
      <c r="H33" s="36" t="s">
        <v>650</v>
      </c>
      <c r="I33" s="30"/>
    </row>
    <row r="34" spans="1:9" x14ac:dyDescent="0.25">
      <c r="A34" s="30">
        <f>ROW() - ROW(Sala_de_medicacao_e_Internacao!$A$1)</f>
        <v>33</v>
      </c>
      <c r="B34" s="35" t="s">
        <v>547</v>
      </c>
      <c r="C34" s="30" t="s">
        <v>521</v>
      </c>
      <c r="D34" s="30" t="s">
        <v>548</v>
      </c>
      <c r="E34" t="s">
        <v>674</v>
      </c>
      <c r="F34" s="30" t="s">
        <v>637</v>
      </c>
      <c r="G34" s="30"/>
      <c r="H34" s="31"/>
      <c r="I34" s="30"/>
    </row>
    <row r="35" spans="1:9" ht="165" x14ac:dyDescent="0.25">
      <c r="A35" s="32">
        <f>ROW() - ROW(Sala_de_medicacao_e_Internacao!$A$1)</f>
        <v>34</v>
      </c>
      <c r="B35" s="35" t="s">
        <v>547</v>
      </c>
      <c r="C35" s="35" t="s">
        <v>140</v>
      </c>
      <c r="D35" s="35" t="s">
        <v>548</v>
      </c>
      <c r="E35" t="s">
        <v>624</v>
      </c>
      <c r="F35" s="35" t="s">
        <v>687</v>
      </c>
      <c r="G35" s="30"/>
      <c r="H35" s="34" t="s">
        <v>705</v>
      </c>
      <c r="I35" s="30"/>
    </row>
    <row r="36" spans="1:9" ht="90" x14ac:dyDescent="0.25">
      <c r="A36" s="32">
        <f>ROW() - ROW(Sala_de_medicacao_e_Internacao!$A$1)</f>
        <v>35</v>
      </c>
      <c r="B36" s="32" t="s">
        <v>547</v>
      </c>
      <c r="C36" s="32" t="s">
        <v>201</v>
      </c>
      <c r="D36" s="32" t="s">
        <v>548</v>
      </c>
      <c r="E36" s="34" t="s">
        <v>722</v>
      </c>
      <c r="F36" s="32" t="s">
        <v>723</v>
      </c>
      <c r="G36" s="26"/>
      <c r="H36" s="34" t="s">
        <v>732</v>
      </c>
      <c r="I36" s="26"/>
    </row>
    <row r="37" spans="1:9" ht="409.5" x14ac:dyDescent="0.25">
      <c r="A37" s="32">
        <f>ROW() - ROW(Sala_de_medicacao_e_Internacao!$A$1)</f>
        <v>36</v>
      </c>
      <c r="B37" s="32" t="s">
        <v>547</v>
      </c>
      <c r="C37" s="32" t="s">
        <v>558</v>
      </c>
      <c r="D37" s="32" t="s">
        <v>548</v>
      </c>
      <c r="E37" s="34" t="s">
        <v>559</v>
      </c>
      <c r="F37" s="32" t="s">
        <v>690</v>
      </c>
      <c r="G37" s="26"/>
      <c r="H37" s="34" t="s">
        <v>627</v>
      </c>
      <c r="I37" s="26"/>
    </row>
    <row r="38" spans="1:9" ht="360" x14ac:dyDescent="0.25">
      <c r="A38" s="30">
        <f>ROW() - ROW(Sala_de_medicacao_e_Internacao!$A$1)</f>
        <v>37</v>
      </c>
      <c r="B38" s="30" t="s">
        <v>547</v>
      </c>
      <c r="C38" s="30" t="s">
        <v>680</v>
      </c>
      <c r="D38" s="30" t="s">
        <v>548</v>
      </c>
      <c r="E38" t="s">
        <v>681</v>
      </c>
      <c r="F38" s="30" t="s">
        <v>687</v>
      </c>
      <c r="G38" s="30"/>
      <c r="H38" s="38" t="s">
        <v>721</v>
      </c>
      <c r="I38" s="30"/>
    </row>
    <row r="39" spans="1:9" ht="195" x14ac:dyDescent="0.25">
      <c r="A39" s="35">
        <f>ROW() - ROW(Sala_de_medicacao_e_Internacao!$A$1)</f>
        <v>38</v>
      </c>
      <c r="B39" s="35" t="s">
        <v>547</v>
      </c>
      <c r="C39" s="35" t="s">
        <v>719</v>
      </c>
      <c r="D39" s="35" t="s">
        <v>548</v>
      </c>
      <c r="E39" s="12" t="s">
        <v>720</v>
      </c>
      <c r="F39" s="35" t="s">
        <v>687</v>
      </c>
      <c r="G39" s="30"/>
      <c r="H39" s="34" t="s">
        <v>737</v>
      </c>
      <c r="I39" s="30"/>
    </row>
    <row r="40" spans="1:9" ht="210" x14ac:dyDescent="0.25">
      <c r="A40" s="35">
        <f>ROW() - ROW(Sala_de_medicacao_e_Internacao!$A$1)</f>
        <v>39</v>
      </c>
      <c r="B40" s="35" t="s">
        <v>547</v>
      </c>
      <c r="C40" s="35" t="s">
        <v>695</v>
      </c>
      <c r="D40" s="35" t="s">
        <v>548</v>
      </c>
      <c r="E40" t="s">
        <v>626</v>
      </c>
      <c r="F40" s="35" t="s">
        <v>687</v>
      </c>
      <c r="G40" s="30"/>
      <c r="H40" s="34" t="s">
        <v>718</v>
      </c>
      <c r="I40" s="30"/>
    </row>
    <row r="41" spans="1:9" ht="409.5" x14ac:dyDescent="0.25">
      <c r="A41" s="35">
        <f>ROW() - ROW(Sala_de_medicacao_e_Internacao!$A$1)</f>
        <v>40</v>
      </c>
      <c r="B41" s="35" t="s">
        <v>547</v>
      </c>
      <c r="C41" s="35" t="s">
        <v>693</v>
      </c>
      <c r="D41" s="35" t="s">
        <v>548</v>
      </c>
      <c r="E41" t="s">
        <v>694</v>
      </c>
      <c r="F41" s="35" t="s">
        <v>687</v>
      </c>
      <c r="G41" s="30"/>
      <c r="H41" s="34" t="s">
        <v>717</v>
      </c>
      <c r="I41" s="30"/>
    </row>
    <row r="42" spans="1:9" ht="90" x14ac:dyDescent="0.25">
      <c r="A42" s="32">
        <f>ROW() - ROW(Sala_de_medicacao_e_Internacao!$A$1)</f>
        <v>41</v>
      </c>
      <c r="B42" s="35" t="s">
        <v>547</v>
      </c>
      <c r="C42" s="35" t="s">
        <v>643</v>
      </c>
      <c r="D42" s="35" t="s">
        <v>548</v>
      </c>
      <c r="E42" t="s">
        <v>644</v>
      </c>
      <c r="F42" s="35" t="s">
        <v>645</v>
      </c>
      <c r="G42" s="30"/>
      <c r="H42" s="36" t="s">
        <v>646</v>
      </c>
      <c r="I42" s="30"/>
    </row>
    <row r="43" spans="1:9" ht="150" x14ac:dyDescent="0.25">
      <c r="A43" s="32">
        <f>ROW() - ROW(Sala_de_medicacao_e_Internacao!$A$1)</f>
        <v>42</v>
      </c>
      <c r="B43" s="35" t="s">
        <v>547</v>
      </c>
      <c r="C43" s="35" t="s">
        <v>178</v>
      </c>
      <c r="D43" s="35" t="s">
        <v>548</v>
      </c>
      <c r="E43" t="s">
        <v>626</v>
      </c>
      <c r="F43" s="35" t="s">
        <v>687</v>
      </c>
      <c r="G43" s="30"/>
      <c r="H43" s="36" t="s">
        <v>703</v>
      </c>
      <c r="I43" s="30"/>
    </row>
    <row r="44" spans="1:9" ht="210" x14ac:dyDescent="0.25">
      <c r="A44" s="26">
        <f>ROW() - ROW(Sala_de_medicacao_e_Internacao!$A$1)</f>
        <v>43</v>
      </c>
      <c r="B44" s="30" t="s">
        <v>547</v>
      </c>
      <c r="C44" s="30" t="s">
        <v>712</v>
      </c>
      <c r="D44" s="30" t="s">
        <v>548</v>
      </c>
      <c r="E44" t="s">
        <v>713</v>
      </c>
      <c r="F44" s="30" t="s">
        <v>631</v>
      </c>
      <c r="G44" s="30"/>
      <c r="H44" s="38" t="s">
        <v>714</v>
      </c>
      <c r="I44" s="30"/>
    </row>
    <row r="45" spans="1:9" ht="195" x14ac:dyDescent="0.25">
      <c r="A45" s="30">
        <f>ROW() - ROW(Sala_de_medicacao_e_Internacao!$A$1)</f>
        <v>44</v>
      </c>
      <c r="B45" s="30" t="s">
        <v>547</v>
      </c>
      <c r="C45" s="30" t="s">
        <v>26</v>
      </c>
      <c r="D45" s="30" t="s">
        <v>548</v>
      </c>
      <c r="E45" t="s">
        <v>672</v>
      </c>
      <c r="F45" s="30" t="s">
        <v>673</v>
      </c>
      <c r="G45" s="30"/>
      <c r="H45" s="36" t="s">
        <v>736</v>
      </c>
      <c r="I45" s="30"/>
    </row>
    <row r="46" spans="1:9" ht="210" x14ac:dyDescent="0.25">
      <c r="A46" s="30">
        <f>ROW() - ROW(Sala_de_medicacao_e_Internacao!$A$1)</f>
        <v>45</v>
      </c>
      <c r="B46" s="30" t="s">
        <v>547</v>
      </c>
      <c r="C46" s="30" t="s">
        <v>678</v>
      </c>
      <c r="D46" s="30" t="s">
        <v>548</v>
      </c>
      <c r="E46" s="12" t="s">
        <v>679</v>
      </c>
      <c r="F46" s="30" t="s">
        <v>688</v>
      </c>
      <c r="G46" s="30"/>
      <c r="H46" s="38" t="s">
        <v>715</v>
      </c>
      <c r="I46" s="30" t="s">
        <v>613</v>
      </c>
    </row>
    <row r="47" spans="1:9" ht="90" x14ac:dyDescent="0.25">
      <c r="A47" s="26">
        <f>ROW() - ROW(Sala_de_medicacao_e_Internacao!$A$1)</f>
        <v>46</v>
      </c>
      <c r="B47" s="30" t="s">
        <v>547</v>
      </c>
      <c r="C47" s="30" t="s">
        <v>41</v>
      </c>
      <c r="D47" s="30" t="s">
        <v>548</v>
      </c>
      <c r="E47" t="s">
        <v>630</v>
      </c>
      <c r="F47" s="30" t="s">
        <v>631</v>
      </c>
      <c r="G47" s="30"/>
      <c r="H47" s="36" t="s">
        <v>632</v>
      </c>
      <c r="I47" s="30"/>
    </row>
    <row r="48" spans="1:9" ht="390" x14ac:dyDescent="0.25">
      <c r="A48" s="26">
        <f>ROW() - ROW(Sala_de_medicacao_e_Internacao!$A$1)</f>
        <v>47</v>
      </c>
      <c r="B48" s="30" t="s">
        <v>547</v>
      </c>
      <c r="C48" s="30" t="s">
        <v>46</v>
      </c>
      <c r="D48" s="30" t="s">
        <v>548</v>
      </c>
      <c r="E48" t="s">
        <v>711</v>
      </c>
      <c r="F48" s="30" t="s">
        <v>631</v>
      </c>
      <c r="G48" s="30"/>
      <c r="H48" s="38" t="s">
        <v>716</v>
      </c>
      <c r="I48" s="30"/>
    </row>
    <row r="49" spans="1:9" x14ac:dyDescent="0.25">
      <c r="A49" s="26">
        <f>ROW() - ROW(Sala_de_medicacao_e_Internacao!$A$1)</f>
        <v>48</v>
      </c>
      <c r="B49" s="26" t="s">
        <v>566</v>
      </c>
      <c r="C49" s="26" t="s">
        <v>566</v>
      </c>
      <c r="D49" s="26" t="s">
        <v>550</v>
      </c>
      <c r="E49" s="32"/>
      <c r="F49" s="26"/>
      <c r="G49" s="26" t="s">
        <v>567</v>
      </c>
      <c r="H49" s="32"/>
      <c r="I49" s="26"/>
    </row>
  </sheetData>
  <pageMargins left="0.511811024" right="0.511811024" top="0.78740157499999996" bottom="0.78740157499999996" header="0.31496062000000002" footer="0.31496062000000002"/>
  <pageSetup paperSize="9" orientation="portrait" horizontalDpi="0"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EBC3F-9249-4D7D-8804-A8B285799DAA}">
  <dimension ref="A1:B12"/>
  <sheetViews>
    <sheetView workbookViewId="0">
      <selection activeCell="B1" sqref="B1"/>
    </sheetView>
  </sheetViews>
  <sheetFormatPr defaultRowHeight="15" x14ac:dyDescent="0.25"/>
  <cols>
    <col min="1" max="1" width="15.140625" bestFit="1" customWidth="1"/>
    <col min="2" max="2" width="21.85546875" bestFit="1" customWidth="1"/>
  </cols>
  <sheetData>
    <row r="1" spans="1:2" x14ac:dyDescent="0.25">
      <c r="A1" t="s">
        <v>527</v>
      </c>
      <c r="B1" t="s">
        <v>528</v>
      </c>
    </row>
    <row r="2" spans="1:2" x14ac:dyDescent="0.25">
      <c r="A2" s="18" t="s">
        <v>529</v>
      </c>
      <c r="B2" s="20" t="s">
        <v>530</v>
      </c>
    </row>
    <row r="3" spans="1:2" x14ac:dyDescent="0.25">
      <c r="A3" s="19" t="s">
        <v>531</v>
      </c>
      <c r="B3" s="21" t="s">
        <v>532</v>
      </c>
    </row>
    <row r="4" spans="1:2" x14ac:dyDescent="0.25">
      <c r="A4" s="18" t="s">
        <v>533</v>
      </c>
      <c r="B4" s="20" t="s">
        <v>534</v>
      </c>
    </row>
    <row r="5" spans="1:2" x14ac:dyDescent="0.25">
      <c r="A5" s="19" t="s">
        <v>569</v>
      </c>
      <c r="B5" s="21" t="s">
        <v>535</v>
      </c>
    </row>
    <row r="6" spans="1:2" x14ac:dyDescent="0.25">
      <c r="A6" s="18" t="s">
        <v>536</v>
      </c>
      <c r="B6" s="20" t="s">
        <v>537</v>
      </c>
    </row>
    <row r="7" spans="1:2" x14ac:dyDescent="0.25">
      <c r="A7" s="22" t="s">
        <v>538</v>
      </c>
      <c r="B7" s="23" t="s">
        <v>538</v>
      </c>
    </row>
    <row r="8" spans="1:2" x14ac:dyDescent="0.25">
      <c r="A8" s="22" t="s">
        <v>568</v>
      </c>
      <c r="B8" s="23" t="s">
        <v>568</v>
      </c>
    </row>
    <row r="9" spans="1:2" x14ac:dyDescent="0.25">
      <c r="A9" s="22" t="s">
        <v>607</v>
      </c>
      <c r="B9" s="23" t="s">
        <v>607</v>
      </c>
    </row>
    <row r="10" spans="1:2" x14ac:dyDescent="0.25">
      <c r="A10" s="22" t="s">
        <v>608</v>
      </c>
      <c r="B10" s="23" t="s">
        <v>608</v>
      </c>
    </row>
    <row r="11" spans="1:2" x14ac:dyDescent="0.25">
      <c r="A11" s="22" t="s">
        <v>609</v>
      </c>
      <c r="B11" s="23" t="s">
        <v>609</v>
      </c>
    </row>
    <row r="12" spans="1:2" x14ac:dyDescent="0.25">
      <c r="A12" s="22" t="s">
        <v>610</v>
      </c>
      <c r="B12" s="23" t="s">
        <v>610</v>
      </c>
    </row>
  </sheetData>
  <pageMargins left="0.511811024" right="0.511811024" top="0.78740157499999996" bottom="0.78740157499999996" header="0.31496062000000002" footer="0.31496062000000002"/>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10</vt:i4>
      </vt:variant>
      <vt:variant>
        <vt:lpstr>Intervalos Nomeados</vt:lpstr>
      </vt:variant>
      <vt:variant>
        <vt:i4>1</vt:i4>
      </vt:variant>
    </vt:vector>
  </HeadingPairs>
  <TitlesOfParts>
    <vt:vector size="11" baseType="lpstr">
      <vt:lpstr>Para_casa</vt:lpstr>
      <vt:lpstr>ExameFisicos</vt:lpstr>
      <vt:lpstr>Evolucoes</vt:lpstr>
      <vt:lpstr>Kit_medicamentos</vt:lpstr>
      <vt:lpstr>Procedimentos</vt:lpstr>
      <vt:lpstr>Orientacoes</vt:lpstr>
      <vt:lpstr>Outros</vt:lpstr>
      <vt:lpstr>Sala_de_medicacao_e_Internacao</vt:lpstr>
      <vt:lpstr>ViasDeAdministracao</vt:lpstr>
      <vt:lpstr>Aprazamentos</vt:lpstr>
      <vt:lpstr>Outros!Renovação_receita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João Gabriel Pereira Chaves de Andrade</dc:creator>
  <cp:lastModifiedBy>João Gabriel Pereira Chaves de Andrade</cp:lastModifiedBy>
  <dcterms:created xsi:type="dcterms:W3CDTF">2025-03-26T13:07:22Z</dcterms:created>
  <dcterms:modified xsi:type="dcterms:W3CDTF">2025-07-17T18:26:21Z</dcterms:modified>
</cp:coreProperties>
</file>