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A:\Documentos\"/>
    </mc:Choice>
  </mc:AlternateContent>
  <xr:revisionPtr revIDLastSave="0" documentId="8_{81F44EEE-3137-4AC0-AE0D-1892F6E410AB}" xr6:coauthVersionLast="47" xr6:coauthVersionMax="47" xr10:uidLastSave="{00000000-0000-0000-0000-000000000000}"/>
  <bookViews>
    <workbookView xWindow="14295" yWindow="0" windowWidth="14610" windowHeight="15585" xr2:uid="{0BF51204-8B9C-4D12-8AFC-D23DE15533DD}"/>
  </bookViews>
  <sheets>
    <sheet name="Planilha1" sheetId="1" r:id="rId1"/>
    <sheet name="Planilha2" sheetId="2" r:id="rId2"/>
  </sheets>
  <definedNames>
    <definedName name="aporte">Planilha1!$D$8</definedName>
    <definedName name="patrimonio">Planilha1!$D$11</definedName>
    <definedName name="qtd_anos">Planilha1!$D$9</definedName>
    <definedName name="rendimento_carteira">Planilha1!$D$4</definedName>
    <definedName name="salario">Planilha1!$D$3</definedName>
    <definedName name="sugestao">Planilha1!$D$5</definedName>
    <definedName name="taxa_mensal">Planilha1!$D$10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D28" i="1" s="1"/>
  <c r="C29" i="1"/>
  <c r="C30" i="1"/>
  <c r="C31" i="1"/>
  <c r="D31" i="1" s="1"/>
  <c r="C26" i="1"/>
  <c r="D26" i="1" s="1"/>
  <c r="D29" i="1"/>
  <c r="G4" i="2"/>
  <c r="D27" i="1"/>
  <c r="D11" i="1"/>
  <c r="D12" i="1" s="1"/>
  <c r="D5" i="1"/>
  <c r="C16" i="1"/>
  <c r="D16" i="1" s="1"/>
  <c r="C17" i="1"/>
  <c r="D17" i="1" s="1"/>
  <c r="C18" i="1"/>
  <c r="D18" i="1" s="1"/>
  <c r="C19" i="1"/>
  <c r="D19" i="1" s="1"/>
  <c r="C15" i="1"/>
  <c r="D15" i="1" s="1"/>
  <c r="D30" i="1" l="1"/>
  <c r="D32" i="1"/>
</calcChain>
</file>

<file path=xl/sharedStrings.xml><?xml version="1.0" encoding="utf-8"?>
<sst xmlns="http://schemas.openxmlformats.org/spreadsheetml/2006/main" count="90" uniqueCount="53">
  <si>
    <t>INVESTIMENTO MENSAL</t>
  </si>
  <si>
    <t>Quanto investir por mês?</t>
  </si>
  <si>
    <t>Por quantos anos?</t>
  </si>
  <si>
    <t>Taxa de rendimento mensal?</t>
  </si>
  <si>
    <t>Quanto de patrimônio total?</t>
  </si>
  <si>
    <t>Dividendos mensais?</t>
  </si>
  <si>
    <t xml:space="preserve"> 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</si>
  <si>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</si>
  <si>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</si>
  <si>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</si>
  <si>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</si>
  <si>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</si>
  <si>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</si>
  <si>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</si>
  <si>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</si>
  <si>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</si>
  <si>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</si>
  <si>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Sugestão de Investimento</t>
  </si>
  <si>
    <t>Perfil</t>
  </si>
  <si>
    <t>Moderado</t>
  </si>
  <si>
    <t>Conservador</t>
  </si>
  <si>
    <t>Valor a ser investido por mês</t>
  </si>
  <si>
    <t>TIPO DE FII</t>
  </si>
  <si>
    <t>Percentual Suferido</t>
  </si>
  <si>
    <t>Valores</t>
  </si>
  <si>
    <t>PAPEL</t>
  </si>
  <si>
    <t>TIJOLO</t>
  </si>
  <si>
    <t>HÍBRIDOS</t>
  </si>
  <si>
    <t>FOFs</t>
  </si>
  <si>
    <t>DESENVOLVIMENTO</t>
  </si>
  <si>
    <t>HOTELARIAS</t>
  </si>
  <si>
    <t>Agressivo</t>
  </si>
  <si>
    <t>%</t>
  </si>
  <si>
    <t>CHAVE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</si>
  <si>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</si>
  <si>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</si>
  <si>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</si>
  <si>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</si>
  <si>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</si>
  <si>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</si>
  <si>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PERFIL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</si>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</sst>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sz val="12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" fillId="3" borderId="4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10" xfId="0" applyBorder="1" applyAlignment="1">
      <alignment horizontal="left"/>
    </xf>
    <xf numFmtId="165" fontId="0" fillId="5" borderId="11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8" fontId="0" fillId="7" borderId="11" xfId="0" applyNumberFormat="1" applyFill="1" applyBorder="1" applyAlignment="1">
      <alignment horizontal="center"/>
    </xf>
    <xf numFmtId="0" fontId="0" fillId="7" borderId="12" xfId="0" applyFill="1" applyBorder="1" applyAlignment="1">
      <alignment horizontal="left"/>
    </xf>
    <xf numFmtId="8" fontId="0" fillId="7" borderId="13" xfId="0" applyNumberFormat="1" applyFill="1" applyBorder="1" applyAlignment="1">
      <alignment horizontal="center"/>
    </xf>
    <xf numFmtId="8" fontId="0" fillId="7" borderId="1" xfId="0" applyNumberFormat="1" applyFill="1" applyBorder="1" applyAlignment="1">
      <alignment horizontal="center"/>
    </xf>
    <xf numFmtId="8" fontId="0" fillId="7" borderId="15" xfId="0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8" fontId="0" fillId="5" borderId="0" xfId="0" applyNumberFormat="1" applyFill="1" applyBorder="1" applyAlignment="1">
      <alignment horizontal="center"/>
    </xf>
    <xf numFmtId="44" fontId="0" fillId="5" borderId="0" xfId="0" applyNumberFormat="1" applyFill="1" applyBorder="1" applyAlignment="1">
      <alignment horizontal="center"/>
    </xf>
    <xf numFmtId="0" fontId="4" fillId="7" borderId="10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165" fontId="0" fillId="5" borderId="11" xfId="1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2" borderId="9" xfId="2" applyFont="1" applyBorder="1" applyAlignment="1">
      <alignment horizontal="left"/>
    </xf>
    <xf numFmtId="0" fontId="6" fillId="2" borderId="14" xfId="2" applyFont="1" applyBorder="1" applyAlignment="1">
      <alignment horizontal="center"/>
    </xf>
    <xf numFmtId="0" fontId="2" fillId="2" borderId="4" xfId="2" applyBorder="1"/>
    <xf numFmtId="0" fontId="5" fillId="6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0" fontId="0" fillId="7" borderId="15" xfId="0" applyFill="1" applyBorder="1" applyAlignment="1">
      <alignment horizontal="center"/>
    </xf>
    <xf numFmtId="165" fontId="0" fillId="7" borderId="13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2" borderId="0" xfId="2" applyFont="1" applyAlignment="1">
      <alignment horizontal="center"/>
    </xf>
    <xf numFmtId="9" fontId="7" fillId="2" borderId="0" xfId="2" applyNumberFormat="1" applyFont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F40C-88F6-4FFE-9740-6B2C4F61728F}">
  <dimension ref="A1:E32"/>
  <sheetViews>
    <sheetView showGridLines="0" tabSelected="1" zoomScaleNormal="100" workbookViewId="0">
      <selection activeCell="E33" sqref="E33"/>
    </sheetView>
  </sheetViews>
  <sheetFormatPr defaultRowHeight="15" x14ac:dyDescent="0.25"/>
  <cols>
    <col min="1" max="1" width="6" style="1" customWidth="1"/>
    <col min="2" max="2" width="36.28515625" style="3" bestFit="1" customWidth="1"/>
    <col min="3" max="3" width="33" style="1" bestFit="1" customWidth="1"/>
    <col min="4" max="4" width="15.85546875" style="1" bestFit="1" customWidth="1"/>
    <col min="5" max="5" width="23.7109375" style="1" bestFit="1" customWidth="1"/>
    <col min="6" max="16384" width="9.140625" style="1"/>
  </cols>
  <sheetData>
    <row r="1" spans="1:5" ht="15.75" thickBot="1" x14ac:dyDescent="0.3"/>
    <row r="2" spans="1:5" ht="24" x14ac:dyDescent="0.25">
      <c r="B2" s="32" t="s">
        <v>14</v>
      </c>
      <c r="C2" s="33"/>
      <c r="D2" s="34"/>
    </row>
    <row r="3" spans="1:5" ht="15.75" x14ac:dyDescent="0.25">
      <c r="B3" s="23" t="s">
        <v>15</v>
      </c>
      <c r="C3" s="24"/>
      <c r="D3" s="22">
        <v>5000</v>
      </c>
    </row>
    <row r="4" spans="1:5" ht="15.75" x14ac:dyDescent="0.25">
      <c r="B4" s="23" t="s">
        <v>16</v>
      </c>
      <c r="C4" s="24"/>
      <c r="D4" s="9">
        <v>6.0000000000000001E-3</v>
      </c>
    </row>
    <row r="5" spans="1:5" ht="16.5" thickBot="1" x14ac:dyDescent="0.3">
      <c r="B5" s="27" t="s">
        <v>17</v>
      </c>
      <c r="C5" s="28"/>
      <c r="D5" s="50">
        <f>D3*30%</f>
        <v>1500</v>
      </c>
    </row>
    <row r="6" spans="1:5" ht="15.75" thickBot="1" x14ac:dyDescent="0.3">
      <c r="B6" s="16"/>
      <c r="C6" s="19"/>
    </row>
    <row r="7" spans="1:5" ht="49.5" customHeight="1" x14ac:dyDescent="0.25">
      <c r="B7" s="29" t="s">
        <v>0</v>
      </c>
      <c r="C7" s="35"/>
      <c r="D7" s="30"/>
    </row>
    <row r="8" spans="1:5" ht="15.75" x14ac:dyDescent="0.25">
      <c r="B8" s="23" t="s">
        <v>1</v>
      </c>
      <c r="C8" s="24"/>
      <c r="D8" s="7">
        <v>500</v>
      </c>
    </row>
    <row r="9" spans="1:5" ht="15.75" x14ac:dyDescent="0.25">
      <c r="B9" s="23" t="s">
        <v>2</v>
      </c>
      <c r="C9" s="24"/>
      <c r="D9" s="8">
        <v>5</v>
      </c>
    </row>
    <row r="10" spans="1:5" ht="15.75" x14ac:dyDescent="0.25">
      <c r="B10" s="23" t="s">
        <v>3</v>
      </c>
      <c r="C10" s="24"/>
      <c r="D10" s="9">
        <v>1.0800000000000001E-2</v>
      </c>
    </row>
    <row r="11" spans="1:5" ht="15.75" x14ac:dyDescent="0.25">
      <c r="B11" s="25" t="s">
        <v>4</v>
      </c>
      <c r="C11" s="26"/>
      <c r="D11" s="10">
        <f>FV(taxa_mensal,qtd_anos*12,-aporte)</f>
        <v>41902.00967962922</v>
      </c>
    </row>
    <row r="12" spans="1:5" ht="16.5" thickBot="1" x14ac:dyDescent="0.3">
      <c r="B12" s="27" t="s">
        <v>5</v>
      </c>
      <c r="C12" s="28"/>
      <c r="D12" s="12">
        <f>patrimonio*rendimento_carteira</f>
        <v>251.41205807777533</v>
      </c>
      <c r="E12" s="1" t="s">
        <v>6</v>
      </c>
    </row>
    <row r="13" spans="1:5" ht="15.75" thickBot="1" x14ac:dyDescent="0.3">
      <c r="B13" s="17"/>
      <c r="C13" s="18"/>
    </row>
    <row r="14" spans="1:5" ht="24" x14ac:dyDescent="0.25">
      <c r="B14" s="15" t="s">
        <v>12</v>
      </c>
      <c r="C14" s="31"/>
      <c r="D14" s="4" t="s">
        <v>13</v>
      </c>
    </row>
    <row r="15" spans="1:5" ht="15.75" x14ac:dyDescent="0.25">
      <c r="A15" s="1">
        <v>2</v>
      </c>
      <c r="B15" s="20" t="s">
        <v>7</v>
      </c>
      <c r="C15" s="13">
        <f>FV($D$10,$A15*12,-$D$8)</f>
        <v>13615.431830290796</v>
      </c>
      <c r="D15" s="10">
        <f>C15*rendimento_carteira</f>
        <v>81.692590981744772</v>
      </c>
    </row>
    <row r="16" spans="1:5" ht="15.75" x14ac:dyDescent="0.25">
      <c r="A16" s="1">
        <v>5</v>
      </c>
      <c r="B16" s="20" t="s">
        <v>8</v>
      </c>
      <c r="C16" s="13">
        <f>FV($D$10,$A16*12,-$D$8)</f>
        <v>41902.00967962922</v>
      </c>
      <c r="D16" s="10">
        <f>C16*rendimento_carteira</f>
        <v>251.41205807777533</v>
      </c>
    </row>
    <row r="17" spans="1:5" ht="15.75" x14ac:dyDescent="0.25">
      <c r="A17" s="1">
        <v>10</v>
      </c>
      <c r="B17" s="20" t="s">
        <v>9</v>
      </c>
      <c r="C17" s="13">
        <f>FV($D$10,$A17*12,-$D$8)</f>
        <v>121728.83312740005</v>
      </c>
      <c r="D17" s="10">
        <f>C17*rendimento_carteira</f>
        <v>730.37299876440034</v>
      </c>
    </row>
    <row r="18" spans="1:5" ht="15.75" x14ac:dyDescent="0.25">
      <c r="A18" s="1">
        <v>20</v>
      </c>
      <c r="B18" s="20" t="s">
        <v>10</v>
      </c>
      <c r="C18" s="13">
        <f>FV($D$10,$A18*12,-$D$8)</f>
        <v>563524.49664926168</v>
      </c>
      <c r="D18" s="10">
        <f>C18*rendimento_carteira</f>
        <v>3381.14697989557</v>
      </c>
    </row>
    <row r="19" spans="1:5" ht="16.5" thickBot="1" x14ac:dyDescent="0.3">
      <c r="A19" s="1">
        <v>30</v>
      </c>
      <c r="B19" s="21" t="s">
        <v>11</v>
      </c>
      <c r="C19" s="14">
        <f>FV($D$10,$A19*12,-$D$8)</f>
        <v>2166952.4051583759</v>
      </c>
      <c r="D19" s="12">
        <f>C19*rendimento_carteira</f>
        <v>13001.714430950255</v>
      </c>
    </row>
    <row r="21" spans="1:5" ht="15.75" thickBot="1" x14ac:dyDescent="0.3"/>
    <row r="22" spans="1:5" ht="15.75" x14ac:dyDescent="0.25">
      <c r="B22" s="40" t="s">
        <v>18</v>
      </c>
      <c r="C22" s="41" t="s">
        <v>19</v>
      </c>
      <c r="D22" s="42"/>
    </row>
    <row r="23" spans="1:5" ht="15.75" x14ac:dyDescent="0.25">
      <c r="B23" s="43" t="s">
        <v>21</v>
      </c>
      <c r="C23" s="37">
        <v>500</v>
      </c>
      <c r="D23" s="44"/>
    </row>
    <row r="24" spans="1:5" x14ac:dyDescent="0.25">
      <c r="B24" s="6"/>
      <c r="C24" s="2"/>
      <c r="D24" s="44"/>
    </row>
    <row r="25" spans="1:5" ht="15.75" x14ac:dyDescent="0.25">
      <c r="B25" s="45" t="s">
        <v>22</v>
      </c>
      <c r="C25" s="38" t="s">
        <v>23</v>
      </c>
      <c r="D25" s="46" t="s">
        <v>24</v>
      </c>
    </row>
    <row r="26" spans="1:5" ht="15.75" x14ac:dyDescent="0.25">
      <c r="B26" s="47" t="s">
        <v>25</v>
      </c>
      <c r="C26" s="39">
        <f>VLOOKUP($C$22&amp;"-"&amp;$B26,Planilha2!A1:$D$19,4,FALSE)</f>
        <v>0.32</v>
      </c>
      <c r="D26" s="48">
        <f>C26*$C$23</f>
        <v>160</v>
      </c>
      <c r="E26"/>
    </row>
    <row r="27" spans="1:5" ht="15.75" x14ac:dyDescent="0.25">
      <c r="B27" s="47" t="s">
        <v>26</v>
      </c>
      <c r="C27" s="39">
        <f>VLOOKUP($C$22&amp;"-"&amp;$B27,Planilha2!A2:$D$19,4,FALSE)</f>
        <v>0.4</v>
      </c>
      <c r="D27" s="48">
        <f>C27*$C$23</f>
        <v>200</v>
      </c>
    </row>
    <row r="28" spans="1:5" ht="15.75" x14ac:dyDescent="0.25">
      <c r="B28" s="47" t="s">
        <v>27</v>
      </c>
      <c r="C28" s="39">
        <f>VLOOKUP($C$22&amp;"-"&amp;$B28,Planilha2!A3:$D$19,4,FALSE)</f>
        <v>0.08</v>
      </c>
      <c r="D28" s="48">
        <f t="shared" ref="D27:D31" si="0">C28*$C$23</f>
        <v>40</v>
      </c>
    </row>
    <row r="29" spans="1:5" ht="15.75" x14ac:dyDescent="0.25">
      <c r="B29" s="47" t="s">
        <v>28</v>
      </c>
      <c r="C29" s="39">
        <f>VLOOKUP($C$22&amp;"-"&amp;$B29,Planilha2!A4:$D$19,4,FALSE)</f>
        <v>0.1</v>
      </c>
      <c r="D29" s="48">
        <f t="shared" si="0"/>
        <v>50</v>
      </c>
    </row>
    <row r="30" spans="1:5" ht="15.75" x14ac:dyDescent="0.25">
      <c r="B30" s="47" t="s">
        <v>29</v>
      </c>
      <c r="C30" s="39">
        <f>VLOOKUP($C$22&amp;"-"&amp;$B30,Planilha2!A5:$D$19,4,FALSE)</f>
        <v>0.1</v>
      </c>
      <c r="D30" s="48">
        <f t="shared" si="0"/>
        <v>50</v>
      </c>
    </row>
    <row r="31" spans="1:5" ht="15.75" x14ac:dyDescent="0.25">
      <c r="B31" s="47" t="s">
        <v>30</v>
      </c>
      <c r="C31" s="39">
        <f>VLOOKUP($C$22&amp;"-"&amp;$B31,Planilha2!A6:$D$19,4,FALSE)</f>
        <v>0.1</v>
      </c>
      <c r="D31" s="48">
        <f t="shared" si="0"/>
        <v>50</v>
      </c>
    </row>
    <row r="32" spans="1:5" ht="15.75" thickBot="1" x14ac:dyDescent="0.3">
      <c r="B32" s="11"/>
      <c r="C32" s="49"/>
      <c r="D32" s="50">
        <f>SUM(D26:D31)</f>
        <v>550</v>
      </c>
    </row>
  </sheetData>
  <mergeCells count="11">
    <mergeCell ref="B12:C12"/>
    <mergeCell ref="B3:C3"/>
    <mergeCell ref="B4:C4"/>
    <mergeCell ref="B5:C5"/>
    <mergeCell ref="B14:C14"/>
    <mergeCell ref="B2:D2"/>
    <mergeCell ref="B7:D7"/>
    <mergeCell ref="B11:C11"/>
    <mergeCell ref="B8:C8"/>
    <mergeCell ref="B9:C9"/>
    <mergeCell ref="B10:C10"/>
  </mergeCells>
  <dataValidations count="1">
    <dataValidation type="list" allowBlank="1" showInputMessage="1" showErrorMessage="1" sqref="C22" xr:uid="{9195D002-3158-42C7-BAFC-A788CE979D6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90B8-E16B-4E15-81B7-08DF995A52A8}">
  <dimension ref="A1:G19"/>
  <sheetViews>
    <sheetView workbookViewId="0">
      <selection activeCell="G4" sqref="G4"/>
    </sheetView>
  </sheetViews>
  <sheetFormatPr defaultRowHeight="15" x14ac:dyDescent="0.25"/>
  <cols>
    <col min="1" max="1" width="30.85546875" bestFit="1" customWidth="1"/>
    <col min="2" max="2" width="30.85546875" customWidth="1"/>
    <col min="3" max="3" width="20.140625" bestFit="1" customWidth="1"/>
    <col min="6" max="6" width="17.7109375" bestFit="1" customWidth="1"/>
  </cols>
  <sheetData>
    <row r="1" spans="1:7" ht="15.75" x14ac:dyDescent="0.25">
      <c r="A1" s="36" t="s">
        <v>33</v>
      </c>
      <c r="B1" s="1" t="s">
        <v>40</v>
      </c>
      <c r="C1" s="51" t="s">
        <v>22</v>
      </c>
      <c r="D1" s="1" t="s">
        <v>32</v>
      </c>
    </row>
    <row r="2" spans="1:7" ht="15.75" x14ac:dyDescent="0.25">
      <c r="A2" t="s">
        <v>34</v>
      </c>
      <c r="B2" s="1" t="s">
        <v>20</v>
      </c>
      <c r="C2" s="51" t="s">
        <v>25</v>
      </c>
      <c r="D2" s="5">
        <v>0.3</v>
      </c>
    </row>
    <row r="3" spans="1:7" ht="15.75" x14ac:dyDescent="0.25">
      <c r="A3" t="s">
        <v>35</v>
      </c>
      <c r="B3" s="1" t="s">
        <v>20</v>
      </c>
      <c r="C3" s="51" t="s">
        <v>26</v>
      </c>
      <c r="D3" s="5">
        <v>0.5</v>
      </c>
      <c r="F3" s="36"/>
      <c r="G3" s="36" t="s">
        <v>32</v>
      </c>
    </row>
    <row r="4" spans="1:7" ht="15.75" x14ac:dyDescent="0.25">
      <c r="A4" t="s">
        <v>36</v>
      </c>
      <c r="B4" s="1" t="s">
        <v>20</v>
      </c>
      <c r="C4" s="51" t="s">
        <v>27</v>
      </c>
      <c r="D4" s="5">
        <v>0.1</v>
      </c>
      <c r="F4" s="52" t="s">
        <v>42</v>
      </c>
      <c r="G4" s="53">
        <f>VLOOKUP(F4,$A$1:$D$19,4,FALSE)</f>
        <v>0.4</v>
      </c>
    </row>
    <row r="5" spans="1:7" ht="15.75" x14ac:dyDescent="0.25">
      <c r="A5" t="s">
        <v>37</v>
      </c>
      <c r="B5" s="1" t="s">
        <v>20</v>
      </c>
      <c r="C5" s="51" t="s">
        <v>28</v>
      </c>
      <c r="D5" s="5">
        <v>0.1</v>
      </c>
    </row>
    <row r="6" spans="1:7" ht="15.75" x14ac:dyDescent="0.25">
      <c r="A6" t="s">
        <v>38</v>
      </c>
      <c r="B6" s="1" t="s">
        <v>20</v>
      </c>
      <c r="C6" s="51" t="s">
        <v>29</v>
      </c>
      <c r="D6" s="5">
        <v>0</v>
      </c>
    </row>
    <row r="7" spans="1:7" ht="15.75" x14ac:dyDescent="0.25">
      <c r="A7" t="s">
        <v>39</v>
      </c>
      <c r="B7" s="1" t="s">
        <v>20</v>
      </c>
      <c r="C7" s="51" t="s">
        <v>30</v>
      </c>
      <c r="D7" s="5">
        <v>0</v>
      </c>
    </row>
    <row r="8" spans="1:7" ht="15.75" x14ac:dyDescent="0.25">
      <c r="A8" t="s">
        <v>41</v>
      </c>
      <c r="B8" s="1" t="s">
        <v>19</v>
      </c>
      <c r="C8" s="51" t="s">
        <v>25</v>
      </c>
      <c r="D8" s="5">
        <v>0.32</v>
      </c>
    </row>
    <row r="9" spans="1:7" ht="15.75" x14ac:dyDescent="0.25">
      <c r="A9" t="s">
        <v>42</v>
      </c>
      <c r="B9" s="1" t="s">
        <v>19</v>
      </c>
      <c r="C9" s="51" t="s">
        <v>26</v>
      </c>
      <c r="D9" s="5">
        <v>0.4</v>
      </c>
    </row>
    <row r="10" spans="1:7" ht="15.75" x14ac:dyDescent="0.25">
      <c r="A10" t="s">
        <v>43</v>
      </c>
      <c r="B10" s="1" t="s">
        <v>19</v>
      </c>
      <c r="C10" s="51" t="s">
        <v>27</v>
      </c>
      <c r="D10" s="5">
        <v>0.08</v>
      </c>
    </row>
    <row r="11" spans="1:7" ht="15.75" x14ac:dyDescent="0.25">
      <c r="A11" t="s">
        <v>44</v>
      </c>
      <c r="B11" s="1" t="s">
        <v>19</v>
      </c>
      <c r="C11" s="51" t="s">
        <v>28</v>
      </c>
      <c r="D11" s="5">
        <v>0.1</v>
      </c>
    </row>
    <row r="12" spans="1:7" ht="15.75" x14ac:dyDescent="0.25">
      <c r="A12" t="s">
        <v>45</v>
      </c>
      <c r="B12" s="1" t="s">
        <v>19</v>
      </c>
      <c r="C12" s="51" t="s">
        <v>29</v>
      </c>
      <c r="D12" s="5">
        <v>0.1</v>
      </c>
    </row>
    <row r="13" spans="1:7" ht="15.75" x14ac:dyDescent="0.25">
      <c r="A13" t="s">
        <v>46</v>
      </c>
      <c r="B13" s="1" t="s">
        <v>19</v>
      </c>
      <c r="C13" s="51" t="s">
        <v>30</v>
      </c>
      <c r="D13" s="5">
        <v>0.1</v>
      </c>
    </row>
    <row r="14" spans="1:7" ht="15.75" x14ac:dyDescent="0.25">
      <c r="A14" t="s">
        <v>47</v>
      </c>
      <c r="B14" s="1" t="s">
        <v>31</v>
      </c>
      <c r="C14" s="51" t="s">
        <v>25</v>
      </c>
      <c r="D14" s="5">
        <v>0.5</v>
      </c>
    </row>
    <row r="15" spans="1:7" ht="15.75" x14ac:dyDescent="0.25">
      <c r="A15" t="s">
        <v>48</v>
      </c>
      <c r="B15" s="1" t="s">
        <v>31</v>
      </c>
      <c r="C15" s="51" t="s">
        <v>26</v>
      </c>
      <c r="D15" s="5">
        <v>0.1</v>
      </c>
    </row>
    <row r="16" spans="1:7" ht="15.75" x14ac:dyDescent="0.25">
      <c r="A16" t="s">
        <v>49</v>
      </c>
      <c r="B16" s="1" t="s">
        <v>31</v>
      </c>
      <c r="C16" s="51" t="s">
        <v>27</v>
      </c>
      <c r="D16" s="5">
        <v>0.05</v>
      </c>
    </row>
    <row r="17" spans="1:4" ht="15.75" x14ac:dyDescent="0.25">
      <c r="A17" t="s">
        <v>50</v>
      </c>
      <c r="B17" s="1" t="s">
        <v>31</v>
      </c>
      <c r="C17" s="51" t="s">
        <v>28</v>
      </c>
      <c r="D17" s="5">
        <v>0.05</v>
      </c>
    </row>
    <row r="18" spans="1:4" ht="15.75" x14ac:dyDescent="0.25">
      <c r="A18" t="s">
        <v>51</v>
      </c>
      <c r="B18" s="1" t="s">
        <v>31</v>
      </c>
      <c r="C18" s="51" t="s">
        <v>29</v>
      </c>
      <c r="D18" s="5">
        <v>0.2</v>
      </c>
    </row>
    <row r="19" spans="1:4" ht="15.75" x14ac:dyDescent="0.25">
      <c r="A19" t="s">
        <v>52</v>
      </c>
      <c r="B19" s="1" t="s">
        <v>31</v>
      </c>
      <c r="C19" s="51" t="s">
        <v>30</v>
      </c>
      <c r="D19" s="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Gabriel Silas de Souza Costa - 1262216300</dc:creator>
  <cp:lastModifiedBy>João Gabriel Silas de Souza Costa - 1262216300</cp:lastModifiedBy>
  <dcterms:created xsi:type="dcterms:W3CDTF">2025-05-21T17:50:41Z</dcterms:created>
  <dcterms:modified xsi:type="dcterms:W3CDTF">2025-05-21T21:23:19Z</dcterms:modified>
</cp:coreProperties>
</file>