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fae\Downloads\"/>
    </mc:Choice>
  </mc:AlternateContent>
  <xr:revisionPtr revIDLastSave="0" documentId="13_ncr:1_{9D025611-A57E-4103-9B51-8626BEC5CE81}" xr6:coauthVersionLast="47" xr6:coauthVersionMax="47" xr10:uidLastSave="{00000000-0000-0000-0000-000000000000}"/>
  <bookViews>
    <workbookView xWindow="-120" yWindow="-120" windowWidth="29040" windowHeight="15840" tabRatio="41" xr2:uid="{D72DA6EE-9BD6-47F2-B515-9CB3E602A7AE}"/>
  </bookViews>
  <sheets>
    <sheet name="Folha2" sheetId="2" r:id="rId1"/>
    <sheet name="Folha1" sheetId="1" r:id="rId2"/>
  </sheets>
  <definedNames>
    <definedName name="aporte">Folha2!$D$10</definedName>
    <definedName name="patrimonio">Folha2!$D$13</definedName>
    <definedName name="qtd_anos">Folha2!$D$11</definedName>
    <definedName name="rendimento_carteira">Folha2!$D$6</definedName>
    <definedName name="salario">Folha2!$D$5</definedName>
    <definedName name="sugest_investimento">Folha2!$D$7</definedName>
    <definedName name="taxa_mensal">Folha2!$D$12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2" l="1"/>
  <c r="C32" i="2"/>
  <c r="C33" i="2"/>
  <c r="C34" i="2"/>
  <c r="C35" i="2"/>
  <c r="C30" i="2"/>
  <c r="A16" i="1"/>
  <c r="A17" i="1"/>
  <c r="A18" i="1"/>
  <c r="A19" i="1"/>
  <c r="A20" i="1"/>
  <c r="A15" i="1"/>
  <c r="A10" i="1"/>
  <c r="A11" i="1"/>
  <c r="A12" i="1"/>
  <c r="A13" i="1"/>
  <c r="A14" i="1"/>
  <c r="A9" i="1"/>
  <c r="A4" i="1"/>
  <c r="A5" i="1"/>
  <c r="A6" i="1"/>
  <c r="A7" i="1"/>
  <c r="A8" i="1"/>
  <c r="A3" i="1"/>
  <c r="C27" i="2"/>
  <c r="D7" i="2"/>
  <c r="D13" i="2"/>
  <c r="D14" i="2" s="1"/>
  <c r="C18" i="2"/>
  <c r="D18" i="2" s="1"/>
  <c r="C19" i="2"/>
  <c r="D19" i="2" s="1"/>
  <c r="C20" i="2"/>
  <c r="D20" i="2" s="1"/>
  <c r="C21" i="2"/>
  <c r="D21" i="2" s="1"/>
  <c r="C17" i="2"/>
  <c r="D17" i="2" s="1"/>
  <c r="D34" i="2" l="1"/>
  <c r="D30" i="2"/>
  <c r="D32" i="2"/>
  <c r="D33" i="2"/>
  <c r="D35" i="2"/>
  <c r="D31" i="2"/>
  <c r="D36" i="2" l="1"/>
</calcChain>
</file>

<file path=xl/sharedStrings.xml><?xml version="1.0" encoding="utf-8"?>
<sst xmlns="http://schemas.openxmlformats.org/spreadsheetml/2006/main" count="71" uniqueCount="35">
  <si>
    <t>Quanto investir por mês</t>
  </si>
  <si>
    <t xml:space="preserve">Por quantos anos </t>
  </si>
  <si>
    <t xml:space="preserve">Taxa de rendimento mensal </t>
  </si>
  <si>
    <t>Patrimônio acumulado</t>
  </si>
  <si>
    <t>Dividendos Mensais</t>
  </si>
  <si>
    <t>INVESTIMENTO MENSAL</t>
  </si>
  <si>
    <t>CENÁRIOS</t>
  </si>
  <si>
    <t xml:space="preserve">Quanto em 2 anos ? </t>
  </si>
  <si>
    <t>Quanto em 5 anos ?</t>
  </si>
  <si>
    <t xml:space="preserve">Quanto em 10 anos ? </t>
  </si>
  <si>
    <t>Quanto em 20 anos ?</t>
  </si>
  <si>
    <t>Quanto em 30 anos ?</t>
  </si>
  <si>
    <t>Dividendos</t>
  </si>
  <si>
    <t>CONFIGURAÇÕES</t>
  </si>
  <si>
    <t>Salário</t>
  </si>
  <si>
    <t>Rendimento Carteira</t>
  </si>
  <si>
    <t>Sugestão de Investimento</t>
  </si>
  <si>
    <t>CALCULADORA DE INVESTIMENTO</t>
  </si>
  <si>
    <t>Conservador</t>
  </si>
  <si>
    <t>Moderado</t>
  </si>
  <si>
    <t>Agressivo</t>
  </si>
  <si>
    <t>PERFIL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</si>
  <si>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</si>
  <si>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</si>
  <si>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</si>
  <si>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</si>
  <si>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</si>
  <si>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</si>
  <si>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</si>
  <si>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</si>
  <si>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</si>
  <si>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</si>
  <si>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TOTAL</t>
  </si>
  <si>
    <t>CHAVE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</si>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</sst>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7" formatCode="&quot;R$&quot;\ 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20"/>
      <color theme="9" tint="-0.499984740745262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50"/>
      <color theme="1"/>
      <name val="Aptos Narrow"/>
      <family val="2"/>
      <scheme val="minor"/>
    </font>
    <font>
      <sz val="50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2"/>
      </right>
      <top style="medium">
        <color indexed="64"/>
      </top>
      <bottom style="thin">
        <color theme="2"/>
      </bottom>
      <diagonal/>
    </border>
    <border>
      <left style="thin">
        <color theme="2"/>
      </left>
      <right style="medium">
        <color indexed="64"/>
      </right>
      <top style="medium">
        <color indexed="64"/>
      </top>
      <bottom style="thin">
        <color theme="2"/>
      </bottom>
      <diagonal/>
    </border>
    <border>
      <left style="medium">
        <color indexed="64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medium">
        <color indexed="64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 style="thin">
        <color theme="2"/>
      </right>
      <top style="thin">
        <color theme="2"/>
      </top>
      <bottom style="medium">
        <color indexed="64"/>
      </bottom>
      <diagonal/>
    </border>
    <border>
      <left style="thin">
        <color theme="2"/>
      </left>
      <right style="medium">
        <color indexed="64"/>
      </right>
      <top style="thin">
        <color theme="2"/>
      </top>
      <bottom style="medium">
        <color indexed="64"/>
      </bottom>
      <diagonal/>
    </border>
    <border>
      <left style="thin">
        <color theme="2"/>
      </left>
      <right style="thin">
        <color theme="2"/>
      </right>
      <top style="medium">
        <color indexed="64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medium">
        <color indexed="64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/>
      <top/>
      <bottom/>
      <diagonal/>
    </border>
    <border>
      <left style="thin">
        <color theme="2"/>
      </left>
      <right style="thin">
        <color theme="2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/>
    <xf numFmtId="0" fontId="4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2" borderId="0" xfId="0" applyFont="1" applyFill="1" applyAlignment="1">
      <alignment vertical="center"/>
    </xf>
    <xf numFmtId="0" fontId="11" fillId="2" borderId="0" xfId="0" applyFont="1" applyFill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9" fillId="4" borderId="7" xfId="0" applyFont="1" applyFill="1" applyBorder="1" applyAlignment="1">
      <alignment vertical="center"/>
    </xf>
    <xf numFmtId="0" fontId="9" fillId="4" borderId="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7" fontId="8" fillId="0" borderId="9" xfId="1" applyNumberFormat="1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10" fontId="8" fillId="0" borderId="11" xfId="2" applyNumberFormat="1" applyFont="1" applyBorder="1" applyAlignment="1">
      <alignment horizontal="center"/>
    </xf>
    <xf numFmtId="8" fontId="8" fillId="3" borderId="11" xfId="0" applyNumberFormat="1" applyFont="1" applyFill="1" applyBorder="1" applyAlignment="1">
      <alignment horizontal="center"/>
    </xf>
    <xf numFmtId="8" fontId="8" fillId="3" borderId="13" xfId="0" applyNumberFormat="1" applyFont="1" applyFill="1" applyBorder="1" applyAlignment="1">
      <alignment horizontal="center"/>
    </xf>
    <xf numFmtId="0" fontId="6" fillId="0" borderId="8" xfId="0" applyFont="1" applyBorder="1" applyAlignment="1">
      <alignment horizontal="left" indent="1"/>
    </xf>
    <xf numFmtId="0" fontId="6" fillId="0" borderId="14" xfId="0" applyFont="1" applyBorder="1" applyAlignment="1">
      <alignment horizontal="left" indent="1"/>
    </xf>
    <xf numFmtId="0" fontId="6" fillId="0" borderId="10" xfId="0" applyFont="1" applyBorder="1" applyAlignment="1">
      <alignment horizontal="left" indent="1"/>
    </xf>
    <xf numFmtId="0" fontId="6" fillId="0" borderId="15" xfId="0" applyFont="1" applyBorder="1" applyAlignment="1">
      <alignment horizontal="left" indent="1"/>
    </xf>
    <xf numFmtId="0" fontId="7" fillId="3" borderId="10" xfId="0" applyFont="1" applyFill="1" applyBorder="1" applyAlignment="1">
      <alignment horizontal="left" indent="1"/>
    </xf>
    <xf numFmtId="0" fontId="7" fillId="3" borderId="15" xfId="0" applyFont="1" applyFill="1" applyBorder="1" applyAlignment="1">
      <alignment horizontal="left" indent="1"/>
    </xf>
    <xf numFmtId="0" fontId="7" fillId="3" borderId="12" xfId="0" applyFont="1" applyFill="1" applyBorder="1" applyAlignment="1">
      <alignment horizontal="left" indent="1"/>
    </xf>
    <xf numFmtId="0" fontId="7" fillId="3" borderId="16" xfId="0" applyFont="1" applyFill="1" applyBorder="1" applyAlignment="1">
      <alignment horizontal="left" indent="1"/>
    </xf>
    <xf numFmtId="0" fontId="6" fillId="3" borderId="8" xfId="0" applyFont="1" applyFill="1" applyBorder="1" applyAlignment="1">
      <alignment horizontal="left" indent="1"/>
    </xf>
    <xf numFmtId="0" fontId="6" fillId="3" borderId="14" xfId="0" applyFont="1" applyFill="1" applyBorder="1" applyAlignment="1">
      <alignment horizontal="left" indent="1"/>
    </xf>
    <xf numFmtId="0" fontId="6" fillId="3" borderId="10" xfId="0" applyFont="1" applyFill="1" applyBorder="1" applyAlignment="1">
      <alignment horizontal="left" indent="1"/>
    </xf>
    <xf numFmtId="0" fontId="6" fillId="3" borderId="15" xfId="0" applyFont="1" applyFill="1" applyBorder="1" applyAlignment="1">
      <alignment horizontal="left" indent="1"/>
    </xf>
    <xf numFmtId="0" fontId="6" fillId="3" borderId="12" xfId="0" applyFont="1" applyFill="1" applyBorder="1" applyAlignment="1">
      <alignment horizontal="left" indent="1"/>
    </xf>
    <xf numFmtId="0" fontId="6" fillId="3" borderId="16" xfId="0" applyFont="1" applyFill="1" applyBorder="1" applyAlignment="1">
      <alignment horizontal="left" indent="1"/>
    </xf>
    <xf numFmtId="0" fontId="6" fillId="3" borderId="8" xfId="0" applyFont="1" applyFill="1" applyBorder="1" applyAlignment="1">
      <alignment horizontal="left" indent="1"/>
    </xf>
    <xf numFmtId="0" fontId="6" fillId="3" borderId="10" xfId="0" applyFont="1" applyFill="1" applyBorder="1" applyAlignment="1">
      <alignment horizontal="left" indent="1"/>
    </xf>
    <xf numFmtId="0" fontId="6" fillId="3" borderId="12" xfId="0" applyFont="1" applyFill="1" applyBorder="1" applyAlignment="1">
      <alignment horizontal="left" indent="1"/>
    </xf>
    <xf numFmtId="167" fontId="8" fillId="3" borderId="14" xfId="0" applyNumberFormat="1" applyFont="1" applyFill="1" applyBorder="1" applyAlignment="1">
      <alignment horizontal="center"/>
    </xf>
    <xf numFmtId="167" fontId="8" fillId="3" borderId="15" xfId="0" applyNumberFormat="1" applyFont="1" applyFill="1" applyBorder="1" applyAlignment="1">
      <alignment horizontal="center"/>
    </xf>
    <xf numFmtId="167" fontId="8" fillId="3" borderId="16" xfId="0" applyNumberFormat="1" applyFont="1" applyFill="1" applyBorder="1" applyAlignment="1">
      <alignment horizontal="center"/>
    </xf>
    <xf numFmtId="0" fontId="0" fillId="0" borderId="4" xfId="0" applyBorder="1"/>
    <xf numFmtId="9" fontId="0" fillId="0" borderId="0" xfId="2" applyFont="1" applyAlignment="1">
      <alignment horizontal="center"/>
    </xf>
    <xf numFmtId="9" fontId="0" fillId="0" borderId="4" xfId="2" applyFont="1" applyBorder="1" applyAlignment="1">
      <alignment horizontal="center"/>
    </xf>
    <xf numFmtId="167" fontId="5" fillId="0" borderId="9" xfId="0" applyNumberFormat="1" applyFont="1" applyBorder="1" applyAlignment="1">
      <alignment horizontal="center"/>
    </xf>
    <xf numFmtId="9" fontId="5" fillId="0" borderId="11" xfId="2" applyFont="1" applyBorder="1" applyAlignment="1">
      <alignment horizontal="center"/>
    </xf>
    <xf numFmtId="167" fontId="5" fillId="0" borderId="13" xfId="0" applyNumberFormat="1" applyFont="1" applyBorder="1" applyAlignment="1">
      <alignment horizontal="center"/>
    </xf>
    <xf numFmtId="167" fontId="8" fillId="3" borderId="9" xfId="0" applyNumberFormat="1" applyFont="1" applyFill="1" applyBorder="1" applyAlignment="1">
      <alignment horizontal="center"/>
    </xf>
    <xf numFmtId="167" fontId="8" fillId="3" borderId="11" xfId="0" applyNumberFormat="1" applyFont="1" applyFill="1" applyBorder="1" applyAlignment="1">
      <alignment horizontal="center"/>
    </xf>
    <xf numFmtId="167" fontId="8" fillId="3" borderId="13" xfId="0" applyNumberFormat="1" applyFont="1" applyFill="1" applyBorder="1" applyAlignment="1">
      <alignment horizontal="center"/>
    </xf>
    <xf numFmtId="0" fontId="5" fillId="0" borderId="0" xfId="0" applyFont="1"/>
    <xf numFmtId="167" fontId="5" fillId="3" borderId="0" xfId="0" applyNumberFormat="1" applyFont="1" applyFill="1"/>
    <xf numFmtId="0" fontId="12" fillId="6" borderId="17" xfId="0" applyFont="1" applyFill="1" applyBorder="1" applyAlignment="1">
      <alignment horizontal="center"/>
    </xf>
    <xf numFmtId="0" fontId="12" fillId="6" borderId="19" xfId="0" applyFont="1" applyFill="1" applyBorder="1" applyAlignment="1">
      <alignment horizontal="center"/>
    </xf>
    <xf numFmtId="167" fontId="12" fillId="6" borderId="18" xfId="0" applyNumberFormat="1" applyFont="1" applyFill="1" applyBorder="1"/>
    <xf numFmtId="0" fontId="8" fillId="5" borderId="0" xfId="0" applyFont="1" applyFill="1"/>
    <xf numFmtId="0" fontId="8" fillId="5" borderId="0" xfId="0" applyFont="1" applyFill="1" applyAlignment="1">
      <alignment horizontal="center"/>
    </xf>
    <xf numFmtId="0" fontId="12" fillId="6" borderId="17" xfId="0" applyFont="1" applyFill="1" applyBorder="1"/>
    <xf numFmtId="0" fontId="12" fillId="6" borderId="19" xfId="0" applyFont="1" applyFill="1" applyBorder="1" applyAlignment="1">
      <alignment horizontal="center"/>
    </xf>
    <xf numFmtId="0" fontId="12" fillId="6" borderId="18" xfId="0" applyFont="1" applyFill="1" applyBorder="1" applyAlignment="1">
      <alignment horizontal="center"/>
    </xf>
    <xf numFmtId="9" fontId="5" fillId="0" borderId="0" xfId="2" applyFont="1" applyAlignment="1">
      <alignment horizontal="center"/>
    </xf>
    <xf numFmtId="0" fontId="8" fillId="3" borderId="0" xfId="0" applyFont="1" applyFill="1"/>
    <xf numFmtId="167" fontId="8" fillId="3" borderId="0" xfId="0" applyNumberFormat="1" applyFont="1" applyFill="1" applyAlignment="1">
      <alignment horizontal="center"/>
    </xf>
  </cellXfs>
  <cellStyles count="3">
    <cellStyle name="Moeda" xfId="1" builtinId="4"/>
    <cellStyle name="Normal" xfId="0" builtinId="0"/>
    <cellStyle name="Pe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171451</xdr:colOff>
      <xdr:row>0</xdr:row>
      <xdr:rowOff>123825</xdr:rowOff>
    </xdr:from>
    <xdr:to>
      <xdr:col>5</xdr:col>
      <xdr:colOff>838201</xdr:colOff>
      <xdr:row>0</xdr:row>
      <xdr:rowOff>790575</xdr:rowOff>
    </xdr:to>
    <xdr:pic>
      <xdr:nvPicPr>
        <xdr:cNvPr id="3" name="Gráfico 2" descr="Tendência de subida com preenchimento sólido">
          <a:extLst>
            <a:ext uri="{FF2B5EF4-FFF2-40B4-BE49-F238E27FC236}">
              <a16:creationId xmlns:a16="http://schemas.microsoft.com/office/drawing/2014/main" id="{B98EEA6C-5FE8-782E-89C6-F33EE272D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058276" y="123825"/>
          <a:ext cx="666750" cy="666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A89B7-2AE5-4294-8D44-B41B00AE6858}">
  <dimension ref="A1:F50"/>
  <sheetViews>
    <sheetView showGridLines="0" showRowColHeaders="0" tabSelected="1" workbookViewId="0">
      <selection activeCell="C26" sqref="C26:D26"/>
    </sheetView>
  </sheetViews>
  <sheetFormatPr defaultColWidth="0" defaultRowHeight="15" x14ac:dyDescent="0.25"/>
  <cols>
    <col min="1" max="1" width="6" customWidth="1"/>
    <col min="2" max="2" width="42.28515625" customWidth="1"/>
    <col min="3" max="3" width="40.42578125" customWidth="1"/>
    <col min="4" max="4" width="23.5703125" customWidth="1"/>
    <col min="5" max="5" width="21" customWidth="1"/>
    <col min="6" max="6" width="16.28515625" customWidth="1"/>
    <col min="7" max="16384" width="9.140625" hidden="1"/>
  </cols>
  <sheetData>
    <row r="1" spans="1:6" ht="75.75" customHeight="1" x14ac:dyDescent="0.25">
      <c r="A1" s="10" t="s">
        <v>17</v>
      </c>
      <c r="B1" s="9"/>
      <c r="C1" s="9"/>
      <c r="D1" s="9"/>
      <c r="E1" s="9"/>
      <c r="F1" s="9"/>
    </row>
    <row r="2" spans="1:6" ht="15" customHeight="1" thickBot="1" x14ac:dyDescent="0.3">
      <c r="A2" s="8"/>
      <c r="B2" s="8"/>
      <c r="C2" s="8"/>
      <c r="D2" s="8"/>
      <c r="E2" s="8"/>
      <c r="F2" s="8"/>
    </row>
    <row r="3" spans="1:6" ht="15.75" thickBot="1" x14ac:dyDescent="0.3"/>
    <row r="4" spans="1:6" ht="48.75" customHeight="1" thickBot="1" x14ac:dyDescent="0.3">
      <c r="B4" s="7" t="s">
        <v>13</v>
      </c>
      <c r="C4" s="13"/>
      <c r="D4" s="12"/>
    </row>
    <row r="5" spans="1:6" ht="18.75" x14ac:dyDescent="0.3">
      <c r="B5" s="28" t="s">
        <v>14</v>
      </c>
      <c r="C5" s="29"/>
      <c r="D5" s="43">
        <v>1200</v>
      </c>
    </row>
    <row r="6" spans="1:6" ht="18.75" x14ac:dyDescent="0.3">
      <c r="B6" s="30" t="s">
        <v>15</v>
      </c>
      <c r="C6" s="31"/>
      <c r="D6" s="44">
        <v>0.01</v>
      </c>
    </row>
    <row r="7" spans="1:6" ht="19.5" thickBot="1" x14ac:dyDescent="0.35">
      <c r="B7" s="32" t="s">
        <v>16</v>
      </c>
      <c r="C7" s="33"/>
      <c r="D7" s="45">
        <f>salario*30%</f>
        <v>360</v>
      </c>
    </row>
    <row r="8" spans="1:6" ht="15.75" thickBot="1" x14ac:dyDescent="0.3"/>
    <row r="9" spans="1:6" ht="27" thickBot="1" x14ac:dyDescent="0.3">
      <c r="B9" s="2" t="s">
        <v>5</v>
      </c>
      <c r="C9" s="14"/>
      <c r="D9" s="11"/>
    </row>
    <row r="10" spans="1:6" ht="15.75" customHeight="1" x14ac:dyDescent="0.3">
      <c r="B10" s="20" t="s">
        <v>0</v>
      </c>
      <c r="C10" s="21"/>
      <c r="D10" s="15">
        <v>10</v>
      </c>
    </row>
    <row r="11" spans="1:6" ht="15.75" customHeight="1" x14ac:dyDescent="0.3">
      <c r="B11" s="22" t="s">
        <v>1</v>
      </c>
      <c r="C11" s="23"/>
      <c r="D11" s="16">
        <v>1</v>
      </c>
    </row>
    <row r="12" spans="1:6" ht="15.75" customHeight="1" x14ac:dyDescent="0.3">
      <c r="B12" s="22" t="s">
        <v>2</v>
      </c>
      <c r="C12" s="23"/>
      <c r="D12" s="17">
        <v>1.0789999999999999E-2</v>
      </c>
    </row>
    <row r="13" spans="1:6" ht="15.75" customHeight="1" x14ac:dyDescent="0.3">
      <c r="A13" s="3">
        <v>2</v>
      </c>
      <c r="B13" s="24" t="s">
        <v>3</v>
      </c>
      <c r="C13" s="25"/>
      <c r="D13" s="18">
        <f>FV(taxa_mensal,qtd_anos*12,aporte*-1)</f>
        <v>127.38386000556559</v>
      </c>
    </row>
    <row r="14" spans="1:6" ht="16.5" customHeight="1" thickBot="1" x14ac:dyDescent="0.35">
      <c r="A14" s="3">
        <v>5</v>
      </c>
      <c r="B14" s="26" t="s">
        <v>4</v>
      </c>
      <c r="C14" s="27"/>
      <c r="D14" s="19">
        <f>patrimonio*rendimento_carteira</f>
        <v>1.2738386000556561</v>
      </c>
    </row>
    <row r="15" spans="1:6" ht="15.75" thickBot="1" x14ac:dyDescent="0.3">
      <c r="A15" s="3">
        <v>10</v>
      </c>
    </row>
    <row r="16" spans="1:6" ht="27" thickBot="1" x14ac:dyDescent="0.3">
      <c r="A16" s="3">
        <v>20</v>
      </c>
      <c r="B16" s="4" t="s">
        <v>6</v>
      </c>
      <c r="C16" s="5"/>
      <c r="D16" s="6" t="s">
        <v>12</v>
      </c>
    </row>
    <row r="17" spans="1:4" ht="18.75" x14ac:dyDescent="0.3">
      <c r="A17" s="3">
        <v>30</v>
      </c>
      <c r="B17" s="34" t="s">
        <v>7</v>
      </c>
      <c r="C17" s="37">
        <f>FV($D$12,$A13*12,$D$10*-1)</f>
        <v>272.27627297645216</v>
      </c>
      <c r="D17" s="46">
        <f>C17*rendimento_carteira</f>
        <v>2.7227627297645216</v>
      </c>
    </row>
    <row r="18" spans="1:4" ht="18.75" x14ac:dyDescent="0.3">
      <c r="B18" s="35" t="s">
        <v>8</v>
      </c>
      <c r="C18" s="38">
        <f>FV($D$12,$A14*12,$D$10*-1)</f>
        <v>837.76913998487646</v>
      </c>
      <c r="D18" s="47">
        <f>C18*rendimento_carteira</f>
        <v>8.3776913998487643</v>
      </c>
    </row>
    <row r="19" spans="1:4" ht="18.75" x14ac:dyDescent="0.3">
      <c r="B19" s="35" t="s">
        <v>9</v>
      </c>
      <c r="C19" s="38">
        <f>FV($D$12,$A15*12,$D$10*-1)</f>
        <v>2432.8421253017218</v>
      </c>
      <c r="D19" s="47">
        <f>C19*rendimento_carteira</f>
        <v>24.328421253017218</v>
      </c>
    </row>
    <row r="20" spans="1:4" ht="18.75" x14ac:dyDescent="0.3">
      <c r="B20" s="35" t="s">
        <v>10</v>
      </c>
      <c r="C20" s="38">
        <f>FV($D$12,$A16*12,$D$10*-1)</f>
        <v>11251.984000970806</v>
      </c>
      <c r="D20" s="47">
        <f>C20*rendimento_carteira</f>
        <v>112.51984000970806</v>
      </c>
    </row>
    <row r="21" spans="1:4" ht="19.5" thickBot="1" x14ac:dyDescent="0.35">
      <c r="B21" s="36" t="s">
        <v>11</v>
      </c>
      <c r="C21" s="39">
        <f>FV($D$12,$A17*12,$D$10*-1)</f>
        <v>43221.696550047141</v>
      </c>
      <c r="D21" s="48">
        <f>C21*rendimento_carteira</f>
        <v>432.21696550047142</v>
      </c>
    </row>
    <row r="23" spans="1:4" ht="15.75" thickBot="1" x14ac:dyDescent="0.3"/>
    <row r="26" spans="1:4" ht="15.75" x14ac:dyDescent="0.25">
      <c r="B26" s="54" t="s">
        <v>21</v>
      </c>
      <c r="C26" s="55" t="s">
        <v>20</v>
      </c>
      <c r="D26" s="55"/>
    </row>
    <row r="27" spans="1:4" ht="15.75" x14ac:dyDescent="0.25">
      <c r="B27" s="60" t="s">
        <v>22</v>
      </c>
      <c r="C27" s="61">
        <f>aporte</f>
        <v>10</v>
      </c>
      <c r="D27" s="61"/>
    </row>
    <row r="29" spans="1:4" ht="15.75" x14ac:dyDescent="0.25">
      <c r="B29" s="56" t="s">
        <v>23</v>
      </c>
      <c r="C29" s="57" t="s">
        <v>24</v>
      </c>
      <c r="D29" s="58" t="s">
        <v>25</v>
      </c>
    </row>
    <row r="30" spans="1:4" ht="15.75" x14ac:dyDescent="0.25">
      <c r="B30" s="49" t="s">
        <v>26</v>
      </c>
      <c r="C30" s="59">
        <f>VLOOKUP($C$26&amp;" - "&amp;B30,Folha1!$A:$D,4,FALSE)</f>
        <v>0.5</v>
      </c>
      <c r="D30" s="50">
        <f>$C$27*C30</f>
        <v>5</v>
      </c>
    </row>
    <row r="31" spans="1:4" ht="15.75" x14ac:dyDescent="0.25">
      <c r="B31" s="49" t="s">
        <v>27</v>
      </c>
      <c r="C31" s="59">
        <f>VLOOKUP($C$26&amp;" - "&amp;B31,Folha1!$A:$D,4,FALSE)</f>
        <v>0.1</v>
      </c>
      <c r="D31" s="50">
        <f>$C$27*C31</f>
        <v>1</v>
      </c>
    </row>
    <row r="32" spans="1:4" ht="15.75" x14ac:dyDescent="0.25">
      <c r="B32" s="49" t="s">
        <v>28</v>
      </c>
      <c r="C32" s="59">
        <f>VLOOKUP($C$26&amp;" - "&amp;B32,Folha1!$A:$D,4,FALSE)</f>
        <v>0.05</v>
      </c>
      <c r="D32" s="50">
        <f>$C$27*C32</f>
        <v>0.5</v>
      </c>
    </row>
    <row r="33" spans="2:4" ht="15.75" x14ac:dyDescent="0.25">
      <c r="B33" s="49" t="s">
        <v>29</v>
      </c>
      <c r="C33" s="59">
        <f>VLOOKUP($C$26&amp;" - "&amp;B33,Folha1!$A:$D,4,FALSE)</f>
        <v>0.05</v>
      </c>
      <c r="D33" s="50">
        <f>$C$27*C33</f>
        <v>0.5</v>
      </c>
    </row>
    <row r="34" spans="2:4" ht="15.75" x14ac:dyDescent="0.25">
      <c r="B34" s="49" t="s">
        <v>30</v>
      </c>
      <c r="C34" s="59">
        <f>VLOOKUP($C$26&amp;" - "&amp;B34,Folha1!$A:$D,4,FALSE)</f>
        <v>0.2</v>
      </c>
      <c r="D34" s="50">
        <f>$C$27*C34</f>
        <v>2</v>
      </c>
    </row>
    <row r="35" spans="2:4" ht="15.75" x14ac:dyDescent="0.25">
      <c r="B35" s="49" t="s">
        <v>31</v>
      </c>
      <c r="C35" s="59">
        <f>VLOOKUP($C$26&amp;" - "&amp;B35,Folha1!$A:$D,4,FALSE)</f>
        <v>0.1</v>
      </c>
      <c r="D35" s="50">
        <f>$C$27*C35</f>
        <v>1</v>
      </c>
    </row>
    <row r="36" spans="2:4" ht="15.75" x14ac:dyDescent="0.25">
      <c r="B36" s="51" t="s">
        <v>32</v>
      </c>
      <c r="C36" s="52"/>
      <c r="D36" s="53">
        <f>SUM(D30:D35)</f>
        <v>10</v>
      </c>
    </row>
    <row r="49" customFormat="1" x14ac:dyDescent="0.25"/>
    <row r="50" customFormat="1" x14ac:dyDescent="0.25"/>
  </sheetData>
  <mergeCells count="14">
    <mergeCell ref="B4:C4"/>
    <mergeCell ref="C26:D26"/>
    <mergeCell ref="C27:D27"/>
    <mergeCell ref="B36:C36"/>
    <mergeCell ref="B12:C12"/>
    <mergeCell ref="B13:C13"/>
    <mergeCell ref="B14:C14"/>
    <mergeCell ref="B5:C5"/>
    <mergeCell ref="B6:C6"/>
    <mergeCell ref="B7:C7"/>
    <mergeCell ref="B9:C9"/>
    <mergeCell ref="B16:C16"/>
    <mergeCell ref="B10:C10"/>
    <mergeCell ref="B11:C11"/>
  </mergeCells>
  <dataValidations count="1">
    <dataValidation type="list" allowBlank="1" showInputMessage="1" showErrorMessage="1" sqref="C26" xr:uid="{7765D7CA-FBB0-4D8B-8E02-2212DD8AD8BF}">
      <formula1>"Conservador, Moderado, Agressivo"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AAD22-3850-49DC-85B2-BA23C1FDFDEF}">
  <dimension ref="A2:D20"/>
  <sheetViews>
    <sheetView workbookViewId="0">
      <selection activeCell="D9" sqref="D9:D14"/>
    </sheetView>
  </sheetViews>
  <sheetFormatPr defaultRowHeight="15" x14ac:dyDescent="0.25"/>
  <cols>
    <col min="1" max="1" width="31.7109375" bestFit="1" customWidth="1"/>
    <col min="2" max="2" width="12.140625" bestFit="1" customWidth="1"/>
    <col min="3" max="3" width="18.5703125" bestFit="1" customWidth="1"/>
  </cols>
  <sheetData>
    <row r="2" spans="1:4" x14ac:dyDescent="0.25">
      <c r="A2" t="s">
        <v>33</v>
      </c>
      <c r="B2" t="s">
        <v>21</v>
      </c>
      <c r="C2" t="s">
        <v>23</v>
      </c>
      <c r="D2" s="1" t="s">
        <v>34</v>
      </c>
    </row>
    <row r="3" spans="1:4" x14ac:dyDescent="0.25">
      <c r="A3" t="str">
        <f>$B$3&amp;" - "&amp;C3</f>
        <v>Conservador - PAPEL</v>
      </c>
      <c r="B3" t="s">
        <v>18</v>
      </c>
      <c r="C3" t="s">
        <v>26</v>
      </c>
      <c r="D3" s="41">
        <v>0.3</v>
      </c>
    </row>
    <row r="4" spans="1:4" x14ac:dyDescent="0.25">
      <c r="A4" t="str">
        <f t="shared" ref="A4:A20" si="0">$B$3&amp;" - "&amp;C4</f>
        <v>Conservador - TIJOLO</v>
      </c>
      <c r="B4" t="s">
        <v>18</v>
      </c>
      <c r="C4" t="s">
        <v>27</v>
      </c>
      <c r="D4" s="41">
        <v>0.5</v>
      </c>
    </row>
    <row r="5" spans="1:4" x14ac:dyDescent="0.25">
      <c r="A5" t="str">
        <f t="shared" si="0"/>
        <v>Conservador - HÍBRIDOS</v>
      </c>
      <c r="B5" t="s">
        <v>18</v>
      </c>
      <c r="C5" t="s">
        <v>28</v>
      </c>
      <c r="D5" s="41">
        <v>0.1</v>
      </c>
    </row>
    <row r="6" spans="1:4" x14ac:dyDescent="0.25">
      <c r="A6" t="str">
        <f t="shared" si="0"/>
        <v>Conservador - FOFs</v>
      </c>
      <c r="B6" t="s">
        <v>18</v>
      </c>
      <c r="C6" t="s">
        <v>29</v>
      </c>
      <c r="D6" s="41">
        <v>0.1</v>
      </c>
    </row>
    <row r="7" spans="1:4" x14ac:dyDescent="0.25">
      <c r="A7" t="str">
        <f t="shared" si="0"/>
        <v>Conservador - DESENVOLVIMENTO</v>
      </c>
      <c r="B7" t="s">
        <v>18</v>
      </c>
      <c r="C7" t="s">
        <v>30</v>
      </c>
      <c r="D7" s="41">
        <v>0</v>
      </c>
    </row>
    <row r="8" spans="1:4" ht="15.75" thickBot="1" x14ac:dyDescent="0.3">
      <c r="A8" s="40" t="str">
        <f t="shared" si="0"/>
        <v>Conservador - HOTELARIAS</v>
      </c>
      <c r="B8" s="40" t="s">
        <v>18</v>
      </c>
      <c r="C8" s="40" t="s">
        <v>31</v>
      </c>
      <c r="D8" s="42">
        <v>0</v>
      </c>
    </row>
    <row r="9" spans="1:4" x14ac:dyDescent="0.25">
      <c r="A9" t="str">
        <f>$B$9&amp;" - "&amp;C9</f>
        <v>Moderado - PAPEL</v>
      </c>
      <c r="B9" t="s">
        <v>19</v>
      </c>
      <c r="C9" t="s">
        <v>26</v>
      </c>
      <c r="D9" s="41">
        <v>0.32</v>
      </c>
    </row>
    <row r="10" spans="1:4" x14ac:dyDescent="0.25">
      <c r="A10" t="str">
        <f t="shared" ref="A10:A14" si="1">$B$9&amp;" - "&amp;C10</f>
        <v>Moderado - TIJOLO</v>
      </c>
      <c r="B10" t="s">
        <v>19</v>
      </c>
      <c r="C10" t="s">
        <v>27</v>
      </c>
      <c r="D10" s="41">
        <v>0.35</v>
      </c>
    </row>
    <row r="11" spans="1:4" x14ac:dyDescent="0.25">
      <c r="A11" t="str">
        <f t="shared" si="1"/>
        <v>Moderado - HÍBRIDOS</v>
      </c>
      <c r="B11" t="s">
        <v>19</v>
      </c>
      <c r="C11" t="s">
        <v>28</v>
      </c>
      <c r="D11" s="41">
        <v>0.08</v>
      </c>
    </row>
    <row r="12" spans="1:4" x14ac:dyDescent="0.25">
      <c r="A12" t="str">
        <f t="shared" si="1"/>
        <v>Moderado - FOFs</v>
      </c>
      <c r="B12" t="s">
        <v>19</v>
      </c>
      <c r="C12" t="s">
        <v>29</v>
      </c>
      <c r="D12" s="41">
        <v>0.05</v>
      </c>
    </row>
    <row r="13" spans="1:4" x14ac:dyDescent="0.25">
      <c r="A13" t="str">
        <f t="shared" si="1"/>
        <v>Moderado - DESENVOLVIMENTO</v>
      </c>
      <c r="B13" t="s">
        <v>19</v>
      </c>
      <c r="C13" t="s">
        <v>30</v>
      </c>
      <c r="D13" s="41">
        <v>0.1</v>
      </c>
    </row>
    <row r="14" spans="1:4" ht="15.75" thickBot="1" x14ac:dyDescent="0.3">
      <c r="A14" s="40" t="str">
        <f t="shared" si="1"/>
        <v>Moderado - HOTELARIAS</v>
      </c>
      <c r="B14" s="40" t="s">
        <v>19</v>
      </c>
      <c r="C14" s="40" t="s">
        <v>31</v>
      </c>
      <c r="D14" s="42">
        <v>0.1</v>
      </c>
    </row>
    <row r="15" spans="1:4" x14ac:dyDescent="0.25">
      <c r="A15" t="str">
        <f>$B$15&amp;" - "&amp;C15</f>
        <v>Agressivo - PAPEL</v>
      </c>
      <c r="B15" t="s">
        <v>20</v>
      </c>
      <c r="C15" t="s">
        <v>26</v>
      </c>
      <c r="D15" s="41">
        <v>0.5</v>
      </c>
    </row>
    <row r="16" spans="1:4" x14ac:dyDescent="0.25">
      <c r="A16" t="str">
        <f t="shared" ref="A16:A20" si="2">$B$15&amp;" - "&amp;C16</f>
        <v>Agressivo - TIJOLO</v>
      </c>
      <c r="B16" t="s">
        <v>20</v>
      </c>
      <c r="C16" t="s">
        <v>27</v>
      </c>
      <c r="D16" s="41">
        <v>0.1</v>
      </c>
    </row>
    <row r="17" spans="1:4" x14ac:dyDescent="0.25">
      <c r="A17" t="str">
        <f t="shared" si="2"/>
        <v>Agressivo - HÍBRIDOS</v>
      </c>
      <c r="B17" t="s">
        <v>20</v>
      </c>
      <c r="C17" t="s">
        <v>28</v>
      </c>
      <c r="D17" s="41">
        <v>0.05</v>
      </c>
    </row>
    <row r="18" spans="1:4" x14ac:dyDescent="0.25">
      <c r="A18" t="str">
        <f t="shared" si="2"/>
        <v>Agressivo - FOFs</v>
      </c>
      <c r="B18" t="s">
        <v>20</v>
      </c>
      <c r="C18" t="s">
        <v>29</v>
      </c>
      <c r="D18" s="41">
        <v>0.05</v>
      </c>
    </row>
    <row r="19" spans="1:4" x14ac:dyDescent="0.25">
      <c r="A19" t="str">
        <f t="shared" si="2"/>
        <v>Agressivo - DESENVOLVIMENTO</v>
      </c>
      <c r="B19" t="s">
        <v>20</v>
      </c>
      <c r="C19" t="s">
        <v>30</v>
      </c>
      <c r="D19" s="41">
        <v>0.2</v>
      </c>
    </row>
    <row r="20" spans="1:4" x14ac:dyDescent="0.25">
      <c r="A20" t="str">
        <f t="shared" si="2"/>
        <v>Agressivo - HOTELARIAS</v>
      </c>
      <c r="B20" t="s">
        <v>20</v>
      </c>
      <c r="C20" t="s">
        <v>31</v>
      </c>
      <c r="D20" s="41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7</vt:i4>
      </vt:variant>
    </vt:vector>
  </HeadingPairs>
  <TitlesOfParts>
    <vt:vector size="9" baseType="lpstr">
      <vt:lpstr>Folha2</vt:lpstr>
      <vt:lpstr>Folha1</vt:lpstr>
      <vt:lpstr>aporte</vt:lpstr>
      <vt:lpstr>patrimonio</vt:lpstr>
      <vt:lpstr>qtd_anos</vt:lpstr>
      <vt:lpstr>rendimento_carteira</vt:lpstr>
      <vt:lpstr>salario</vt:lpstr>
      <vt:lpstr>sugest_investimento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Rafael Jorte da Costa</dc:creator>
  <cp:lastModifiedBy>Joao Rafael Jorte da Costa</cp:lastModifiedBy>
  <dcterms:created xsi:type="dcterms:W3CDTF">2025-06-08T17:26:23Z</dcterms:created>
  <dcterms:modified xsi:type="dcterms:W3CDTF">2025-06-08T20:21:43Z</dcterms:modified>
</cp:coreProperties>
</file>