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b29a2c05dc51e92/Trades e investimentos/MILHO CCM/"/>
    </mc:Choice>
  </mc:AlternateContent>
  <xr:revisionPtr revIDLastSave="1252" documentId="13_ncr:1_{1B024CEF-6639-4D6D-B620-BC99B4A9D0C5}" xr6:coauthVersionLast="47" xr6:coauthVersionMax="47" xr10:uidLastSave="{6E9EF59B-9985-4BB7-AE89-FD0DA0AF559E}"/>
  <bookViews>
    <workbookView xWindow="-108" yWindow="-108" windowWidth="23256" windowHeight="12456" xr2:uid="{00000000-000D-0000-FFFF-FFFF00000000}"/>
  </bookViews>
  <sheets>
    <sheet name="Trades" sheetId="1" r:id="rId1"/>
    <sheet name="cotação" sheetId="3" r:id="rId2"/>
    <sheet name="Gráfic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80" i="1" l="1"/>
  <c r="T81" i="1" s="1"/>
  <c r="T75" i="1"/>
  <c r="T76" i="1" s="1"/>
  <c r="T77" i="1" s="1"/>
  <c r="T78" i="1" s="1"/>
  <c r="T73" i="1"/>
  <c r="T74" i="1" s="1"/>
  <c r="P23" i="1"/>
  <c r="Q24" i="1"/>
  <c r="T65" i="1"/>
  <c r="T66" i="1"/>
  <c r="T67" i="1"/>
  <c r="T68" i="1" s="1"/>
  <c r="T69" i="1" s="1"/>
  <c r="T57" i="1" l="1"/>
  <c r="T58" i="1" s="1"/>
  <c r="T59" i="1" s="1"/>
  <c r="T60" i="1" s="1"/>
  <c r="T61" i="1" s="1"/>
  <c r="T62" i="1" s="1"/>
  <c r="T63" i="1" s="1"/>
  <c r="T53" i="1"/>
  <c r="T54" i="1" s="1"/>
  <c r="T55" i="1" s="1"/>
  <c r="T56" i="1" s="1"/>
  <c r="Q20" i="1" l="1"/>
  <c r="B12" i="1" l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4" i="1"/>
  <c r="B5" i="1"/>
  <c r="B6" i="1"/>
  <c r="B7" i="1"/>
  <c r="B8" i="1"/>
  <c r="B9" i="1"/>
  <c r="B10" i="1"/>
  <c r="B11" i="1"/>
  <c r="B3" i="1"/>
  <c r="B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T64" i="1" s="1"/>
  <c r="H65" i="1"/>
  <c r="H66" i="1"/>
  <c r="H67" i="1"/>
  <c r="H68" i="1"/>
  <c r="H69" i="1"/>
  <c r="H70" i="1"/>
  <c r="T70" i="1" s="1"/>
  <c r="H71" i="1"/>
  <c r="H72" i="1"/>
  <c r="H73" i="1"/>
  <c r="H74" i="1"/>
  <c r="H75" i="1"/>
  <c r="H76" i="1"/>
  <c r="H77" i="1"/>
  <c r="H78" i="1"/>
  <c r="H79" i="1"/>
  <c r="T79" i="1" s="1"/>
  <c r="H80" i="1"/>
  <c r="H81" i="1"/>
  <c r="H82" i="1"/>
  <c r="T82" i="1" s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2" i="1"/>
  <c r="N304" i="1"/>
  <c r="T71" i="1" l="1"/>
  <c r="T72" i="1" s="1"/>
  <c r="I2" i="1"/>
  <c r="T2" i="1"/>
  <c r="T3" i="1" s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Q34" i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2" i="1"/>
  <c r="K98" i="1" l="1"/>
  <c r="L98" i="1" s="1"/>
  <c r="K34" i="1"/>
  <c r="L34" i="1" s="1"/>
  <c r="K289" i="1"/>
  <c r="L289" i="1" s="1"/>
  <c r="K249" i="1"/>
  <c r="L249" i="1" s="1"/>
  <c r="K225" i="1"/>
  <c r="K185" i="1"/>
  <c r="L185" i="1" s="1"/>
  <c r="K161" i="1"/>
  <c r="L161" i="1" s="1"/>
  <c r="K121" i="1"/>
  <c r="L121" i="1" s="1"/>
  <c r="K97" i="1"/>
  <c r="L97" i="1" s="1"/>
  <c r="K57" i="1"/>
  <c r="L57" i="1" s="1"/>
  <c r="K33" i="1"/>
  <c r="L33" i="1" s="1"/>
  <c r="K272" i="1"/>
  <c r="L272" i="1" s="1"/>
  <c r="K290" i="1"/>
  <c r="K266" i="1"/>
  <c r="K226" i="1"/>
  <c r="K202" i="1"/>
  <c r="K162" i="1"/>
  <c r="K138" i="1"/>
  <c r="K74" i="1"/>
  <c r="K208" i="1"/>
  <c r="K184" i="1"/>
  <c r="K144" i="1"/>
  <c r="K120" i="1"/>
  <c r="K80" i="1"/>
  <c r="K56" i="1"/>
  <c r="K32" i="1"/>
  <c r="K24" i="1"/>
  <c r="K303" i="1"/>
  <c r="K295" i="1"/>
  <c r="K287" i="1"/>
  <c r="K279" i="1"/>
  <c r="K271" i="1"/>
  <c r="K263" i="1"/>
  <c r="K255" i="1"/>
  <c r="K247" i="1"/>
  <c r="K239" i="1"/>
  <c r="K231" i="1"/>
  <c r="K223" i="1"/>
  <c r="K215" i="1"/>
  <c r="K207" i="1"/>
  <c r="K199" i="1"/>
  <c r="K191" i="1"/>
  <c r="K183" i="1"/>
  <c r="K175" i="1"/>
  <c r="K167" i="1"/>
  <c r="K248" i="1"/>
  <c r="K301" i="1"/>
  <c r="K293" i="1"/>
  <c r="K285" i="1"/>
  <c r="K277" i="1"/>
  <c r="K269" i="1"/>
  <c r="K261" i="1"/>
  <c r="K253" i="1"/>
  <c r="K245" i="1"/>
  <c r="K237" i="1"/>
  <c r="L225" i="1"/>
  <c r="K10" i="1"/>
  <c r="K9" i="1"/>
  <c r="K304" i="1"/>
  <c r="K296" i="1"/>
  <c r="K288" i="1"/>
  <c r="K280" i="1"/>
  <c r="K264" i="1"/>
  <c r="K256" i="1"/>
  <c r="K240" i="1"/>
  <c r="K232" i="1"/>
  <c r="K224" i="1"/>
  <c r="K216" i="1"/>
  <c r="K200" i="1"/>
  <c r="K192" i="1"/>
  <c r="K176" i="1"/>
  <c r="K168" i="1"/>
  <c r="K160" i="1"/>
  <c r="K152" i="1"/>
  <c r="K136" i="1"/>
  <c r="K128" i="1"/>
  <c r="K112" i="1"/>
  <c r="K104" i="1"/>
  <c r="K96" i="1"/>
  <c r="K88" i="1"/>
  <c r="K72" i="1"/>
  <c r="K64" i="1"/>
  <c r="K48" i="1"/>
  <c r="K40" i="1"/>
  <c r="K8" i="1"/>
  <c r="K229" i="1"/>
  <c r="K221" i="1"/>
  <c r="K213" i="1"/>
  <c r="K205" i="1"/>
  <c r="K197" i="1"/>
  <c r="K189" i="1"/>
  <c r="K181" i="1"/>
  <c r="K173" i="1"/>
  <c r="K165" i="1"/>
  <c r="K157" i="1"/>
  <c r="K149" i="1"/>
  <c r="K141" i="1"/>
  <c r="K133" i="1"/>
  <c r="K125" i="1"/>
  <c r="K117" i="1"/>
  <c r="K109" i="1"/>
  <c r="K101" i="1"/>
  <c r="K93" i="1"/>
  <c r="K85" i="1"/>
  <c r="K77" i="1"/>
  <c r="K69" i="1"/>
  <c r="K61" i="1"/>
  <c r="K53" i="1"/>
  <c r="K45" i="1"/>
  <c r="K37" i="1"/>
  <c r="K29" i="1"/>
  <c r="K13" i="1"/>
  <c r="K5" i="1"/>
  <c r="K300" i="1"/>
  <c r="K292" i="1"/>
  <c r="K284" i="1"/>
  <c r="K276" i="1"/>
  <c r="K268" i="1"/>
  <c r="K260" i="1"/>
  <c r="K252" i="1"/>
  <c r="K244" i="1"/>
  <c r="K236" i="1"/>
  <c r="K228" i="1"/>
  <c r="K220" i="1"/>
  <c r="K212" i="1"/>
  <c r="K204" i="1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K4" i="1"/>
  <c r="K299" i="1"/>
  <c r="K291" i="1"/>
  <c r="K283" i="1"/>
  <c r="K275" i="1"/>
  <c r="K267" i="1"/>
  <c r="K259" i="1"/>
  <c r="K251" i="1"/>
  <c r="K243" i="1"/>
  <c r="K235" i="1"/>
  <c r="K227" i="1"/>
  <c r="K219" i="1"/>
  <c r="K211" i="1"/>
  <c r="K203" i="1"/>
  <c r="K195" i="1"/>
  <c r="K187" i="1"/>
  <c r="K179" i="1"/>
  <c r="K171" i="1"/>
  <c r="K298" i="1"/>
  <c r="K282" i="1"/>
  <c r="K274" i="1"/>
  <c r="K258" i="1"/>
  <c r="K250" i="1"/>
  <c r="K242" i="1"/>
  <c r="K234" i="1"/>
  <c r="K218" i="1"/>
  <c r="K210" i="1"/>
  <c r="K194" i="1"/>
  <c r="K186" i="1"/>
  <c r="K178" i="1"/>
  <c r="K170" i="1"/>
  <c r="K154" i="1"/>
  <c r="K146" i="1"/>
  <c r="K130" i="1"/>
  <c r="K122" i="1"/>
  <c r="K114" i="1"/>
  <c r="K106" i="1"/>
  <c r="K90" i="1"/>
  <c r="K82" i="1"/>
  <c r="K66" i="1"/>
  <c r="K58" i="1"/>
  <c r="K50" i="1"/>
  <c r="K42" i="1"/>
  <c r="K2" i="1"/>
  <c r="M2" i="1" s="1"/>
  <c r="K297" i="1"/>
  <c r="K281" i="1"/>
  <c r="K273" i="1"/>
  <c r="K265" i="1"/>
  <c r="K257" i="1"/>
  <c r="K241" i="1"/>
  <c r="K233" i="1"/>
  <c r="K217" i="1"/>
  <c r="K209" i="1"/>
  <c r="K201" i="1"/>
  <c r="K193" i="1"/>
  <c r="K177" i="1"/>
  <c r="K169" i="1"/>
  <c r="K153" i="1"/>
  <c r="K145" i="1"/>
  <c r="K137" i="1"/>
  <c r="K129" i="1"/>
  <c r="K113" i="1"/>
  <c r="K105" i="1"/>
  <c r="K89" i="1"/>
  <c r="K81" i="1"/>
  <c r="K73" i="1"/>
  <c r="K65" i="1"/>
  <c r="K49" i="1"/>
  <c r="K41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K55" i="1"/>
  <c r="K47" i="1"/>
  <c r="K39" i="1"/>
  <c r="K31" i="1"/>
  <c r="K7" i="1"/>
  <c r="K302" i="1"/>
  <c r="K294" i="1"/>
  <c r="K286" i="1"/>
  <c r="K278" i="1"/>
  <c r="K270" i="1"/>
  <c r="K262" i="1"/>
  <c r="K254" i="1"/>
  <c r="K246" i="1"/>
  <c r="K238" i="1"/>
  <c r="K230" i="1"/>
  <c r="K222" i="1"/>
  <c r="K214" i="1"/>
  <c r="K206" i="1"/>
  <c r="K198" i="1"/>
  <c r="K190" i="1"/>
  <c r="K182" i="1"/>
  <c r="K174" i="1"/>
  <c r="K166" i="1"/>
  <c r="K158" i="1"/>
  <c r="K150" i="1"/>
  <c r="K142" i="1"/>
  <c r="K134" i="1"/>
  <c r="K126" i="1"/>
  <c r="K118" i="1"/>
  <c r="K110" i="1"/>
  <c r="K102" i="1"/>
  <c r="K94" i="1"/>
  <c r="K86" i="1"/>
  <c r="K78" i="1"/>
  <c r="K70" i="1"/>
  <c r="K62" i="1"/>
  <c r="K54" i="1"/>
  <c r="K46" i="1"/>
  <c r="K38" i="1"/>
  <c r="K30" i="1"/>
  <c r="K6" i="1"/>
  <c r="K163" i="1"/>
  <c r="K155" i="1"/>
  <c r="K147" i="1"/>
  <c r="K139" i="1"/>
  <c r="K131" i="1"/>
  <c r="K123" i="1"/>
  <c r="K115" i="1"/>
  <c r="K107" i="1"/>
  <c r="K99" i="1"/>
  <c r="K91" i="1"/>
  <c r="K83" i="1"/>
  <c r="K75" i="1"/>
  <c r="K67" i="1"/>
  <c r="K59" i="1"/>
  <c r="K51" i="1"/>
  <c r="K43" i="1"/>
  <c r="K35" i="1"/>
  <c r="K3" i="1"/>
  <c r="K17" i="1"/>
  <c r="K27" i="1"/>
  <c r="K25" i="1"/>
  <c r="K26" i="1"/>
  <c r="K23" i="1"/>
  <c r="K22" i="1"/>
  <c r="K21" i="1"/>
  <c r="K20" i="1"/>
  <c r="K19" i="1"/>
  <c r="K18" i="1"/>
  <c r="K16" i="1"/>
  <c r="K15" i="1"/>
  <c r="K14" i="1"/>
  <c r="K12" i="1"/>
  <c r="K11" i="1"/>
  <c r="M3" i="1" l="1"/>
  <c r="M4" i="1" s="1"/>
  <c r="M5" i="1" s="1"/>
  <c r="M6" i="1" s="1"/>
  <c r="L102" i="1"/>
  <c r="L81" i="1"/>
  <c r="L179" i="1"/>
  <c r="L212" i="1"/>
  <c r="L112" i="1"/>
  <c r="L245" i="1"/>
  <c r="L67" i="1"/>
  <c r="L302" i="1"/>
  <c r="L177" i="1"/>
  <c r="L187" i="1"/>
  <c r="L220" i="1"/>
  <c r="L117" i="1"/>
  <c r="L296" i="1"/>
  <c r="L183" i="1"/>
  <c r="L18" i="1"/>
  <c r="L75" i="1"/>
  <c r="L54" i="1"/>
  <c r="L118" i="1"/>
  <c r="L182" i="1"/>
  <c r="L246" i="1"/>
  <c r="L7" i="1"/>
  <c r="L87" i="1"/>
  <c r="L151" i="1"/>
  <c r="L105" i="1"/>
  <c r="L193" i="1"/>
  <c r="L273" i="1"/>
  <c r="L82" i="1"/>
  <c r="L170" i="1"/>
  <c r="L250" i="1"/>
  <c r="L195" i="1"/>
  <c r="L259" i="1"/>
  <c r="L36" i="1"/>
  <c r="L100" i="1"/>
  <c r="L164" i="1"/>
  <c r="L228" i="1"/>
  <c r="L292" i="1"/>
  <c r="L61" i="1"/>
  <c r="L125" i="1"/>
  <c r="L189" i="1"/>
  <c r="L48" i="1"/>
  <c r="L136" i="1"/>
  <c r="L224" i="1"/>
  <c r="L304" i="1"/>
  <c r="L261" i="1"/>
  <c r="L191" i="1"/>
  <c r="L255" i="1"/>
  <c r="L32" i="1"/>
  <c r="L266" i="1"/>
  <c r="L38" i="1"/>
  <c r="L71" i="1"/>
  <c r="L146" i="1"/>
  <c r="L148" i="1"/>
  <c r="L200" i="1"/>
  <c r="L208" i="1"/>
  <c r="L46" i="1"/>
  <c r="L79" i="1"/>
  <c r="L154" i="1"/>
  <c r="L92" i="1"/>
  <c r="L53" i="1"/>
  <c r="L128" i="1"/>
  <c r="L226" i="1"/>
  <c r="L27" i="1"/>
  <c r="L139" i="1"/>
  <c r="L19" i="1"/>
  <c r="L17" i="1"/>
  <c r="L83" i="1"/>
  <c r="L147" i="1"/>
  <c r="L62" i="1"/>
  <c r="L126" i="1"/>
  <c r="L190" i="1"/>
  <c r="L254" i="1"/>
  <c r="L31" i="1"/>
  <c r="L95" i="1"/>
  <c r="L159" i="1"/>
  <c r="L113" i="1"/>
  <c r="L201" i="1"/>
  <c r="L281" i="1"/>
  <c r="L90" i="1"/>
  <c r="L178" i="1"/>
  <c r="L258" i="1"/>
  <c r="L203" i="1"/>
  <c r="L267" i="1"/>
  <c r="L44" i="1"/>
  <c r="L108" i="1"/>
  <c r="L172" i="1"/>
  <c r="L236" i="1"/>
  <c r="L300" i="1"/>
  <c r="L69" i="1"/>
  <c r="L133" i="1"/>
  <c r="L197" i="1"/>
  <c r="L64" i="1"/>
  <c r="L152" i="1"/>
  <c r="L232" i="1"/>
  <c r="L9" i="1"/>
  <c r="L269" i="1"/>
  <c r="L199" i="1"/>
  <c r="L263" i="1"/>
  <c r="L56" i="1"/>
  <c r="L290" i="1"/>
  <c r="L123" i="1"/>
  <c r="L294" i="1"/>
  <c r="L58" i="1"/>
  <c r="L4" i="1"/>
  <c r="L109" i="1"/>
  <c r="L175" i="1"/>
  <c r="L25" i="1"/>
  <c r="L238" i="1"/>
  <c r="L265" i="1"/>
  <c r="L251" i="1"/>
  <c r="L284" i="1"/>
  <c r="L40" i="1"/>
  <c r="L253" i="1"/>
  <c r="L247" i="1"/>
  <c r="L24" i="1"/>
  <c r="L20" i="1"/>
  <c r="L3" i="1"/>
  <c r="L91" i="1"/>
  <c r="L155" i="1"/>
  <c r="L70" i="1"/>
  <c r="L134" i="1"/>
  <c r="L198" i="1"/>
  <c r="L262" i="1"/>
  <c r="L39" i="1"/>
  <c r="L103" i="1"/>
  <c r="L41" i="1"/>
  <c r="L129" i="1"/>
  <c r="L209" i="1"/>
  <c r="L297" i="1"/>
  <c r="L106" i="1"/>
  <c r="L186" i="1"/>
  <c r="L274" i="1"/>
  <c r="L211" i="1"/>
  <c r="L275" i="1"/>
  <c r="L52" i="1"/>
  <c r="L116" i="1"/>
  <c r="L180" i="1"/>
  <c r="L244" i="1"/>
  <c r="L5" i="1"/>
  <c r="L77" i="1"/>
  <c r="L141" i="1"/>
  <c r="L205" i="1"/>
  <c r="L72" i="1"/>
  <c r="L160" i="1"/>
  <c r="L240" i="1"/>
  <c r="L10" i="1"/>
  <c r="L277" i="1"/>
  <c r="L248" i="1"/>
  <c r="L207" i="1"/>
  <c r="L271" i="1"/>
  <c r="L80" i="1"/>
  <c r="L59" i="1"/>
  <c r="L135" i="1"/>
  <c r="L234" i="1"/>
  <c r="L276" i="1"/>
  <c r="L288" i="1"/>
  <c r="L239" i="1"/>
  <c r="L16" i="1"/>
  <c r="L174" i="1"/>
  <c r="L66" i="1"/>
  <c r="L28" i="1"/>
  <c r="L181" i="1"/>
  <c r="L11" i="1"/>
  <c r="L35" i="1"/>
  <c r="L163" i="1"/>
  <c r="L142" i="1"/>
  <c r="L270" i="1"/>
  <c r="L111" i="1"/>
  <c r="L137" i="1"/>
  <c r="L217" i="1"/>
  <c r="L114" i="1"/>
  <c r="L194" i="1"/>
  <c r="L282" i="1"/>
  <c r="L219" i="1"/>
  <c r="L283" i="1"/>
  <c r="L60" i="1"/>
  <c r="L124" i="1"/>
  <c r="L188" i="1"/>
  <c r="L252" i="1"/>
  <c r="L13" i="1"/>
  <c r="L85" i="1"/>
  <c r="L149" i="1"/>
  <c r="L213" i="1"/>
  <c r="L88" i="1"/>
  <c r="L168" i="1"/>
  <c r="L256" i="1"/>
  <c r="L285" i="1"/>
  <c r="L215" i="1"/>
  <c r="L279" i="1"/>
  <c r="L120" i="1"/>
  <c r="L74" i="1"/>
  <c r="L15" i="1"/>
  <c r="L166" i="1"/>
  <c r="L169" i="1"/>
  <c r="L243" i="1"/>
  <c r="L45" i="1"/>
  <c r="L8" i="1"/>
  <c r="L303" i="1"/>
  <c r="L110" i="1"/>
  <c r="L143" i="1"/>
  <c r="L242" i="1"/>
  <c r="L156" i="1"/>
  <c r="L216" i="1"/>
  <c r="L21" i="1"/>
  <c r="L99" i="1"/>
  <c r="L78" i="1"/>
  <c r="L206" i="1"/>
  <c r="L47" i="1"/>
  <c r="L49" i="1"/>
  <c r="L12" i="1"/>
  <c r="L22" i="1"/>
  <c r="L43" i="1"/>
  <c r="L107" i="1"/>
  <c r="L6" i="1"/>
  <c r="L86" i="1"/>
  <c r="L150" i="1"/>
  <c r="L214" i="1"/>
  <c r="L278" i="1"/>
  <c r="L55" i="1"/>
  <c r="L119" i="1"/>
  <c r="L65" i="1"/>
  <c r="L145" i="1"/>
  <c r="L233" i="1"/>
  <c r="L42" i="1"/>
  <c r="L122" i="1"/>
  <c r="L210" i="1"/>
  <c r="L298" i="1"/>
  <c r="L227" i="1"/>
  <c r="L291" i="1"/>
  <c r="L68" i="1"/>
  <c r="L132" i="1"/>
  <c r="L196" i="1"/>
  <c r="L260" i="1"/>
  <c r="L29" i="1"/>
  <c r="L93" i="1"/>
  <c r="L157" i="1"/>
  <c r="L221" i="1"/>
  <c r="L96" i="1"/>
  <c r="L176" i="1"/>
  <c r="L264" i="1"/>
  <c r="L293" i="1"/>
  <c r="L223" i="1"/>
  <c r="L287" i="1"/>
  <c r="L144" i="1"/>
  <c r="L138" i="1"/>
  <c r="L26" i="1"/>
  <c r="L230" i="1"/>
  <c r="L257" i="1"/>
  <c r="L84" i="1"/>
  <c r="L173" i="1"/>
  <c r="L202" i="1"/>
  <c r="L131" i="1"/>
  <c r="L89" i="1"/>
  <c r="L14" i="1"/>
  <c r="L51" i="1"/>
  <c r="L115" i="1"/>
  <c r="L30" i="1"/>
  <c r="L94" i="1"/>
  <c r="L158" i="1"/>
  <c r="L222" i="1"/>
  <c r="L286" i="1"/>
  <c r="L63" i="1"/>
  <c r="L127" i="1"/>
  <c r="L73" i="1"/>
  <c r="L153" i="1"/>
  <c r="L241" i="1"/>
  <c r="L50" i="1"/>
  <c r="L130" i="1"/>
  <c r="L218" i="1"/>
  <c r="L171" i="1"/>
  <c r="L235" i="1"/>
  <c r="L299" i="1"/>
  <c r="L76" i="1"/>
  <c r="L140" i="1"/>
  <c r="L204" i="1"/>
  <c r="L268" i="1"/>
  <c r="L37" i="1"/>
  <c r="L101" i="1"/>
  <c r="L165" i="1"/>
  <c r="L229" i="1"/>
  <c r="L104" i="1"/>
  <c r="L192" i="1"/>
  <c r="L280" i="1"/>
  <c r="L237" i="1"/>
  <c r="L301" i="1"/>
  <c r="L167" i="1"/>
  <c r="L231" i="1"/>
  <c r="L295" i="1"/>
  <c r="L184" i="1"/>
  <c r="L162" i="1"/>
  <c r="L2" i="1"/>
  <c r="L23" i="1"/>
  <c r="Q5" i="1"/>
  <c r="R7" i="1" s="1"/>
  <c r="S7" i="1" s="1"/>
  <c r="Q4" i="1"/>
  <c r="Q6" i="1"/>
  <c r="R8" i="1" s="1"/>
  <c r="M7" i="1" l="1"/>
  <c r="M8" i="1" s="1"/>
  <c r="S8" i="1"/>
  <c r="P15" i="1"/>
  <c r="P17" i="1" s="1"/>
  <c r="Q8" i="1"/>
  <c r="Q2" i="1"/>
  <c r="Q7" i="1"/>
  <c r="M9" i="1" l="1"/>
  <c r="Q3" i="1"/>
  <c r="M10" i="1" l="1"/>
  <c r="M11" i="1" l="1"/>
  <c r="M12" i="1" l="1"/>
  <c r="M13" i="1" l="1"/>
  <c r="M14" i="1" l="1"/>
  <c r="M15" i="1" l="1"/>
  <c r="M16" i="1" l="1"/>
  <c r="M17" i="1" l="1"/>
  <c r="M18" i="1" l="1"/>
  <c r="M19" i="1" l="1"/>
  <c r="M20" i="1" l="1"/>
  <c r="M21" i="1" l="1"/>
  <c r="M22" i="1" l="1"/>
  <c r="M23" i="1" l="1"/>
  <c r="M24" i="1" l="1"/>
  <c r="M25" i="1" l="1"/>
  <c r="M26" i="1" l="1"/>
  <c r="M27" i="1" l="1"/>
  <c r="M28" i="1" l="1"/>
  <c r="M29" i="1" l="1"/>
  <c r="M30" i="1" l="1"/>
  <c r="M31" i="1" l="1"/>
  <c r="M32" i="1" l="1"/>
  <c r="M33" i="1" l="1"/>
  <c r="M34" i="1" l="1"/>
  <c r="M35" i="1" s="1"/>
  <c r="M36" i="1" l="1"/>
  <c r="M37" i="1" l="1"/>
  <c r="M38" i="1" l="1"/>
  <c r="M39" i="1" l="1"/>
  <c r="M40" i="1" l="1"/>
  <c r="M41" i="1" l="1"/>
  <c r="M42" i="1" l="1"/>
  <c r="M43" i="1" l="1"/>
  <c r="M44" i="1" l="1"/>
  <c r="M45" i="1" l="1"/>
  <c r="M46" i="1" l="1"/>
  <c r="M47" i="1" l="1"/>
  <c r="M48" i="1" l="1"/>
  <c r="M49" i="1" l="1"/>
  <c r="M50" i="1" l="1"/>
  <c r="M51" i="1" l="1"/>
  <c r="M52" i="1" l="1"/>
  <c r="M53" i="1" l="1"/>
  <c r="M54" i="1" l="1"/>
  <c r="M55" i="1" l="1"/>
  <c r="M56" i="1" l="1"/>
  <c r="M57" i="1" l="1"/>
  <c r="M58" i="1" l="1"/>
  <c r="M59" i="1" l="1"/>
  <c r="M60" i="1" l="1"/>
  <c r="M61" i="1" l="1"/>
  <c r="M62" i="1" l="1"/>
  <c r="M63" i="1" l="1"/>
  <c r="M64" i="1" l="1"/>
  <c r="M65" i="1" l="1"/>
  <c r="M66" i="1" l="1"/>
  <c r="M67" i="1" l="1"/>
  <c r="M68" i="1" l="1"/>
  <c r="M69" i="1" l="1"/>
  <c r="M70" i="1" l="1"/>
  <c r="M71" i="1" l="1"/>
  <c r="M72" i="1" l="1"/>
  <c r="M73" i="1" l="1"/>
  <c r="M74" i="1" l="1"/>
  <c r="M75" i="1" l="1"/>
  <c r="M76" i="1" l="1"/>
  <c r="M77" i="1" l="1"/>
  <c r="M78" i="1" l="1"/>
  <c r="M79" i="1" l="1"/>
  <c r="M80" i="1" l="1"/>
  <c r="M81" i="1" l="1"/>
  <c r="M82" i="1" l="1"/>
  <c r="M83" i="1" l="1"/>
  <c r="M84" i="1" l="1"/>
  <c r="M85" i="1" l="1"/>
  <c r="M86" i="1" l="1"/>
  <c r="M87" i="1" l="1"/>
  <c r="M88" i="1" l="1"/>
  <c r="M89" i="1" l="1"/>
  <c r="M90" i="1" l="1"/>
  <c r="M91" i="1" l="1"/>
  <c r="M92" i="1" l="1"/>
  <c r="M93" i="1" l="1"/>
  <c r="M94" i="1" l="1"/>
  <c r="M95" i="1" l="1"/>
  <c r="M96" i="1" l="1"/>
  <c r="M97" i="1" l="1"/>
  <c r="M98" i="1" l="1"/>
  <c r="M99" i="1" l="1"/>
  <c r="M100" i="1" l="1"/>
  <c r="M101" i="1" l="1"/>
  <c r="M102" i="1" l="1"/>
  <c r="M103" i="1" l="1"/>
  <c r="M104" i="1" l="1"/>
  <c r="M105" i="1" l="1"/>
  <c r="M106" i="1" l="1"/>
  <c r="M107" i="1" l="1"/>
  <c r="M108" i="1" l="1"/>
  <c r="M109" i="1" l="1"/>
  <c r="M110" i="1" l="1"/>
  <c r="M111" i="1" l="1"/>
  <c r="M112" i="1" l="1"/>
  <c r="M113" i="1" l="1"/>
  <c r="M114" i="1" l="1"/>
  <c r="M115" i="1" l="1"/>
  <c r="M116" i="1" l="1"/>
  <c r="M117" i="1" l="1"/>
  <c r="M118" i="1" l="1"/>
  <c r="M119" i="1" l="1"/>
  <c r="M120" i="1" l="1"/>
  <c r="M121" i="1" l="1"/>
  <c r="M122" i="1" l="1"/>
  <c r="M123" i="1" l="1"/>
  <c r="M124" i="1" l="1"/>
  <c r="M125" i="1" l="1"/>
  <c r="M126" i="1" l="1"/>
  <c r="M127" i="1" l="1"/>
  <c r="M128" i="1" l="1"/>
  <c r="M129" i="1" l="1"/>
  <c r="M130" i="1" l="1"/>
  <c r="M131" i="1" l="1"/>
  <c r="M132" i="1" l="1"/>
  <c r="M133" i="1" l="1"/>
  <c r="M134" i="1" l="1"/>
  <c r="M135" i="1" l="1"/>
  <c r="M136" i="1" l="1"/>
  <c r="M137" i="1" l="1"/>
  <c r="M138" i="1" l="1"/>
  <c r="M139" i="1" l="1"/>
  <c r="M140" i="1" l="1"/>
  <c r="M141" i="1" l="1"/>
  <c r="M142" i="1" l="1"/>
  <c r="M143" i="1" l="1"/>
  <c r="M144" i="1" l="1"/>
  <c r="M145" i="1" l="1"/>
  <c r="M146" i="1" l="1"/>
  <c r="M147" i="1" l="1"/>
  <c r="M148" i="1" l="1"/>
  <c r="M149" i="1" l="1"/>
  <c r="M150" i="1" l="1"/>
  <c r="M151" i="1" l="1"/>
  <c r="M152" i="1" l="1"/>
  <c r="M153" i="1" l="1"/>
  <c r="M154" i="1" l="1"/>
  <c r="M155" i="1" l="1"/>
  <c r="M156" i="1" l="1"/>
  <c r="M157" i="1" l="1"/>
  <c r="M158" i="1" l="1"/>
  <c r="M159" i="1" l="1"/>
  <c r="M160" i="1" l="1"/>
  <c r="M161" i="1" l="1"/>
  <c r="M162" i="1" l="1"/>
  <c r="M163" i="1" l="1"/>
  <c r="M164" i="1" l="1"/>
  <c r="M165" i="1" l="1"/>
  <c r="M166" i="1" l="1"/>
  <c r="M167" i="1" l="1"/>
  <c r="M168" i="1" l="1"/>
  <c r="M169" i="1" l="1"/>
  <c r="M170" i="1" l="1"/>
  <c r="M171" i="1" l="1"/>
  <c r="M172" i="1" l="1"/>
  <c r="M173" i="1" l="1"/>
  <c r="M174" i="1" l="1"/>
  <c r="M175" i="1" l="1"/>
  <c r="M176" i="1" l="1"/>
  <c r="M177" i="1" l="1"/>
  <c r="M178" i="1" l="1"/>
  <c r="M179" i="1" l="1"/>
  <c r="M180" i="1" l="1"/>
  <c r="M181" i="1" l="1"/>
  <c r="M182" i="1" l="1"/>
  <c r="M183" i="1" l="1"/>
  <c r="M184" i="1" l="1"/>
  <c r="M185" i="1" l="1"/>
  <c r="M186" i="1" l="1"/>
  <c r="M187" i="1" l="1"/>
  <c r="M188" i="1" l="1"/>
  <c r="M189" i="1" l="1"/>
  <c r="M190" i="1" l="1"/>
  <c r="M191" i="1" l="1"/>
  <c r="M192" i="1" l="1"/>
  <c r="M193" i="1" l="1"/>
  <c r="M194" i="1" l="1"/>
  <c r="M195" i="1" l="1"/>
  <c r="M196" i="1" l="1"/>
  <c r="M197" i="1" l="1"/>
  <c r="M198" i="1" l="1"/>
  <c r="M199" i="1" l="1"/>
  <c r="M200" i="1" l="1"/>
  <c r="M201" i="1" l="1"/>
  <c r="M202" i="1" l="1"/>
  <c r="M203" i="1" l="1"/>
  <c r="M204" i="1" l="1"/>
  <c r="M205" i="1" l="1"/>
  <c r="M206" i="1" l="1"/>
  <c r="M207" i="1" l="1"/>
  <c r="M208" i="1" l="1"/>
  <c r="M209" i="1" l="1"/>
  <c r="M210" i="1" l="1"/>
  <c r="M211" i="1" l="1"/>
  <c r="M212" i="1" l="1"/>
  <c r="M213" i="1" l="1"/>
  <c r="M214" i="1" l="1"/>
  <c r="M215" i="1" l="1"/>
  <c r="M216" i="1" l="1"/>
  <c r="M217" i="1" l="1"/>
  <c r="M218" i="1" l="1"/>
  <c r="M219" i="1" l="1"/>
  <c r="M220" i="1" l="1"/>
  <c r="M221" i="1" l="1"/>
  <c r="M222" i="1" l="1"/>
  <c r="M223" i="1" l="1"/>
  <c r="M224" i="1" l="1"/>
  <c r="M225" i="1" l="1"/>
  <c r="M226" i="1" l="1"/>
  <c r="M227" i="1" l="1"/>
  <c r="M228" i="1" l="1"/>
  <c r="M229" i="1" l="1"/>
  <c r="M230" i="1" l="1"/>
  <c r="M231" i="1" l="1"/>
  <c r="M232" i="1" l="1"/>
  <c r="M233" i="1" l="1"/>
  <c r="M234" i="1" l="1"/>
  <c r="M235" i="1" l="1"/>
  <c r="M236" i="1" l="1"/>
  <c r="M237" i="1" l="1"/>
  <c r="M238" i="1" l="1"/>
  <c r="M239" i="1" l="1"/>
  <c r="M240" i="1" l="1"/>
  <c r="M241" i="1" l="1"/>
  <c r="M242" i="1" l="1"/>
  <c r="M243" i="1" l="1"/>
  <c r="M244" i="1" l="1"/>
  <c r="M245" i="1" l="1"/>
  <c r="M246" i="1" l="1"/>
  <c r="M247" i="1" l="1"/>
  <c r="M248" i="1" l="1"/>
  <c r="M249" i="1" l="1"/>
  <c r="M250" i="1" l="1"/>
  <c r="M251" i="1" l="1"/>
  <c r="M252" i="1" l="1"/>
  <c r="M253" i="1" l="1"/>
  <c r="M254" i="1" l="1"/>
  <c r="M255" i="1" l="1"/>
  <c r="M256" i="1" l="1"/>
  <c r="M257" i="1" l="1"/>
  <c r="M258" i="1" l="1"/>
  <c r="M259" i="1" l="1"/>
  <c r="M260" i="1" l="1"/>
  <c r="M261" i="1" l="1"/>
  <c r="M262" i="1" l="1"/>
  <c r="M263" i="1" l="1"/>
  <c r="M264" i="1" l="1"/>
  <c r="M265" i="1" l="1"/>
  <c r="M266" i="1" l="1"/>
  <c r="M267" i="1" l="1"/>
  <c r="M268" i="1" l="1"/>
  <c r="M269" i="1" l="1"/>
  <c r="M270" i="1" l="1"/>
  <c r="M271" i="1" l="1"/>
  <c r="M272" i="1" l="1"/>
  <c r="M273" i="1" l="1"/>
  <c r="M274" i="1" l="1"/>
  <c r="M275" i="1" l="1"/>
  <c r="M276" i="1" l="1"/>
  <c r="M277" i="1" l="1"/>
  <c r="M278" i="1" l="1"/>
  <c r="Q12" i="1"/>
  <c r="M279" i="1" l="1"/>
  <c r="M280" i="1" l="1"/>
  <c r="M281" i="1" l="1"/>
  <c r="M282" i="1" l="1"/>
  <c r="M283" i="1" l="1"/>
  <c r="M284" i="1" l="1"/>
  <c r="M285" i="1" l="1"/>
  <c r="M286" i="1" l="1"/>
  <c r="M287" i="1" l="1"/>
  <c r="M288" i="1" l="1"/>
  <c r="M289" i="1" l="1"/>
  <c r="M290" i="1" l="1"/>
  <c r="M291" i="1" l="1"/>
  <c r="M292" i="1" l="1"/>
  <c r="M293" i="1" l="1"/>
  <c r="M294" i="1" l="1"/>
  <c r="M295" i="1" l="1"/>
  <c r="M296" i="1" l="1"/>
  <c r="M297" i="1" l="1"/>
  <c r="M298" i="1" l="1"/>
  <c r="M299" i="1" l="1"/>
  <c r="M300" i="1" l="1"/>
  <c r="M301" i="1" l="1"/>
  <c r="M302" i="1" l="1"/>
  <c r="M303" i="1" l="1"/>
  <c r="M304" i="1" l="1"/>
  <c r="Q9" i="1" s="1" a="1"/>
  <c r="Q9" i="1" s="1"/>
  <c r="Q10" i="1" s="1"/>
  <c r="Q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Arthur Masiero</author>
  </authors>
  <commentList>
    <comment ref="P22" authorId="0" shapeId="0" xr:uid="{27D0E3A0-BA7A-4457-934C-7E2042F9E5BF}">
      <text>
        <r>
          <rPr>
            <b/>
            <sz val="9"/>
            <color indexed="81"/>
            <rFont val="Segoe UI"/>
            <family val="2"/>
          </rPr>
          <t>João Arthur Masiero:</t>
        </r>
        <r>
          <rPr>
            <sz val="9"/>
            <color indexed="81"/>
            <rFont val="Segoe UI"/>
            <family val="2"/>
          </rPr>
          <t xml:space="preserve">
Acima disso pode sacar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<sst xmlns="http://schemas.openxmlformats.org/spreadsheetml/2006/main" count="137" uniqueCount="53">
  <si>
    <t>DIREÇÃO</t>
  </si>
  <si>
    <t>ENTRADA</t>
  </si>
  <si>
    <t>SAÍDA</t>
  </si>
  <si>
    <t>QDE</t>
  </si>
  <si>
    <t>P/L</t>
  </si>
  <si>
    <t>L</t>
  </si>
  <si>
    <t>POSIÇÃO E</t>
  </si>
  <si>
    <t>POSIÇÃO S</t>
  </si>
  <si>
    <t>S</t>
  </si>
  <si>
    <t>EQUITY</t>
  </si>
  <si>
    <t>PAYOFF</t>
  </si>
  <si>
    <t>No. TRADES</t>
  </si>
  <si>
    <t>No. Win</t>
  </si>
  <si>
    <t>No. Loss</t>
  </si>
  <si>
    <t>Avg Win</t>
  </si>
  <si>
    <t>Avg Loss</t>
  </si>
  <si>
    <t>P/L%</t>
  </si>
  <si>
    <t>Corretagem</t>
  </si>
  <si>
    <t>Corretagem(ida e volta)</t>
  </si>
  <si>
    <t>Gross P/L</t>
  </si>
  <si>
    <t>Net P/L</t>
  </si>
  <si>
    <t>Total corretagem</t>
  </si>
  <si>
    <t>ROLAGEM</t>
  </si>
  <si>
    <t>medio (+ posição)</t>
  </si>
  <si>
    <t>POS SIZING HOJE</t>
  </si>
  <si>
    <t>Accuracy</t>
  </si>
  <si>
    <t>Eventos</t>
  </si>
  <si>
    <t>VAR (Pts)</t>
  </si>
  <si>
    <t>VAR(cum)</t>
  </si>
  <si>
    <t>DATA E</t>
  </si>
  <si>
    <t>DATA S</t>
  </si>
  <si>
    <t>GUERRA DA UCRANIA</t>
  </si>
  <si>
    <t>target 10 pts</t>
  </si>
  <si>
    <t>reentrada</t>
  </si>
  <si>
    <t>VIROU O MÊS SEM POSIÇÃO</t>
  </si>
  <si>
    <t>última cotação</t>
  </si>
  <si>
    <t>valor do contrato</t>
  </si>
  <si>
    <t>PTS</t>
  </si>
  <si>
    <t>$</t>
  </si>
  <si>
    <t>AUMENTO DE POSIÇÃO - 2 CONTRATOS</t>
  </si>
  <si>
    <t>Aumento de mão (3 contratos)</t>
  </si>
  <si>
    <t>BAD ENTRY(VOL NO FECHAMENTO)</t>
  </si>
  <si>
    <t>soma pts</t>
  </si>
  <si>
    <t>BAD ENTRY(antes das 16)</t>
  </si>
  <si>
    <t>Aumento de mão (4 contratos)</t>
  </si>
  <si>
    <t xml:space="preserve">ROLAGEM </t>
  </si>
  <si>
    <t>Financeiro Inicial</t>
  </si>
  <si>
    <t>LOSS MÉDIO POR CONTRATO</t>
  </si>
  <si>
    <t>LOSS MÉDIO ATUAL POR TRADE</t>
  </si>
  <si>
    <t>Financeiro atual</t>
  </si>
  <si>
    <t>Linha de saque</t>
  </si>
  <si>
    <t>Desligamento da estratégia</t>
  </si>
  <si>
    <t>PAUSA NAS OPERAÇÕES - PIOR ESTREITAMENTO JÁ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</si>
</sst>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  <numFmt numFmtId="165" formatCode="#,##0.00_ ;[Red]\-#,##0.00\ "/>
    <numFmt numFmtId="166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10" fontId="2" fillId="2" borderId="0" xfId="2" applyNumberFormat="1" applyFont="1" applyFill="1"/>
    <xf numFmtId="0" fontId="2" fillId="2" borderId="0" xfId="0" applyFont="1" applyFill="1"/>
    <xf numFmtId="0" fontId="3" fillId="2" borderId="0" xfId="0" applyFont="1" applyFill="1"/>
    <xf numFmtId="166" fontId="3" fillId="2" borderId="0" xfId="0" applyNumberFormat="1" applyFont="1" applyFill="1"/>
    <xf numFmtId="164" fontId="3" fillId="2" borderId="0" xfId="0" applyNumberFormat="1" applyFont="1" applyFill="1"/>
    <xf numFmtId="165" fontId="3" fillId="2" borderId="0" xfId="0" applyNumberFormat="1" applyFont="1" applyFill="1"/>
    <xf numFmtId="8" fontId="3" fillId="2" borderId="0" xfId="0" applyNumberFormat="1" applyFont="1" applyFill="1"/>
    <xf numFmtId="10" fontId="3" fillId="2" borderId="0" xfId="2" applyNumberFormat="1" applyFont="1" applyFill="1"/>
    <xf numFmtId="2" fontId="2" fillId="2" borderId="0" xfId="0" applyNumberFormat="1" applyFont="1" applyFill="1"/>
    <xf numFmtId="44" fontId="3" fillId="2" borderId="0" xfId="1" applyFont="1" applyFill="1"/>
    <xf numFmtId="44" fontId="2" fillId="2" borderId="0" xfId="0" applyNumberFormat="1" applyFont="1" applyFill="1"/>
    <xf numFmtId="44" fontId="3" fillId="3" borderId="0" xfId="1" applyFont="1" applyFill="1" applyAlignment="1">
      <alignment horizontal="center"/>
    </xf>
    <xf numFmtId="164" fontId="2" fillId="2" borderId="1" xfId="0" applyNumberFormat="1" applyFont="1" applyFill="1" applyBorder="1"/>
    <xf numFmtId="165" fontId="2" fillId="2" borderId="1" xfId="0" applyNumberFormat="1" applyFont="1" applyFill="1" applyBorder="1"/>
    <xf numFmtId="8" fontId="2" fillId="2" borderId="1" xfId="0" applyNumberFormat="1" applyFont="1" applyFill="1" applyBorder="1"/>
    <xf numFmtId="10" fontId="2" fillId="2" borderId="1" xfId="2" applyNumberFormat="1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164" fontId="2" fillId="3" borderId="3" xfId="0" applyNumberFormat="1" applyFont="1" applyFill="1" applyBorder="1"/>
    <xf numFmtId="14" fontId="3" fillId="3" borderId="3" xfId="0" applyNumberFormat="1" applyFont="1" applyFill="1" applyBorder="1"/>
    <xf numFmtId="0" fontId="3" fillId="3" borderId="3" xfId="0" applyFont="1" applyFill="1" applyBorder="1" applyAlignment="1">
      <alignment horizontal="center"/>
    </xf>
    <xf numFmtId="164" fontId="3" fillId="3" borderId="3" xfId="0" applyNumberFormat="1" applyFont="1" applyFill="1" applyBorder="1"/>
    <xf numFmtId="0" fontId="3" fillId="3" borderId="3" xfId="0" applyFont="1" applyFill="1" applyBorder="1"/>
    <xf numFmtId="44" fontId="3" fillId="3" borderId="3" xfId="1" applyFont="1" applyFill="1" applyBorder="1"/>
    <xf numFmtId="0" fontId="3" fillId="3" borderId="4" xfId="0" applyFont="1" applyFill="1" applyBorder="1"/>
    <xf numFmtId="0" fontId="3" fillId="3" borderId="3" xfId="0" applyFont="1" applyFill="1" applyBorder="1" applyAlignment="1">
      <alignment horizontal="center" vertical="center"/>
    </xf>
    <xf numFmtId="44" fontId="3" fillId="2" borderId="0" xfId="0" applyNumberFormat="1" applyFont="1" applyFill="1"/>
    <xf numFmtId="1" fontId="2" fillId="3" borderId="0" xfId="0" applyNumberFormat="1" applyFont="1" applyFill="1" applyAlignment="1">
      <alignment horizontal="center"/>
    </xf>
    <xf numFmtId="0" fontId="4" fillId="2" borderId="9" xfId="0" applyFont="1" applyFill="1" applyBorder="1" applyAlignment="1">
      <alignment horizontal="center"/>
    </xf>
    <xf numFmtId="8" fontId="4" fillId="2" borderId="9" xfId="0" applyNumberFormat="1" applyFont="1" applyFill="1" applyBorder="1" applyAlignment="1">
      <alignment horizontal="center"/>
    </xf>
    <xf numFmtId="44" fontId="4" fillId="2" borderId="9" xfId="0" applyNumberFormat="1" applyFont="1" applyFill="1" applyBorder="1" applyAlignment="1">
      <alignment horizontal="center"/>
    </xf>
    <xf numFmtId="0" fontId="3" fillId="2" borderId="9" xfId="0" applyFont="1" applyFill="1" applyBorder="1"/>
    <xf numFmtId="44" fontId="7" fillId="2" borderId="9" xfId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center" vertical="center"/>
    </xf>
    <xf numFmtId="164" fontId="2" fillId="2" borderId="7" xfId="1" applyNumberFormat="1" applyFont="1" applyFill="1" applyBorder="1" applyAlignment="1">
      <alignment horizontal="center" vertical="center"/>
    </xf>
    <xf numFmtId="164" fontId="2" fillId="2" borderId="8" xfId="1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2">
    <dxf>
      <font>
        <b/>
        <i val="0"/>
        <color theme="4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- ccmfut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PTS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val>
            <c:numRef>
              <c:f>Trades!$T:$T</c:f>
              <c:numCache>
                <c:formatCode>#,##0.00_ ;[Red]\-#,##0.00\ </c:formatCode>
                <c:ptCount val="1048576"/>
                <c:pt idx="0" formatCode="General">
                  <c:v>0</c:v>
                </c:pt>
                <c:pt idx="1">
                  <c:v>-4.8299999999999983</c:v>
                </c:pt>
                <c:pt idx="2">
                  <c:v>4.0700000000000074</c:v>
                </c:pt>
                <c:pt idx="3">
                  <c:v>3.210000000000008</c:v>
                </c:pt>
                <c:pt idx="4">
                  <c:v>16.410000000000011</c:v>
                </c:pt>
                <c:pt idx="5">
                  <c:v>15.260000000000005</c:v>
                </c:pt>
                <c:pt idx="6">
                  <c:v>13.25</c:v>
                </c:pt>
                <c:pt idx="7">
                  <c:v>11.040000000000006</c:v>
                </c:pt>
                <c:pt idx="8">
                  <c:v>9.2900000000000063</c:v>
                </c:pt>
                <c:pt idx="9">
                  <c:v>12.569999999999993</c:v>
                </c:pt>
                <c:pt idx="10">
                  <c:v>13.489999999999995</c:v>
                </c:pt>
                <c:pt idx="11">
                  <c:v>13.069999999999993</c:v>
                </c:pt>
                <c:pt idx="12">
                  <c:v>17.980000000000004</c:v>
                </c:pt>
                <c:pt idx="13">
                  <c:v>17.480000000000004</c:v>
                </c:pt>
                <c:pt idx="14">
                  <c:v>17.739999999999995</c:v>
                </c:pt>
                <c:pt idx="15">
                  <c:v>17.259999999999991</c:v>
                </c:pt>
                <c:pt idx="16">
                  <c:v>20.089999999999989</c:v>
                </c:pt>
                <c:pt idx="17">
                  <c:v>19.409999999999982</c:v>
                </c:pt>
                <c:pt idx="18">
                  <c:v>19.529999999999973</c:v>
                </c:pt>
                <c:pt idx="19">
                  <c:v>18.129999999999967</c:v>
                </c:pt>
                <c:pt idx="20">
                  <c:v>22.179999999999964</c:v>
                </c:pt>
                <c:pt idx="21">
                  <c:v>20.369999999999962</c:v>
                </c:pt>
                <c:pt idx="22">
                  <c:v>27.359999999999957</c:v>
                </c:pt>
                <c:pt idx="23">
                  <c:v>26.669999999999945</c:v>
                </c:pt>
                <c:pt idx="24">
                  <c:v>26.309999999999931</c:v>
                </c:pt>
                <c:pt idx="25">
                  <c:v>25.544999999999945</c:v>
                </c:pt>
                <c:pt idx="26">
                  <c:v>23.249999999999957</c:v>
                </c:pt>
                <c:pt idx="27">
                  <c:v>21.157499999999956</c:v>
                </c:pt>
                <c:pt idx="28">
                  <c:v>21.764999999999944</c:v>
                </c:pt>
                <c:pt idx="29">
                  <c:v>21.944999999999951</c:v>
                </c:pt>
                <c:pt idx="30">
                  <c:v>20.877499999999955</c:v>
                </c:pt>
                <c:pt idx="31">
                  <c:v>19.68499999999996</c:v>
                </c:pt>
                <c:pt idx="32">
                  <c:v>19.729999999999961</c:v>
                </c:pt>
                <c:pt idx="33">
                  <c:v>17.581199999999967</c:v>
                </c:pt>
                <c:pt idx="34">
                  <c:v>16.949899999999957</c:v>
                </c:pt>
                <c:pt idx="35">
                  <c:v>16.387399999999957</c:v>
                </c:pt>
                <c:pt idx="36">
                  <c:v>13.508699999999962</c:v>
                </c:pt>
                <c:pt idx="37">
                  <c:v>15.229999999999961</c:v>
                </c:pt>
                <c:pt idx="38">
                  <c:v>16.714999999999961</c:v>
                </c:pt>
                <c:pt idx="39">
                  <c:v>26.757499999999951</c:v>
                </c:pt>
                <c:pt idx="40">
                  <c:v>27.972499999999954</c:v>
                </c:pt>
                <c:pt idx="41">
                  <c:v>31.437499999999957</c:v>
                </c:pt>
                <c:pt idx="42">
                  <c:v>29.917499999999947</c:v>
                </c:pt>
                <c:pt idx="43">
                  <c:v>28.777499999999947</c:v>
                </c:pt>
                <c:pt idx="44">
                  <c:v>28.22249999999994</c:v>
                </c:pt>
                <c:pt idx="45">
                  <c:v>29.527499999999932</c:v>
                </c:pt>
                <c:pt idx="46">
                  <c:v>35.34749999999994</c:v>
                </c:pt>
                <c:pt idx="47">
                  <c:v>34.09749999999994</c:v>
                </c:pt>
                <c:pt idx="48">
                  <c:v>32.447499999999934</c:v>
                </c:pt>
                <c:pt idx="49">
                  <c:v>31.307499999999933</c:v>
                </c:pt>
                <c:pt idx="50">
                  <c:v>35.82749999999993</c:v>
                </c:pt>
                <c:pt idx="51">
                  <c:v>34.58749999999992</c:v>
                </c:pt>
                <c:pt idx="52">
                  <c:v>33.58749999999992</c:v>
                </c:pt>
                <c:pt idx="53">
                  <c:v>32.317499999999924</c:v>
                </c:pt>
                <c:pt idx="54">
                  <c:v>31.82749999999993</c:v>
                </c:pt>
                <c:pt idx="55">
                  <c:v>31.667499999999933</c:v>
                </c:pt>
                <c:pt idx="56">
                  <c:v>30.877499999999927</c:v>
                </c:pt>
                <c:pt idx="57">
                  <c:v>29.557499999999919</c:v>
                </c:pt>
                <c:pt idx="58">
                  <c:v>27.897499999999923</c:v>
                </c:pt>
                <c:pt idx="59">
                  <c:v>27.097499999999926</c:v>
                </c:pt>
                <c:pt idx="60">
                  <c:v>25.787499999999923</c:v>
                </c:pt>
                <c:pt idx="61">
                  <c:v>25.08749999999992</c:v>
                </c:pt>
                <c:pt idx="62">
                  <c:v>26.027499999999918</c:v>
                </c:pt>
                <c:pt idx="63">
                  <c:v>25.418699999999916</c:v>
                </c:pt>
                <c:pt idx="64">
                  <c:v>24.698699999999917</c:v>
                </c:pt>
                <c:pt idx="65">
                  <c:v>23.688699999999912</c:v>
                </c:pt>
                <c:pt idx="66">
                  <c:v>22.138699999999901</c:v>
                </c:pt>
                <c:pt idx="67">
                  <c:v>21.11869999999989</c:v>
                </c:pt>
                <c:pt idx="68">
                  <c:v>20.418699999999887</c:v>
                </c:pt>
                <c:pt idx="69">
                  <c:v>20.018699999999896</c:v>
                </c:pt>
                <c:pt idx="70">
                  <c:v>19.638699999999901</c:v>
                </c:pt>
                <c:pt idx="71">
                  <c:v>18.918699999999902</c:v>
                </c:pt>
                <c:pt idx="72">
                  <c:v>18.058699999999902</c:v>
                </c:pt>
                <c:pt idx="73">
                  <c:v>17.458699999999894</c:v>
                </c:pt>
                <c:pt idx="74">
                  <c:v>17.948699999999889</c:v>
                </c:pt>
                <c:pt idx="75">
                  <c:v>17.028699999999887</c:v>
                </c:pt>
                <c:pt idx="76">
                  <c:v>16.828699999999884</c:v>
                </c:pt>
                <c:pt idx="77">
                  <c:v>19.778699999999887</c:v>
                </c:pt>
                <c:pt idx="78">
                  <c:v>20.823099999999883</c:v>
                </c:pt>
                <c:pt idx="79">
                  <c:v>22.107499999999874</c:v>
                </c:pt>
                <c:pt idx="80">
                  <c:v>21.967499999999873</c:v>
                </c:pt>
                <c:pt idx="81">
                  <c:v>21.617499999999879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C0-471A-B37E-31467D864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axId val="809996815"/>
        <c:axId val="809997231"/>
      </c:areaChart>
      <c:catAx>
        <c:axId val="8099968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9997231"/>
        <c:crosses val="autoZero"/>
        <c:auto val="1"/>
        <c:lblAlgn val="ctr"/>
        <c:lblOffset val="100"/>
        <c:noMultiLvlLbl val="1"/>
      </c:catAx>
      <c:valAx>
        <c:axId val="809997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9996815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472440</xdr:colOff>
      <xdr:row>24</xdr:row>
      <xdr:rowOff>99060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F83F8F-77B3-4228-BBD8-CEDB3694E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4"/>
  <sheetViews>
    <sheetView tabSelected="1" topLeftCell="A61" zoomScaleNormal="100" workbookViewId="0">
      <selection activeCell="K82" sqref="K82"/>
    </sheetView>
  </sheetViews>
  <sheetFormatPr defaultRowHeight="14.4" x14ac:dyDescent="0.3"/>
  <cols>
    <col min="1" max="1" width="12" style="25" customWidth="1"/>
    <col min="2" max="2" width="11.77734375" style="25" customWidth="1"/>
    <col min="3" max="3" width="7.88671875" style="23" customWidth="1"/>
    <col min="4" max="4" width="9.88671875" style="24" customWidth="1"/>
    <col min="5" max="5" width="5.21875" style="25" customWidth="1"/>
    <col min="6" max="6" width="9.88671875" style="24" customWidth="1"/>
    <col min="7" max="7" width="12.88671875" style="5" customWidth="1"/>
    <col min="8" max="8" width="6.88671875" style="6" customWidth="1"/>
    <col min="9" max="9" width="3.5546875" style="6" hidden="1" customWidth="1"/>
    <col min="10" max="10" width="12.77734375" style="5" customWidth="1"/>
    <col min="11" max="11" width="11.6640625" style="7" customWidth="1"/>
    <col min="12" max="12" width="7" style="8" customWidth="1"/>
    <col min="13" max="13" width="12.109375" style="3" customWidth="1"/>
    <col min="14" max="14" width="10.21875" style="26" customWidth="1"/>
    <col min="15" max="15" width="15.21875" style="25" customWidth="1"/>
    <col min="16" max="16" width="23.21875" style="3" customWidth="1"/>
    <col min="17" max="17" width="14.5546875" style="3" customWidth="1"/>
    <col min="18" max="18" width="8.109375" style="3" customWidth="1"/>
    <col min="19" max="19" width="7.5546875" style="4" customWidth="1"/>
    <col min="20" max="20" width="7.88671875" style="3" customWidth="1"/>
    <col min="21" max="21" width="10.21875" style="3" customWidth="1"/>
    <col min="22" max="16384" width="8.88671875" style="3"/>
  </cols>
  <sheetData>
    <row r="1" spans="1:20" x14ac:dyDescent="0.3">
      <c r="A1" s="19" t="s">
        <v>29</v>
      </c>
      <c r="B1" s="19" t="s">
        <v>30</v>
      </c>
      <c r="C1" s="20" t="s">
        <v>0</v>
      </c>
      <c r="D1" s="21" t="s">
        <v>1</v>
      </c>
      <c r="E1" s="19" t="s">
        <v>3</v>
      </c>
      <c r="F1" s="21" t="s">
        <v>2</v>
      </c>
      <c r="G1" s="13" t="s">
        <v>6</v>
      </c>
      <c r="H1" s="14" t="s">
        <v>27</v>
      </c>
      <c r="I1" s="14" t="s">
        <v>28</v>
      </c>
      <c r="J1" s="13" t="s">
        <v>7</v>
      </c>
      <c r="K1" s="15" t="s">
        <v>4</v>
      </c>
      <c r="L1" s="16" t="s">
        <v>16</v>
      </c>
      <c r="M1" s="17" t="s">
        <v>9</v>
      </c>
      <c r="N1" s="26" t="s">
        <v>17</v>
      </c>
      <c r="O1" s="28" t="s">
        <v>26</v>
      </c>
      <c r="P1" s="17" t="s">
        <v>46</v>
      </c>
      <c r="Q1" s="18">
        <v>42000</v>
      </c>
      <c r="R1" s="4" t="s">
        <v>37</v>
      </c>
      <c r="S1" s="3" t="s">
        <v>38</v>
      </c>
      <c r="T1" s="3" t="s">
        <v>42</v>
      </c>
    </row>
    <row r="2" spans="1:20" x14ac:dyDescent="0.3">
      <c r="A2" s="22">
        <v>44351</v>
      </c>
      <c r="B2" s="22">
        <f>A3</f>
        <v>44361</v>
      </c>
      <c r="C2" s="23" t="s">
        <v>5</v>
      </c>
      <c r="D2" s="24">
        <v>97.25</v>
      </c>
      <c r="E2" s="25">
        <v>1</v>
      </c>
      <c r="F2" s="24">
        <v>92.42</v>
      </c>
      <c r="G2" s="5">
        <f>IF(D2&lt;&gt;0,D2*E2*450,"")</f>
        <v>43762.5</v>
      </c>
      <c r="H2" s="6">
        <f t="shared" ref="H2:H65" si="0">IF(F2&gt;0,IF(C2="L",F2-D2,D2-F2),IF(C2="L","",""))</f>
        <v>-4.8299999999999983</v>
      </c>
      <c r="I2" s="6">
        <f>0+H2</f>
        <v>-4.8299999999999983</v>
      </c>
      <c r="J2" s="5">
        <f t="shared" ref="J2:J65" si="1">IF(F2&lt;&gt;0,F2*E2*450,"")</f>
        <v>41589</v>
      </c>
      <c r="K2" s="7">
        <f t="shared" ref="K2:K65" si="2">IFERROR(IF(J2&lt;&gt;0,IF(C2="L",(J2-G2),(G2-J2)),""),"")</f>
        <v>-2173.5</v>
      </c>
      <c r="L2" s="8">
        <f>K2/G2</f>
        <v>-4.9665809768637534E-2</v>
      </c>
      <c r="M2" s="7">
        <f>IFERROR(Q1+K2-N2,"")</f>
        <v>39796.5</v>
      </c>
      <c r="N2" s="26">
        <v>30</v>
      </c>
      <c r="P2" s="2" t="s">
        <v>25</v>
      </c>
      <c r="Q2" s="1">
        <f>Q5/Q4</f>
        <v>0.32098765432098764</v>
      </c>
      <c r="R2" s="4"/>
      <c r="S2" s="3"/>
      <c r="T2" s="6">
        <f>SUM(H2)</f>
        <v>-4.8299999999999983</v>
      </c>
    </row>
    <row r="3" spans="1:20" x14ac:dyDescent="0.3">
      <c r="A3" s="22">
        <v>44361</v>
      </c>
      <c r="B3" s="22">
        <f>A4</f>
        <v>44372</v>
      </c>
      <c r="C3" s="23" t="s">
        <v>8</v>
      </c>
      <c r="D3" s="24">
        <v>92.42</v>
      </c>
      <c r="E3" s="25">
        <v>1</v>
      </c>
      <c r="F3" s="24">
        <v>83.52</v>
      </c>
      <c r="G3" s="5">
        <f t="shared" ref="G3:G66" si="3">IF(D3&lt;&gt;0,D3*E3*450,"")</f>
        <v>41589</v>
      </c>
      <c r="H3" s="6">
        <f t="shared" si="0"/>
        <v>8.9000000000000057</v>
      </c>
      <c r="I3" s="6">
        <f>IFERROR(I2+H3,"")</f>
        <v>4.0700000000000074</v>
      </c>
      <c r="J3" s="5">
        <f t="shared" si="1"/>
        <v>37584</v>
      </c>
      <c r="K3" s="7">
        <f t="shared" si="2"/>
        <v>4005</v>
      </c>
      <c r="L3" s="8">
        <f t="shared" ref="L3:L66" si="4">IFERROR(K3/G3,"")</f>
        <v>9.6299502272235452E-2</v>
      </c>
      <c r="M3" s="7">
        <f t="shared" ref="M3:M30" si="5">IFERROR(IF(J3&lt;&gt;0,K3+M2-N3,""),"")</f>
        <v>43771.5</v>
      </c>
      <c r="N3" s="26">
        <v>30</v>
      </c>
      <c r="O3" s="22"/>
      <c r="P3" s="2" t="s">
        <v>10</v>
      </c>
      <c r="Q3" s="9">
        <f>ABS((Q7/Q8))</f>
        <v>2.8542573696812732</v>
      </c>
      <c r="R3" s="4"/>
      <c r="S3" s="3"/>
      <c r="T3" s="6">
        <f t="shared" ref="T3:T34" si="6">T2+H3</f>
        <v>4.0700000000000074</v>
      </c>
    </row>
    <row r="4" spans="1:20" x14ac:dyDescent="0.3">
      <c r="A4" s="22">
        <v>44372</v>
      </c>
      <c r="B4" s="22">
        <f t="shared" ref="B4:B33" si="7">A5</f>
        <v>44372</v>
      </c>
      <c r="C4" s="23" t="s">
        <v>8</v>
      </c>
      <c r="D4" s="24">
        <v>83.84</v>
      </c>
      <c r="E4" s="25">
        <v>1</v>
      </c>
      <c r="F4" s="24">
        <v>84.7</v>
      </c>
      <c r="G4" s="5">
        <f t="shared" si="3"/>
        <v>37728</v>
      </c>
      <c r="H4" s="6">
        <f t="shared" si="0"/>
        <v>-0.85999999999999943</v>
      </c>
      <c r="I4" s="6">
        <f t="shared" ref="I4:I67" si="8">IFERROR(I3+H4,"")</f>
        <v>3.210000000000008</v>
      </c>
      <c r="J4" s="5">
        <f t="shared" si="1"/>
        <v>38115</v>
      </c>
      <c r="K4" s="7">
        <f t="shared" si="2"/>
        <v>-387</v>
      </c>
      <c r="L4" s="8">
        <f t="shared" si="4"/>
        <v>-1.0257633587786259E-2</v>
      </c>
      <c r="M4" s="7">
        <f t="shared" si="5"/>
        <v>43354.5</v>
      </c>
      <c r="N4" s="26">
        <v>30</v>
      </c>
      <c r="O4" s="22"/>
      <c r="P4" s="2" t="s">
        <v>11</v>
      </c>
      <c r="Q4" s="3">
        <f>COUNT(K:K)</f>
        <v>81</v>
      </c>
      <c r="R4" s="4"/>
      <c r="S4" s="3"/>
      <c r="T4" s="6">
        <f t="shared" si="6"/>
        <v>3.210000000000008</v>
      </c>
    </row>
    <row r="5" spans="1:20" x14ac:dyDescent="0.3">
      <c r="A5" s="22">
        <v>44372</v>
      </c>
      <c r="B5" s="22">
        <f t="shared" si="7"/>
        <v>44385</v>
      </c>
      <c r="C5" s="23" t="s">
        <v>5</v>
      </c>
      <c r="D5" s="24">
        <v>84.7</v>
      </c>
      <c r="E5" s="25">
        <v>1</v>
      </c>
      <c r="F5" s="24">
        <v>97.9</v>
      </c>
      <c r="G5" s="5">
        <f t="shared" si="3"/>
        <v>38115</v>
      </c>
      <c r="H5" s="6">
        <f t="shared" si="0"/>
        <v>13.200000000000003</v>
      </c>
      <c r="I5" s="6">
        <f t="shared" si="8"/>
        <v>16.410000000000011</v>
      </c>
      <c r="J5" s="5">
        <f t="shared" si="1"/>
        <v>44055</v>
      </c>
      <c r="K5" s="7">
        <f t="shared" si="2"/>
        <v>5940</v>
      </c>
      <c r="L5" s="8">
        <f t="shared" si="4"/>
        <v>0.15584415584415584</v>
      </c>
      <c r="M5" s="7">
        <f t="shared" si="5"/>
        <v>49264.5</v>
      </c>
      <c r="N5" s="26">
        <v>30</v>
      </c>
      <c r="O5" s="22"/>
      <c r="P5" s="2" t="s">
        <v>12</v>
      </c>
      <c r="Q5" s="3">
        <f>COUNTIF(K:K,"&gt;0")</f>
        <v>26</v>
      </c>
      <c r="R5" s="4"/>
      <c r="S5" s="3"/>
      <c r="T5" s="6">
        <f t="shared" si="6"/>
        <v>16.410000000000011</v>
      </c>
    </row>
    <row r="6" spans="1:20" x14ac:dyDescent="0.3">
      <c r="A6" s="22">
        <v>44385</v>
      </c>
      <c r="B6" s="22">
        <f t="shared" si="7"/>
        <v>44385</v>
      </c>
      <c r="C6" s="23" t="s">
        <v>8</v>
      </c>
      <c r="D6" s="24">
        <v>96.8</v>
      </c>
      <c r="E6" s="25">
        <v>1</v>
      </c>
      <c r="F6" s="24">
        <v>97.95</v>
      </c>
      <c r="G6" s="5">
        <f t="shared" si="3"/>
        <v>43560</v>
      </c>
      <c r="H6" s="6">
        <f t="shared" si="0"/>
        <v>-1.1500000000000057</v>
      </c>
      <c r="I6" s="6">
        <f t="shared" si="8"/>
        <v>15.260000000000005</v>
      </c>
      <c r="J6" s="5">
        <f t="shared" si="1"/>
        <v>44077.5</v>
      </c>
      <c r="K6" s="7">
        <f t="shared" si="2"/>
        <v>-517.5</v>
      </c>
      <c r="L6" s="8">
        <f t="shared" si="4"/>
        <v>-1.1880165289256199E-2</v>
      </c>
      <c r="M6" s="7">
        <f t="shared" si="5"/>
        <v>48717</v>
      </c>
      <c r="N6" s="26">
        <v>30</v>
      </c>
      <c r="O6" s="22"/>
      <c r="P6" s="2" t="s">
        <v>13</v>
      </c>
      <c r="Q6" s="3">
        <f>COUNTIF(K:K,"&lt;0")</f>
        <v>55</v>
      </c>
      <c r="R6" s="4"/>
      <c r="S6" s="3"/>
      <c r="T6" s="6">
        <f t="shared" si="6"/>
        <v>15.260000000000005</v>
      </c>
    </row>
    <row r="7" spans="1:20" x14ac:dyDescent="0.3">
      <c r="A7" s="22">
        <v>44385</v>
      </c>
      <c r="B7" s="22">
        <f t="shared" si="7"/>
        <v>44391</v>
      </c>
      <c r="C7" s="23" t="s">
        <v>5</v>
      </c>
      <c r="D7" s="24">
        <v>97.37</v>
      </c>
      <c r="E7" s="25">
        <v>1</v>
      </c>
      <c r="F7" s="24">
        <v>95.36</v>
      </c>
      <c r="G7" s="5">
        <f t="shared" si="3"/>
        <v>43816.5</v>
      </c>
      <c r="H7" s="6">
        <f t="shared" si="0"/>
        <v>-2.0100000000000051</v>
      </c>
      <c r="I7" s="6">
        <f t="shared" si="8"/>
        <v>13.25</v>
      </c>
      <c r="J7" s="5">
        <f t="shared" si="1"/>
        <v>42912</v>
      </c>
      <c r="K7" s="7">
        <f t="shared" si="2"/>
        <v>-904.5</v>
      </c>
      <c r="L7" s="8">
        <f t="shared" si="4"/>
        <v>-2.0642908493375783E-2</v>
      </c>
      <c r="M7" s="7">
        <f t="shared" si="5"/>
        <v>47782.5</v>
      </c>
      <c r="N7" s="26">
        <v>30</v>
      </c>
      <c r="O7" s="22"/>
      <c r="P7" s="2" t="s">
        <v>14</v>
      </c>
      <c r="Q7" s="1">
        <f>SUMIF(L:L,"&gt;0")/Q5</f>
        <v>3.444339850108212E-2</v>
      </c>
      <c r="R7" s="4">
        <f>SUMIF(H:H,"&gt;0",H:H)/Q5</f>
        <v>3.1759653846153828</v>
      </c>
      <c r="S7" s="3">
        <f>R7*450</f>
        <v>1429.1844230769223</v>
      </c>
      <c r="T7" s="6">
        <f t="shared" si="6"/>
        <v>13.25</v>
      </c>
    </row>
    <row r="8" spans="1:20" x14ac:dyDescent="0.3">
      <c r="A8" s="22">
        <v>44391</v>
      </c>
      <c r="B8" s="22">
        <f t="shared" si="7"/>
        <v>44391</v>
      </c>
      <c r="C8" s="23" t="s">
        <v>5</v>
      </c>
      <c r="D8" s="24">
        <v>97</v>
      </c>
      <c r="E8" s="25">
        <v>1</v>
      </c>
      <c r="F8" s="24">
        <v>94.79</v>
      </c>
      <c r="G8" s="5">
        <f t="shared" si="3"/>
        <v>43650</v>
      </c>
      <c r="H8" s="6">
        <f t="shared" si="0"/>
        <v>-2.2099999999999937</v>
      </c>
      <c r="I8" s="6">
        <f t="shared" si="8"/>
        <v>11.040000000000006</v>
      </c>
      <c r="J8" s="5">
        <f t="shared" si="1"/>
        <v>42655.5</v>
      </c>
      <c r="K8" s="7">
        <f t="shared" si="2"/>
        <v>-994.5</v>
      </c>
      <c r="L8" s="8">
        <f t="shared" si="4"/>
        <v>-2.2783505154639175E-2</v>
      </c>
      <c r="M8" s="7">
        <f t="shared" si="5"/>
        <v>46758</v>
      </c>
      <c r="N8" s="26">
        <v>30</v>
      </c>
      <c r="O8" s="22"/>
      <c r="P8" s="2" t="s">
        <v>15</v>
      </c>
      <c r="Q8" s="1">
        <f>SUMIF(L:L,"&lt;0")/Q6</f>
        <v>-1.2067376567701852E-2</v>
      </c>
      <c r="R8" s="4">
        <f>SUMIF(H:H,"&lt;0",H:H)/Q6</f>
        <v>-1.1083200000000013</v>
      </c>
      <c r="S8" s="3">
        <f>R8*450</f>
        <v>-498.7440000000006</v>
      </c>
      <c r="T8" s="6">
        <f t="shared" si="6"/>
        <v>11.040000000000006</v>
      </c>
    </row>
    <row r="9" spans="1:20" x14ac:dyDescent="0.3">
      <c r="A9" s="22">
        <v>44391</v>
      </c>
      <c r="B9" s="22">
        <f t="shared" si="7"/>
        <v>44396</v>
      </c>
      <c r="C9" s="23" t="s">
        <v>8</v>
      </c>
      <c r="D9" s="24">
        <v>94.79</v>
      </c>
      <c r="E9" s="25">
        <v>1</v>
      </c>
      <c r="F9" s="24">
        <v>96.54</v>
      </c>
      <c r="G9" s="5">
        <f t="shared" si="3"/>
        <v>42655.5</v>
      </c>
      <c r="H9" s="6">
        <f t="shared" si="0"/>
        <v>-1.75</v>
      </c>
      <c r="I9" s="6">
        <f t="shared" si="8"/>
        <v>9.2900000000000063</v>
      </c>
      <c r="J9" s="5">
        <f t="shared" si="1"/>
        <v>43443</v>
      </c>
      <c r="K9" s="7">
        <f t="shared" si="2"/>
        <v>-787.5</v>
      </c>
      <c r="L9" s="8">
        <f t="shared" si="4"/>
        <v>-1.8461863065724234E-2</v>
      </c>
      <c r="M9" s="7">
        <f t="shared" si="5"/>
        <v>45940.5</v>
      </c>
      <c r="N9" s="26">
        <v>30</v>
      </c>
      <c r="O9" s="22"/>
      <c r="P9" s="2" t="s">
        <v>19</v>
      </c>
      <c r="Q9" s="10" cm="1">
        <f t="array" ref="Q9">LOOKUP(2,1/(M:M&lt;&gt;""),M:M)-Q1</f>
        <v>-409.25000000004366</v>
      </c>
      <c r="R9" s="4"/>
      <c r="S9" s="3"/>
      <c r="T9" s="6">
        <f t="shared" si="6"/>
        <v>9.2900000000000063</v>
      </c>
    </row>
    <row r="10" spans="1:20" x14ac:dyDescent="0.3">
      <c r="A10" s="22">
        <v>44396</v>
      </c>
      <c r="B10" s="22">
        <f t="shared" si="7"/>
        <v>44407</v>
      </c>
      <c r="C10" s="23" t="s">
        <v>5</v>
      </c>
      <c r="D10" s="24">
        <v>96.54</v>
      </c>
      <c r="E10" s="25">
        <v>1</v>
      </c>
      <c r="F10" s="24">
        <v>99.82</v>
      </c>
      <c r="G10" s="5">
        <f t="shared" si="3"/>
        <v>43443</v>
      </c>
      <c r="H10" s="6">
        <f t="shared" si="0"/>
        <v>3.2799999999999869</v>
      </c>
      <c r="I10" s="6">
        <f t="shared" si="8"/>
        <v>12.569999999999993</v>
      </c>
      <c r="J10" s="5">
        <f t="shared" si="1"/>
        <v>44919</v>
      </c>
      <c r="K10" s="7">
        <f t="shared" si="2"/>
        <v>1476</v>
      </c>
      <c r="L10" s="8">
        <f t="shared" si="4"/>
        <v>3.3975554174435464E-2</v>
      </c>
      <c r="M10" s="7">
        <f t="shared" si="5"/>
        <v>47386.5</v>
      </c>
      <c r="N10" s="26">
        <v>30</v>
      </c>
      <c r="O10" s="22"/>
      <c r="P10" s="2" t="s">
        <v>20</v>
      </c>
      <c r="Q10" s="11">
        <f>Q9-Q12</f>
        <v>-1782.2500000000437</v>
      </c>
      <c r="R10" s="4"/>
      <c r="S10" s="3"/>
      <c r="T10" s="6">
        <f t="shared" si="6"/>
        <v>12.569999999999993</v>
      </c>
    </row>
    <row r="11" spans="1:20" x14ac:dyDescent="0.3">
      <c r="A11" s="22">
        <v>44407</v>
      </c>
      <c r="B11" s="22">
        <f t="shared" si="7"/>
        <v>44418</v>
      </c>
      <c r="C11" s="23" t="s">
        <v>8</v>
      </c>
      <c r="D11" s="24">
        <v>99.28</v>
      </c>
      <c r="E11" s="25">
        <v>2</v>
      </c>
      <c r="F11" s="24">
        <v>98.36</v>
      </c>
      <c r="G11" s="5">
        <f t="shared" si="3"/>
        <v>89352</v>
      </c>
      <c r="H11" s="6">
        <f t="shared" si="0"/>
        <v>0.92000000000000171</v>
      </c>
      <c r="I11" s="6">
        <f t="shared" si="8"/>
        <v>13.489999999999995</v>
      </c>
      <c r="J11" s="5">
        <f t="shared" si="1"/>
        <v>88524</v>
      </c>
      <c r="K11" s="7">
        <f t="shared" si="2"/>
        <v>828</v>
      </c>
      <c r="L11" s="8">
        <f t="shared" si="4"/>
        <v>9.2667203867848515E-3</v>
      </c>
      <c r="M11" s="7">
        <f t="shared" si="5"/>
        <v>48184.5</v>
      </c>
      <c r="N11" s="26">
        <v>30</v>
      </c>
      <c r="O11" s="22"/>
      <c r="P11" s="4" t="s">
        <v>18</v>
      </c>
      <c r="Q11" s="12">
        <v>16</v>
      </c>
      <c r="R11" s="4"/>
      <c r="S11" s="3"/>
      <c r="T11" s="6">
        <f t="shared" si="6"/>
        <v>13.489999999999995</v>
      </c>
    </row>
    <row r="12" spans="1:20" x14ac:dyDescent="0.3">
      <c r="A12" s="22">
        <v>44418</v>
      </c>
      <c r="B12" s="22">
        <f t="shared" si="7"/>
        <v>44426</v>
      </c>
      <c r="C12" s="23" t="s">
        <v>5</v>
      </c>
      <c r="D12" s="24">
        <v>98.36</v>
      </c>
      <c r="E12" s="25">
        <v>1</v>
      </c>
      <c r="F12" s="24">
        <v>97.94</v>
      </c>
      <c r="G12" s="5">
        <f t="shared" si="3"/>
        <v>44262</v>
      </c>
      <c r="H12" s="6">
        <f t="shared" si="0"/>
        <v>-0.42000000000000171</v>
      </c>
      <c r="I12" s="6">
        <f t="shared" si="8"/>
        <v>13.069999999999993</v>
      </c>
      <c r="J12" s="5">
        <f t="shared" si="1"/>
        <v>44073</v>
      </c>
      <c r="K12" s="7">
        <f t="shared" si="2"/>
        <v>-189</v>
      </c>
      <c r="L12" s="8">
        <f t="shared" si="4"/>
        <v>-4.2700284668564454E-3</v>
      </c>
      <c r="M12" s="7">
        <f t="shared" si="5"/>
        <v>47965.5</v>
      </c>
      <c r="N12" s="26">
        <v>30</v>
      </c>
      <c r="O12" s="22"/>
      <c r="P12" s="4" t="s">
        <v>21</v>
      </c>
      <c r="Q12" s="10">
        <f>SUM(N:N)</f>
        <v>1373</v>
      </c>
      <c r="R12" s="4"/>
      <c r="S12" s="3"/>
      <c r="T12" s="6">
        <f t="shared" si="6"/>
        <v>13.069999999999993</v>
      </c>
    </row>
    <row r="13" spans="1:20" x14ac:dyDescent="0.3">
      <c r="A13" s="22">
        <v>44426</v>
      </c>
      <c r="B13" s="22">
        <f t="shared" si="7"/>
        <v>44447</v>
      </c>
      <c r="C13" s="23" t="s">
        <v>8</v>
      </c>
      <c r="D13" s="24">
        <v>98.26</v>
      </c>
      <c r="E13" s="25">
        <v>1</v>
      </c>
      <c r="F13" s="24">
        <v>93.35</v>
      </c>
      <c r="G13" s="5">
        <f t="shared" si="3"/>
        <v>44217</v>
      </c>
      <c r="H13" s="6">
        <f t="shared" si="0"/>
        <v>4.9100000000000108</v>
      </c>
      <c r="I13" s="6">
        <f t="shared" si="8"/>
        <v>17.980000000000004</v>
      </c>
      <c r="J13" s="5">
        <f t="shared" si="1"/>
        <v>42007.5</v>
      </c>
      <c r="K13" s="7">
        <f t="shared" si="2"/>
        <v>2209.5</v>
      </c>
      <c r="L13" s="8">
        <f t="shared" si="4"/>
        <v>4.9969468756360678E-2</v>
      </c>
      <c r="M13" s="7">
        <f t="shared" si="5"/>
        <v>50145</v>
      </c>
      <c r="N13" s="26">
        <v>30</v>
      </c>
      <c r="P13" s="3" t="s">
        <v>24</v>
      </c>
      <c r="Q13" s="30">
        <v>4</v>
      </c>
      <c r="R13" s="4"/>
      <c r="S13" s="3"/>
      <c r="T13" s="6">
        <f t="shared" si="6"/>
        <v>17.980000000000004</v>
      </c>
    </row>
    <row r="14" spans="1:20" x14ac:dyDescent="0.3">
      <c r="A14" s="22">
        <v>44447</v>
      </c>
      <c r="B14" s="22">
        <f t="shared" si="7"/>
        <v>44455</v>
      </c>
      <c r="C14" s="23" t="s">
        <v>5</v>
      </c>
      <c r="D14" s="24">
        <v>93.35</v>
      </c>
      <c r="E14" s="25">
        <v>1</v>
      </c>
      <c r="F14" s="24">
        <v>92.85</v>
      </c>
      <c r="G14" s="5">
        <f t="shared" si="3"/>
        <v>42007.5</v>
      </c>
      <c r="H14" s="6">
        <f t="shared" si="0"/>
        <v>-0.5</v>
      </c>
      <c r="I14" s="6">
        <f t="shared" si="8"/>
        <v>17.480000000000004</v>
      </c>
      <c r="J14" s="5">
        <f t="shared" si="1"/>
        <v>41782.5</v>
      </c>
      <c r="K14" s="7">
        <f t="shared" si="2"/>
        <v>-225</v>
      </c>
      <c r="L14" s="8">
        <f t="shared" si="4"/>
        <v>-5.3561863952865559E-3</v>
      </c>
      <c r="M14" s="7">
        <f t="shared" si="5"/>
        <v>49890</v>
      </c>
      <c r="N14" s="26">
        <v>30</v>
      </c>
      <c r="P14" s="41" t="s">
        <v>47</v>
      </c>
      <c r="Q14" s="41"/>
      <c r="R14" s="4"/>
      <c r="S14" s="3"/>
      <c r="T14" s="6">
        <f t="shared" si="6"/>
        <v>17.480000000000004</v>
      </c>
    </row>
    <row r="15" spans="1:20" x14ac:dyDescent="0.3">
      <c r="A15" s="22">
        <v>44455</v>
      </c>
      <c r="B15" s="22">
        <f t="shared" si="7"/>
        <v>44466</v>
      </c>
      <c r="C15" s="23" t="s">
        <v>8</v>
      </c>
      <c r="D15" s="24">
        <v>92.85</v>
      </c>
      <c r="E15" s="25">
        <v>1</v>
      </c>
      <c r="F15" s="24">
        <v>92.59</v>
      </c>
      <c r="G15" s="5">
        <f t="shared" si="3"/>
        <v>41782.5</v>
      </c>
      <c r="H15" s="6">
        <f t="shared" si="0"/>
        <v>0.25999999999999091</v>
      </c>
      <c r="I15" s="6">
        <f t="shared" si="8"/>
        <v>17.739999999999995</v>
      </c>
      <c r="J15" s="5">
        <f t="shared" si="1"/>
        <v>41665.5</v>
      </c>
      <c r="K15" s="7">
        <f t="shared" si="2"/>
        <v>117</v>
      </c>
      <c r="L15" s="8">
        <f t="shared" si="4"/>
        <v>2.8002154011847065E-3</v>
      </c>
      <c r="M15" s="7">
        <f t="shared" si="5"/>
        <v>49977</v>
      </c>
      <c r="N15" s="26">
        <v>30</v>
      </c>
      <c r="P15" s="36">
        <f>450*R8</f>
        <v>-498.7440000000006</v>
      </c>
      <c r="Q15" s="36"/>
      <c r="R15" s="4"/>
      <c r="S15" s="3"/>
      <c r="T15" s="6">
        <f t="shared" si="6"/>
        <v>17.739999999999995</v>
      </c>
    </row>
    <row r="16" spans="1:20" x14ac:dyDescent="0.3">
      <c r="A16" s="22">
        <v>44466</v>
      </c>
      <c r="B16" s="22">
        <f t="shared" si="7"/>
        <v>44469</v>
      </c>
      <c r="C16" s="23" t="s">
        <v>5</v>
      </c>
      <c r="D16" s="24">
        <v>92.59</v>
      </c>
      <c r="E16" s="25">
        <v>1</v>
      </c>
      <c r="F16" s="24">
        <v>92.11</v>
      </c>
      <c r="G16" s="5">
        <f t="shared" si="3"/>
        <v>41665.5</v>
      </c>
      <c r="H16" s="6">
        <f t="shared" si="0"/>
        <v>-0.48000000000000398</v>
      </c>
      <c r="I16" s="6">
        <f t="shared" si="8"/>
        <v>17.259999999999991</v>
      </c>
      <c r="J16" s="5">
        <f t="shared" si="1"/>
        <v>41449.5</v>
      </c>
      <c r="K16" s="7">
        <f t="shared" si="2"/>
        <v>-216</v>
      </c>
      <c r="L16" s="8">
        <f t="shared" si="4"/>
        <v>-5.18414515606437E-3</v>
      </c>
      <c r="M16" s="7">
        <f t="shared" si="5"/>
        <v>49731</v>
      </c>
      <c r="N16" s="26">
        <v>30</v>
      </c>
      <c r="O16" s="27"/>
      <c r="P16" s="39" t="s">
        <v>48</v>
      </c>
      <c r="Q16" s="40"/>
      <c r="R16" s="4"/>
      <c r="S16" s="3"/>
      <c r="T16" s="6">
        <f t="shared" si="6"/>
        <v>17.259999999999991</v>
      </c>
    </row>
    <row r="17" spans="1:20" x14ac:dyDescent="0.3">
      <c r="A17" s="22">
        <v>44469</v>
      </c>
      <c r="B17" s="22">
        <f t="shared" si="7"/>
        <v>44487</v>
      </c>
      <c r="C17" s="23" t="s">
        <v>8</v>
      </c>
      <c r="D17" s="24">
        <v>92.11</v>
      </c>
      <c r="E17" s="25">
        <v>1</v>
      </c>
      <c r="F17" s="24">
        <v>89.28</v>
      </c>
      <c r="G17" s="5">
        <f t="shared" si="3"/>
        <v>41449.5</v>
      </c>
      <c r="H17" s="6">
        <f t="shared" si="0"/>
        <v>2.8299999999999983</v>
      </c>
      <c r="I17" s="6">
        <f t="shared" si="8"/>
        <v>20.089999999999989</v>
      </c>
      <c r="J17" s="5">
        <f t="shared" si="1"/>
        <v>40176</v>
      </c>
      <c r="K17" s="7">
        <f t="shared" si="2"/>
        <v>1273.5</v>
      </c>
      <c r="L17" s="8">
        <f t="shared" si="4"/>
        <v>3.072413418738465E-2</v>
      </c>
      <c r="M17" s="7">
        <f t="shared" si="5"/>
        <v>50974.5</v>
      </c>
      <c r="N17" s="26">
        <v>30</v>
      </c>
      <c r="O17" s="27"/>
      <c r="P17" s="37">
        <f>P15*Q13</f>
        <v>-1994.9760000000024</v>
      </c>
      <c r="Q17" s="38"/>
      <c r="R17" s="4"/>
      <c r="S17" s="3"/>
      <c r="T17" s="6">
        <f t="shared" si="6"/>
        <v>20.089999999999989</v>
      </c>
    </row>
    <row r="18" spans="1:20" x14ac:dyDescent="0.3">
      <c r="A18" s="22">
        <v>44487</v>
      </c>
      <c r="B18" s="22">
        <f t="shared" si="7"/>
        <v>44489</v>
      </c>
      <c r="C18" s="23" t="s">
        <v>5</v>
      </c>
      <c r="D18" s="24">
        <v>89.28</v>
      </c>
      <c r="E18" s="25">
        <v>1</v>
      </c>
      <c r="F18" s="24">
        <v>88.6</v>
      </c>
      <c r="G18" s="5">
        <f t="shared" si="3"/>
        <v>40176</v>
      </c>
      <c r="H18" s="6">
        <f t="shared" si="0"/>
        <v>-0.68000000000000682</v>
      </c>
      <c r="I18" s="6">
        <f t="shared" si="8"/>
        <v>19.409999999999982</v>
      </c>
      <c r="J18" s="5">
        <f t="shared" si="1"/>
        <v>39870</v>
      </c>
      <c r="K18" s="7">
        <f t="shared" si="2"/>
        <v>-306</v>
      </c>
      <c r="L18" s="8">
        <f t="shared" si="4"/>
        <v>-7.6164874551971325E-3</v>
      </c>
      <c r="M18" s="7">
        <f t="shared" si="5"/>
        <v>50638.5</v>
      </c>
      <c r="N18" s="26">
        <v>30</v>
      </c>
      <c r="P18" s="7"/>
      <c r="T18" s="6">
        <f t="shared" si="6"/>
        <v>19.409999999999982</v>
      </c>
    </row>
    <row r="19" spans="1:20" x14ac:dyDescent="0.3">
      <c r="A19" s="22">
        <v>44489</v>
      </c>
      <c r="B19" s="22">
        <f t="shared" si="7"/>
        <v>44501</v>
      </c>
      <c r="C19" s="23" t="s">
        <v>8</v>
      </c>
      <c r="D19" s="24">
        <v>88.6</v>
      </c>
      <c r="E19" s="25">
        <v>1</v>
      </c>
      <c r="F19" s="24">
        <v>88.48</v>
      </c>
      <c r="G19" s="5">
        <f t="shared" si="3"/>
        <v>39870</v>
      </c>
      <c r="H19" s="6">
        <f t="shared" si="0"/>
        <v>0.11999999999999034</v>
      </c>
      <c r="I19" s="6">
        <f t="shared" si="8"/>
        <v>19.529999999999973</v>
      </c>
      <c r="J19" s="5">
        <f t="shared" si="1"/>
        <v>39816</v>
      </c>
      <c r="K19" s="7">
        <f t="shared" si="2"/>
        <v>54</v>
      </c>
      <c r="L19" s="8">
        <f t="shared" si="4"/>
        <v>1.3544018058690745E-3</v>
      </c>
      <c r="M19" s="7">
        <f t="shared" si="5"/>
        <v>50662.5</v>
      </c>
      <c r="N19" s="26">
        <v>30</v>
      </c>
      <c r="P19" s="7" t="s">
        <v>35</v>
      </c>
      <c r="Q19" s="3">
        <v>89</v>
      </c>
      <c r="T19" s="6">
        <f t="shared" si="6"/>
        <v>19.529999999999973</v>
      </c>
    </row>
    <row r="20" spans="1:20" x14ac:dyDescent="0.3">
      <c r="A20" s="22">
        <v>44501</v>
      </c>
      <c r="B20" s="22">
        <f t="shared" si="7"/>
        <v>44505</v>
      </c>
      <c r="C20" s="23" t="s">
        <v>5</v>
      </c>
      <c r="D20" s="24">
        <v>88.48</v>
      </c>
      <c r="E20" s="25">
        <v>1</v>
      </c>
      <c r="F20" s="24">
        <v>87.08</v>
      </c>
      <c r="G20" s="5">
        <f t="shared" si="3"/>
        <v>39816</v>
      </c>
      <c r="H20" s="6">
        <f t="shared" si="0"/>
        <v>-1.4000000000000057</v>
      </c>
      <c r="I20" s="6">
        <f t="shared" si="8"/>
        <v>18.129999999999967</v>
      </c>
      <c r="J20" s="5">
        <f t="shared" si="1"/>
        <v>39186</v>
      </c>
      <c r="K20" s="7">
        <f t="shared" si="2"/>
        <v>-630</v>
      </c>
      <c r="L20" s="8">
        <f t="shared" si="4"/>
        <v>-1.5822784810126583E-2</v>
      </c>
      <c r="M20" s="7">
        <f t="shared" si="5"/>
        <v>50002.5</v>
      </c>
      <c r="N20" s="26">
        <v>30</v>
      </c>
      <c r="P20" s="29" t="s">
        <v>36</v>
      </c>
      <c r="Q20" s="3">
        <f>Q19*450</f>
        <v>40050</v>
      </c>
      <c r="T20" s="6">
        <f t="shared" si="6"/>
        <v>18.129999999999967</v>
      </c>
    </row>
    <row r="21" spans="1:20" x14ac:dyDescent="0.3">
      <c r="A21" s="22">
        <v>44505</v>
      </c>
      <c r="B21" s="22">
        <f t="shared" si="7"/>
        <v>44517</v>
      </c>
      <c r="C21" s="23" t="s">
        <v>8</v>
      </c>
      <c r="D21" s="24">
        <v>87.08</v>
      </c>
      <c r="E21" s="25">
        <v>1</v>
      </c>
      <c r="F21" s="24">
        <v>83.03</v>
      </c>
      <c r="G21" s="5">
        <f t="shared" si="3"/>
        <v>39186</v>
      </c>
      <c r="H21" s="6">
        <f t="shared" si="0"/>
        <v>4.0499999999999972</v>
      </c>
      <c r="I21" s="6">
        <f t="shared" si="8"/>
        <v>22.179999999999964</v>
      </c>
      <c r="J21" s="5">
        <f t="shared" si="1"/>
        <v>37363.5</v>
      </c>
      <c r="K21" s="7">
        <f t="shared" si="2"/>
        <v>1822.5</v>
      </c>
      <c r="L21" s="8">
        <f t="shared" si="4"/>
        <v>4.6508957280661463E-2</v>
      </c>
      <c r="M21" s="7">
        <f t="shared" si="5"/>
        <v>51795</v>
      </c>
      <c r="N21" s="26">
        <v>30</v>
      </c>
      <c r="P21" s="7"/>
      <c r="T21" s="6">
        <f t="shared" si="6"/>
        <v>22.179999999999964</v>
      </c>
    </row>
    <row r="22" spans="1:20" x14ac:dyDescent="0.3">
      <c r="A22" s="22">
        <v>44517</v>
      </c>
      <c r="B22" s="22">
        <f t="shared" si="7"/>
        <v>44519</v>
      </c>
      <c r="C22" s="23" t="s">
        <v>8</v>
      </c>
      <c r="D22" s="24">
        <v>84.27</v>
      </c>
      <c r="E22" s="25">
        <v>1</v>
      </c>
      <c r="F22" s="24">
        <v>86.08</v>
      </c>
      <c r="G22" s="5">
        <f t="shared" si="3"/>
        <v>37921.5</v>
      </c>
      <c r="H22" s="6">
        <f t="shared" si="0"/>
        <v>-1.8100000000000023</v>
      </c>
      <c r="I22" s="6">
        <f t="shared" si="8"/>
        <v>20.369999999999962</v>
      </c>
      <c r="J22" s="5">
        <f t="shared" si="1"/>
        <v>38736</v>
      </c>
      <c r="K22" s="7">
        <f t="shared" si="2"/>
        <v>-814.5</v>
      </c>
      <c r="L22" s="8">
        <f t="shared" si="4"/>
        <v>-2.1478580752343657E-2</v>
      </c>
      <c r="M22" s="7">
        <f t="shared" si="5"/>
        <v>50940.5</v>
      </c>
      <c r="N22" s="26">
        <v>40</v>
      </c>
      <c r="O22" s="27" t="s">
        <v>22</v>
      </c>
      <c r="P22" s="31" t="s">
        <v>50</v>
      </c>
      <c r="Q22" s="31" t="s">
        <v>49</v>
      </c>
      <c r="T22" s="6">
        <f t="shared" si="6"/>
        <v>20.369999999999962</v>
      </c>
    </row>
    <row r="23" spans="1:20" x14ac:dyDescent="0.3">
      <c r="A23" s="22">
        <v>44519</v>
      </c>
      <c r="B23" s="22">
        <f t="shared" si="7"/>
        <v>44540</v>
      </c>
      <c r="C23" s="23" t="s">
        <v>5</v>
      </c>
      <c r="D23" s="24">
        <v>86</v>
      </c>
      <c r="E23" s="25">
        <v>1</v>
      </c>
      <c r="F23" s="24">
        <v>92.99</v>
      </c>
      <c r="G23" s="5">
        <f t="shared" si="3"/>
        <v>38700</v>
      </c>
      <c r="H23" s="6">
        <f t="shared" si="0"/>
        <v>6.9899999999999949</v>
      </c>
      <c r="I23" s="6">
        <f t="shared" si="8"/>
        <v>27.359999999999957</v>
      </c>
      <c r="J23" s="5">
        <f t="shared" si="1"/>
        <v>41845.5</v>
      </c>
      <c r="K23" s="7">
        <f t="shared" si="2"/>
        <v>3145.5</v>
      </c>
      <c r="L23" s="8">
        <f t="shared" si="4"/>
        <v>8.1279069767441856E-2</v>
      </c>
      <c r="M23" s="7">
        <f t="shared" si="5"/>
        <v>54061</v>
      </c>
      <c r="N23" s="26">
        <v>25</v>
      </c>
      <c r="O23" s="27"/>
      <c r="P23" s="32">
        <f>15000*Q13</f>
        <v>60000</v>
      </c>
      <c r="Q23" s="33">
        <f>Q1+Q10</f>
        <v>40217.749999999956</v>
      </c>
      <c r="T23" s="6">
        <f t="shared" si="6"/>
        <v>27.359999999999957</v>
      </c>
    </row>
    <row r="24" spans="1:20" x14ac:dyDescent="0.3">
      <c r="A24" s="22">
        <v>44540</v>
      </c>
      <c r="B24" s="22">
        <f t="shared" si="7"/>
        <v>44543</v>
      </c>
      <c r="C24" s="23" t="s">
        <v>8</v>
      </c>
      <c r="D24" s="24">
        <v>92.99</v>
      </c>
      <c r="E24" s="25">
        <v>1</v>
      </c>
      <c r="F24" s="24">
        <v>93.68</v>
      </c>
      <c r="G24" s="5">
        <f t="shared" si="3"/>
        <v>41845.5</v>
      </c>
      <c r="H24" s="6">
        <f t="shared" si="0"/>
        <v>-0.69000000000001194</v>
      </c>
      <c r="I24" s="6">
        <f t="shared" si="8"/>
        <v>26.669999999999945</v>
      </c>
      <c r="J24" s="5">
        <f t="shared" si="1"/>
        <v>42156</v>
      </c>
      <c r="K24" s="7">
        <f t="shared" si="2"/>
        <v>-310.5</v>
      </c>
      <c r="L24" s="8">
        <f t="shared" si="4"/>
        <v>-7.4201527045918919E-3</v>
      </c>
      <c r="M24" s="7">
        <f t="shared" si="5"/>
        <v>53746.5</v>
      </c>
      <c r="N24" s="26">
        <v>4</v>
      </c>
      <c r="O24" s="27"/>
      <c r="P24" s="34" t="s">
        <v>51</v>
      </c>
      <c r="Q24" s="35">
        <f>5000*Q13</f>
        <v>20000</v>
      </c>
      <c r="T24" s="6">
        <f t="shared" si="6"/>
        <v>26.669999999999945</v>
      </c>
    </row>
    <row r="25" spans="1:20" x14ac:dyDescent="0.3">
      <c r="A25" s="22">
        <v>44543</v>
      </c>
      <c r="B25" s="22">
        <f t="shared" si="7"/>
        <v>44545</v>
      </c>
      <c r="C25" s="23" t="s">
        <v>5</v>
      </c>
      <c r="D25" s="24">
        <v>93.68</v>
      </c>
      <c r="E25" s="25">
        <v>1</v>
      </c>
      <c r="F25" s="24">
        <v>93.32</v>
      </c>
      <c r="G25" s="5">
        <f t="shared" si="3"/>
        <v>42156</v>
      </c>
      <c r="H25" s="6">
        <f t="shared" si="0"/>
        <v>-0.36000000000001364</v>
      </c>
      <c r="I25" s="6">
        <f t="shared" si="8"/>
        <v>26.309999999999931</v>
      </c>
      <c r="J25" s="5">
        <f t="shared" si="1"/>
        <v>41994</v>
      </c>
      <c r="K25" s="7">
        <f t="shared" si="2"/>
        <v>-162</v>
      </c>
      <c r="L25" s="8">
        <f t="shared" si="4"/>
        <v>-3.8428693424423571E-3</v>
      </c>
      <c r="M25" s="7">
        <f t="shared" si="5"/>
        <v>53580.5</v>
      </c>
      <c r="N25" s="26">
        <v>4</v>
      </c>
      <c r="T25" s="6">
        <f t="shared" si="6"/>
        <v>26.309999999999931</v>
      </c>
    </row>
    <row r="26" spans="1:20" x14ac:dyDescent="0.3">
      <c r="A26" s="22">
        <v>44545</v>
      </c>
      <c r="B26" s="22">
        <f t="shared" si="7"/>
        <v>44551</v>
      </c>
      <c r="C26" s="23" t="s">
        <v>8</v>
      </c>
      <c r="D26" s="24">
        <v>92.43</v>
      </c>
      <c r="E26" s="25">
        <v>2</v>
      </c>
      <c r="F26" s="24">
        <v>93.194999999999993</v>
      </c>
      <c r="G26" s="5">
        <f t="shared" si="3"/>
        <v>83187</v>
      </c>
      <c r="H26" s="6">
        <f t="shared" si="0"/>
        <v>-0.76499999999998636</v>
      </c>
      <c r="I26" s="6">
        <f t="shared" si="8"/>
        <v>25.544999999999945</v>
      </c>
      <c r="J26" s="5">
        <f t="shared" si="1"/>
        <v>83875.5</v>
      </c>
      <c r="K26" s="7">
        <f t="shared" si="2"/>
        <v>-688.5</v>
      </c>
      <c r="L26" s="8">
        <f t="shared" si="4"/>
        <v>-8.2765335929892887E-3</v>
      </c>
      <c r="M26" s="7">
        <f t="shared" si="5"/>
        <v>52884</v>
      </c>
      <c r="N26" s="26">
        <v>8</v>
      </c>
      <c r="O26" s="25" t="s">
        <v>23</v>
      </c>
      <c r="P26" s="3" t="s">
        <v>39</v>
      </c>
      <c r="T26" s="6">
        <f t="shared" si="6"/>
        <v>25.544999999999945</v>
      </c>
    </row>
    <row r="27" spans="1:20" x14ac:dyDescent="0.3">
      <c r="A27" s="22">
        <v>44551</v>
      </c>
      <c r="B27" s="22">
        <f t="shared" si="7"/>
        <v>44558</v>
      </c>
      <c r="C27" s="23" t="s">
        <v>5</v>
      </c>
      <c r="D27" s="24">
        <v>93.194999999999993</v>
      </c>
      <c r="E27" s="25">
        <v>2</v>
      </c>
      <c r="F27" s="24">
        <v>90.9</v>
      </c>
      <c r="G27" s="5">
        <f t="shared" si="3"/>
        <v>83875.5</v>
      </c>
      <c r="H27" s="6">
        <f t="shared" si="0"/>
        <v>-2.2949999999999875</v>
      </c>
      <c r="I27" s="6">
        <f t="shared" si="8"/>
        <v>23.249999999999957</v>
      </c>
      <c r="J27" s="5">
        <f t="shared" si="1"/>
        <v>81810</v>
      </c>
      <c r="K27" s="7">
        <f t="shared" si="2"/>
        <v>-2065.5</v>
      </c>
      <c r="L27" s="8">
        <f t="shared" si="4"/>
        <v>-2.4625784645098986E-2</v>
      </c>
      <c r="M27" s="7">
        <f t="shared" si="5"/>
        <v>50810.5</v>
      </c>
      <c r="N27" s="26">
        <v>8</v>
      </c>
      <c r="T27" s="6">
        <f t="shared" si="6"/>
        <v>23.249999999999957</v>
      </c>
    </row>
    <row r="28" spans="1:20" x14ac:dyDescent="0.3">
      <c r="A28" s="22">
        <v>44558</v>
      </c>
      <c r="B28" s="22">
        <f t="shared" si="7"/>
        <v>44565</v>
      </c>
      <c r="C28" s="23" t="s">
        <v>8</v>
      </c>
      <c r="D28" s="24">
        <v>90.9</v>
      </c>
      <c r="E28" s="25">
        <v>2</v>
      </c>
      <c r="F28" s="24">
        <v>92.992500000000007</v>
      </c>
      <c r="G28" s="5">
        <f t="shared" si="3"/>
        <v>81810</v>
      </c>
      <c r="H28" s="6">
        <f t="shared" si="0"/>
        <v>-2.0925000000000011</v>
      </c>
      <c r="I28" s="6">
        <f t="shared" si="8"/>
        <v>21.157499999999956</v>
      </c>
      <c r="J28" s="5">
        <f t="shared" si="1"/>
        <v>83693.25</v>
      </c>
      <c r="K28" s="7">
        <f t="shared" si="2"/>
        <v>-1883.25</v>
      </c>
      <c r="L28" s="8">
        <f t="shared" si="4"/>
        <v>-2.3019801980198019E-2</v>
      </c>
      <c r="M28" s="7">
        <f t="shared" si="5"/>
        <v>48919.25</v>
      </c>
      <c r="N28" s="26">
        <v>8</v>
      </c>
      <c r="T28" s="6">
        <f t="shared" si="6"/>
        <v>21.157499999999956</v>
      </c>
    </row>
    <row r="29" spans="1:20" x14ac:dyDescent="0.3">
      <c r="A29" s="22">
        <v>44565</v>
      </c>
      <c r="B29" s="22">
        <f t="shared" si="7"/>
        <v>44582</v>
      </c>
      <c r="C29" s="23" t="s">
        <v>5</v>
      </c>
      <c r="D29" s="24">
        <v>92.992500000000007</v>
      </c>
      <c r="E29" s="25">
        <v>2</v>
      </c>
      <c r="F29" s="24">
        <v>93.6</v>
      </c>
      <c r="G29" s="5">
        <f t="shared" si="3"/>
        <v>83693.25</v>
      </c>
      <c r="H29" s="6">
        <f t="shared" si="0"/>
        <v>0.60749999999998749</v>
      </c>
      <c r="I29" s="6">
        <f t="shared" si="8"/>
        <v>21.764999999999944</v>
      </c>
      <c r="J29" s="5">
        <f t="shared" si="1"/>
        <v>84240</v>
      </c>
      <c r="K29" s="7">
        <f t="shared" si="2"/>
        <v>546.75</v>
      </c>
      <c r="L29" s="8">
        <f t="shared" si="4"/>
        <v>6.5327849020082266E-3</v>
      </c>
      <c r="M29" s="7">
        <f t="shared" si="5"/>
        <v>49458</v>
      </c>
      <c r="N29" s="26">
        <v>8</v>
      </c>
      <c r="O29" s="25" t="s">
        <v>22</v>
      </c>
      <c r="T29" s="6">
        <f t="shared" si="6"/>
        <v>21.764999999999944</v>
      </c>
    </row>
    <row r="30" spans="1:20" x14ac:dyDescent="0.3">
      <c r="A30" s="22">
        <v>44582</v>
      </c>
      <c r="B30" s="22">
        <f t="shared" si="7"/>
        <v>44587</v>
      </c>
      <c r="C30" s="23" t="s">
        <v>5</v>
      </c>
      <c r="D30" s="24">
        <v>99.35</v>
      </c>
      <c r="E30" s="25">
        <v>2</v>
      </c>
      <c r="F30" s="24">
        <v>99.53</v>
      </c>
      <c r="G30" s="5">
        <f t="shared" si="3"/>
        <v>89415</v>
      </c>
      <c r="H30" s="6">
        <f t="shared" si="0"/>
        <v>0.18000000000000682</v>
      </c>
      <c r="I30" s="6">
        <f t="shared" si="8"/>
        <v>21.944999999999951</v>
      </c>
      <c r="J30" s="5">
        <f t="shared" si="1"/>
        <v>89577</v>
      </c>
      <c r="K30" s="7">
        <f t="shared" si="2"/>
        <v>162</v>
      </c>
      <c r="L30" s="8">
        <f t="shared" si="4"/>
        <v>1.8117765475591343E-3</v>
      </c>
      <c r="M30" s="7">
        <f t="shared" si="5"/>
        <v>49612</v>
      </c>
      <c r="N30" s="26">
        <v>8</v>
      </c>
      <c r="T30" s="6">
        <f t="shared" si="6"/>
        <v>21.944999999999951</v>
      </c>
    </row>
    <row r="31" spans="1:20" x14ac:dyDescent="0.3">
      <c r="A31" s="22">
        <v>44587</v>
      </c>
      <c r="B31" s="22">
        <f t="shared" si="7"/>
        <v>44588</v>
      </c>
      <c r="C31" s="23" t="s">
        <v>8</v>
      </c>
      <c r="D31" s="24">
        <v>99.53</v>
      </c>
      <c r="E31" s="25">
        <v>2</v>
      </c>
      <c r="F31" s="24">
        <v>100.5975</v>
      </c>
      <c r="G31" s="5">
        <f t="shared" si="3"/>
        <v>89577</v>
      </c>
      <c r="H31" s="6">
        <f t="shared" si="0"/>
        <v>-1.0674999999999955</v>
      </c>
      <c r="I31" s="6">
        <f t="shared" si="8"/>
        <v>20.877499999999955</v>
      </c>
      <c r="J31" s="5">
        <f t="shared" si="1"/>
        <v>90537.75</v>
      </c>
      <c r="K31" s="7">
        <f t="shared" si="2"/>
        <v>-960.75</v>
      </c>
      <c r="L31" s="8">
        <f t="shared" si="4"/>
        <v>-1.0725409424294183E-2</v>
      </c>
      <c r="M31" s="7">
        <f t="shared" ref="M31:M94" si="9">IFERROR(IF(J31&lt;&gt;0,K31+M30,""),"")</f>
        <v>48651.25</v>
      </c>
      <c r="N31" s="26">
        <v>8</v>
      </c>
      <c r="T31" s="6">
        <f t="shared" si="6"/>
        <v>20.877499999999955</v>
      </c>
    </row>
    <row r="32" spans="1:20" x14ac:dyDescent="0.3">
      <c r="A32" s="22">
        <v>44588</v>
      </c>
      <c r="B32" s="22">
        <f t="shared" si="7"/>
        <v>44589</v>
      </c>
      <c r="C32" s="23" t="s">
        <v>5</v>
      </c>
      <c r="D32" s="24">
        <v>100.5975</v>
      </c>
      <c r="E32" s="25">
        <v>2</v>
      </c>
      <c r="F32" s="24">
        <v>99.405000000000001</v>
      </c>
      <c r="G32" s="5">
        <f t="shared" si="3"/>
        <v>90537.75</v>
      </c>
      <c r="H32" s="6">
        <f t="shared" si="0"/>
        <v>-1.1924999999999955</v>
      </c>
      <c r="I32" s="6">
        <f t="shared" si="8"/>
        <v>19.68499999999996</v>
      </c>
      <c r="J32" s="5">
        <f t="shared" si="1"/>
        <v>89464.5</v>
      </c>
      <c r="K32" s="7">
        <f t="shared" si="2"/>
        <v>-1073.25</v>
      </c>
      <c r="L32" s="8">
        <f t="shared" si="4"/>
        <v>-1.1854171326325207E-2</v>
      </c>
      <c r="M32" s="7">
        <f t="shared" si="9"/>
        <v>47578</v>
      </c>
      <c r="N32" s="26">
        <v>8</v>
      </c>
      <c r="T32" s="6">
        <f t="shared" si="6"/>
        <v>19.68499999999996</v>
      </c>
    </row>
    <row r="33" spans="1:20" x14ac:dyDescent="0.3">
      <c r="A33" s="22">
        <v>44589</v>
      </c>
      <c r="B33" s="22">
        <f t="shared" si="7"/>
        <v>44600</v>
      </c>
      <c r="C33" s="23" t="s">
        <v>8</v>
      </c>
      <c r="D33" s="24">
        <v>99.405000000000001</v>
      </c>
      <c r="E33" s="25">
        <v>2</v>
      </c>
      <c r="F33" s="24">
        <v>99.36</v>
      </c>
      <c r="G33" s="5">
        <f t="shared" si="3"/>
        <v>89464.5</v>
      </c>
      <c r="H33" s="6">
        <f t="shared" si="0"/>
        <v>4.5000000000001705E-2</v>
      </c>
      <c r="I33" s="6">
        <f t="shared" si="8"/>
        <v>19.729999999999961</v>
      </c>
      <c r="J33" s="5">
        <f t="shared" si="1"/>
        <v>89424</v>
      </c>
      <c r="K33" s="7">
        <f t="shared" si="2"/>
        <v>40.5</v>
      </c>
      <c r="L33" s="8">
        <f t="shared" si="4"/>
        <v>4.526935264825713E-4</v>
      </c>
      <c r="M33" s="7">
        <f t="shared" si="9"/>
        <v>47618.5</v>
      </c>
      <c r="N33" s="26">
        <v>8</v>
      </c>
      <c r="T33" s="6">
        <f t="shared" si="6"/>
        <v>19.729999999999961</v>
      </c>
    </row>
    <row r="34" spans="1:20" x14ac:dyDescent="0.3">
      <c r="A34" s="22">
        <v>44600</v>
      </c>
      <c r="B34" s="22">
        <v>44607</v>
      </c>
      <c r="C34" s="23" t="s">
        <v>5</v>
      </c>
      <c r="D34" s="24">
        <v>99.36</v>
      </c>
      <c r="E34" s="25">
        <v>2</v>
      </c>
      <c r="F34" s="24">
        <v>97.211200000000005</v>
      </c>
      <c r="G34" s="5">
        <f t="shared" si="3"/>
        <v>89424</v>
      </c>
      <c r="H34" s="6">
        <f t="shared" si="0"/>
        <v>-2.1487999999999943</v>
      </c>
      <c r="I34" s="6">
        <f t="shared" si="8"/>
        <v>17.581199999999967</v>
      </c>
      <c r="J34" s="5">
        <f t="shared" si="1"/>
        <v>87490.08</v>
      </c>
      <c r="K34" s="7">
        <f t="shared" si="2"/>
        <v>-1933.9199999999983</v>
      </c>
      <c r="L34" s="8">
        <f t="shared" si="4"/>
        <v>-2.1626409017713347E-2</v>
      </c>
      <c r="M34" s="7">
        <f t="shared" si="9"/>
        <v>45684.58</v>
      </c>
      <c r="N34" s="26">
        <v>8</v>
      </c>
      <c r="Q34" s="6">
        <f>SUM(H:H)</f>
        <v>21.617499999999879</v>
      </c>
      <c r="T34" s="6">
        <f t="shared" si="6"/>
        <v>17.581199999999967</v>
      </c>
    </row>
    <row r="35" spans="1:20" x14ac:dyDescent="0.3">
      <c r="A35" s="22">
        <v>44607</v>
      </c>
      <c r="B35" s="22">
        <v>44614</v>
      </c>
      <c r="C35" s="23" t="s">
        <v>8</v>
      </c>
      <c r="D35" s="24">
        <v>97.21</v>
      </c>
      <c r="E35" s="25">
        <v>2</v>
      </c>
      <c r="F35" s="24">
        <v>97.841300000000004</v>
      </c>
      <c r="G35" s="5">
        <f t="shared" si="3"/>
        <v>87489</v>
      </c>
      <c r="H35" s="6">
        <f t="shared" si="0"/>
        <v>-0.63130000000001019</v>
      </c>
      <c r="I35" s="6">
        <f t="shared" si="8"/>
        <v>16.949899999999957</v>
      </c>
      <c r="J35" s="5">
        <f t="shared" si="1"/>
        <v>88057.17</v>
      </c>
      <c r="K35" s="7">
        <f t="shared" si="2"/>
        <v>-568.16999999999825</v>
      </c>
      <c r="L35" s="8">
        <f t="shared" si="4"/>
        <v>-6.4941878407571039E-3</v>
      </c>
      <c r="M35" s="7">
        <f t="shared" si="9"/>
        <v>45116.41</v>
      </c>
      <c r="N35" s="26">
        <v>8</v>
      </c>
      <c r="T35" s="6">
        <f t="shared" ref="T35:T82" si="10">T34+H35</f>
        <v>16.949899999999957</v>
      </c>
    </row>
    <row r="36" spans="1:20" x14ac:dyDescent="0.3">
      <c r="A36" s="22">
        <v>44614</v>
      </c>
      <c r="B36" s="22">
        <v>44617</v>
      </c>
      <c r="C36" s="23" t="s">
        <v>5</v>
      </c>
      <c r="D36" s="24">
        <v>97.841300000000004</v>
      </c>
      <c r="E36" s="25">
        <v>2</v>
      </c>
      <c r="F36" s="24">
        <v>97.278800000000004</v>
      </c>
      <c r="G36" s="5">
        <f t="shared" si="3"/>
        <v>88057.17</v>
      </c>
      <c r="H36" s="6">
        <f t="shared" si="0"/>
        <v>-0.5625</v>
      </c>
      <c r="I36" s="6">
        <f t="shared" si="8"/>
        <v>16.387399999999957</v>
      </c>
      <c r="J36" s="5">
        <f t="shared" si="1"/>
        <v>87550.92</v>
      </c>
      <c r="K36" s="7">
        <f t="shared" si="2"/>
        <v>-506.25</v>
      </c>
      <c r="L36" s="8">
        <f t="shared" si="4"/>
        <v>-5.7491059501457971E-3</v>
      </c>
      <c r="M36" s="7">
        <f t="shared" si="9"/>
        <v>44610.16</v>
      </c>
      <c r="N36" s="26">
        <v>8</v>
      </c>
      <c r="O36" s="25" t="s">
        <v>31</v>
      </c>
      <c r="T36" s="6">
        <f t="shared" si="10"/>
        <v>16.387399999999957</v>
      </c>
    </row>
    <row r="37" spans="1:20" x14ac:dyDescent="0.3">
      <c r="A37" s="22">
        <v>44617</v>
      </c>
      <c r="B37" s="22">
        <v>44622</v>
      </c>
      <c r="C37" s="23" t="s">
        <v>8</v>
      </c>
      <c r="D37" s="24">
        <v>97.28</v>
      </c>
      <c r="E37" s="25">
        <v>2</v>
      </c>
      <c r="F37" s="24">
        <v>100.1587</v>
      </c>
      <c r="G37" s="5">
        <f t="shared" si="3"/>
        <v>87552</v>
      </c>
      <c r="H37" s="6">
        <f t="shared" si="0"/>
        <v>-2.8786999999999949</v>
      </c>
      <c r="I37" s="6">
        <f t="shared" si="8"/>
        <v>13.508699999999962</v>
      </c>
      <c r="J37" s="5">
        <f t="shared" si="1"/>
        <v>90142.83</v>
      </c>
      <c r="K37" s="7">
        <f t="shared" si="2"/>
        <v>-2590.8300000000017</v>
      </c>
      <c r="L37" s="8">
        <f t="shared" si="4"/>
        <v>-2.9591899671052652E-2</v>
      </c>
      <c r="M37" s="7">
        <f t="shared" si="9"/>
        <v>42019.33</v>
      </c>
      <c r="N37" s="26">
        <v>8</v>
      </c>
      <c r="T37" s="6">
        <f t="shared" si="10"/>
        <v>13.508699999999962</v>
      </c>
    </row>
    <row r="38" spans="1:20" x14ac:dyDescent="0.3">
      <c r="A38" s="22">
        <v>44622</v>
      </c>
      <c r="B38" s="22">
        <v>44629</v>
      </c>
      <c r="C38" s="23" t="s">
        <v>5</v>
      </c>
      <c r="D38" s="24">
        <v>100.1587</v>
      </c>
      <c r="E38" s="25">
        <v>2</v>
      </c>
      <c r="F38" s="24">
        <v>101.88</v>
      </c>
      <c r="G38" s="5">
        <f t="shared" si="3"/>
        <v>90142.83</v>
      </c>
      <c r="H38" s="6">
        <f t="shared" si="0"/>
        <v>1.7212999999999994</v>
      </c>
      <c r="I38" s="6">
        <f t="shared" si="8"/>
        <v>15.229999999999961</v>
      </c>
      <c r="J38" s="5">
        <f t="shared" si="1"/>
        <v>91692</v>
      </c>
      <c r="K38" s="7">
        <f t="shared" si="2"/>
        <v>1549.1699999999983</v>
      </c>
      <c r="L38" s="8">
        <f t="shared" si="4"/>
        <v>1.7185726252437361E-2</v>
      </c>
      <c r="M38" s="7">
        <f t="shared" si="9"/>
        <v>43568.5</v>
      </c>
      <c r="N38" s="26">
        <v>8</v>
      </c>
      <c r="O38" s="25" t="s">
        <v>22</v>
      </c>
      <c r="T38" s="6">
        <f t="shared" si="10"/>
        <v>15.229999999999961</v>
      </c>
    </row>
    <row r="39" spans="1:20" x14ac:dyDescent="0.3">
      <c r="A39" s="22">
        <v>44629</v>
      </c>
      <c r="B39" s="22">
        <v>44635</v>
      </c>
      <c r="C39" s="23" t="s">
        <v>5</v>
      </c>
      <c r="D39" s="24">
        <v>102.4875</v>
      </c>
      <c r="E39" s="25">
        <v>2</v>
      </c>
      <c r="F39" s="24">
        <v>103.9725</v>
      </c>
      <c r="G39" s="5">
        <f t="shared" si="3"/>
        <v>92238.75</v>
      </c>
      <c r="H39" s="6">
        <f t="shared" si="0"/>
        <v>1.4849999999999994</v>
      </c>
      <c r="I39" s="6">
        <f t="shared" si="8"/>
        <v>16.714999999999961</v>
      </c>
      <c r="J39" s="5">
        <f t="shared" si="1"/>
        <v>93575.25</v>
      </c>
      <c r="K39" s="7">
        <f t="shared" si="2"/>
        <v>1336.5</v>
      </c>
      <c r="L39" s="8">
        <f t="shared" si="4"/>
        <v>1.4489571899012075E-2</v>
      </c>
      <c r="M39" s="7">
        <f t="shared" si="9"/>
        <v>44905</v>
      </c>
      <c r="N39" s="26">
        <v>8</v>
      </c>
      <c r="T39" s="6">
        <f t="shared" si="10"/>
        <v>16.714999999999961</v>
      </c>
    </row>
    <row r="40" spans="1:20" x14ac:dyDescent="0.3">
      <c r="A40" s="22">
        <v>44635</v>
      </c>
      <c r="B40" s="22">
        <v>44645</v>
      </c>
      <c r="C40" s="23" t="s">
        <v>8</v>
      </c>
      <c r="D40" s="24">
        <v>103.9725</v>
      </c>
      <c r="E40" s="25">
        <v>2</v>
      </c>
      <c r="F40" s="24">
        <v>93.93</v>
      </c>
      <c r="G40" s="5">
        <f t="shared" si="3"/>
        <v>93575.25</v>
      </c>
      <c r="H40" s="6">
        <f t="shared" si="0"/>
        <v>10.04249999999999</v>
      </c>
      <c r="I40" s="6">
        <f t="shared" si="8"/>
        <v>26.757499999999951</v>
      </c>
      <c r="J40" s="5">
        <f t="shared" si="1"/>
        <v>84537</v>
      </c>
      <c r="K40" s="7">
        <f t="shared" si="2"/>
        <v>9038.25</v>
      </c>
      <c r="L40" s="8">
        <f t="shared" si="4"/>
        <v>9.6588040106759004E-2</v>
      </c>
      <c r="M40" s="7">
        <f t="shared" si="9"/>
        <v>53943.25</v>
      </c>
      <c r="N40" s="26">
        <v>8</v>
      </c>
      <c r="O40" s="25" t="s">
        <v>32</v>
      </c>
      <c r="T40" s="6">
        <f t="shared" si="10"/>
        <v>26.757499999999951</v>
      </c>
    </row>
    <row r="41" spans="1:20" x14ac:dyDescent="0.3">
      <c r="A41" s="22">
        <v>44652</v>
      </c>
      <c r="B41" s="22">
        <v>44663</v>
      </c>
      <c r="C41" s="23" t="s">
        <v>8</v>
      </c>
      <c r="D41" s="24">
        <v>89.415000000000006</v>
      </c>
      <c r="E41" s="25">
        <v>2</v>
      </c>
      <c r="F41" s="24">
        <v>88.2</v>
      </c>
      <c r="G41" s="5">
        <f t="shared" si="3"/>
        <v>80473.5</v>
      </c>
      <c r="H41" s="6">
        <f t="shared" si="0"/>
        <v>1.2150000000000034</v>
      </c>
      <c r="I41" s="6">
        <f t="shared" si="8"/>
        <v>27.972499999999954</v>
      </c>
      <c r="J41" s="5">
        <f t="shared" si="1"/>
        <v>79380</v>
      </c>
      <c r="K41" s="7">
        <f t="shared" si="2"/>
        <v>1093.5</v>
      </c>
      <c r="L41" s="8">
        <f t="shared" si="4"/>
        <v>1.3588324106693507E-2</v>
      </c>
      <c r="M41" s="7">
        <f t="shared" si="9"/>
        <v>55036.75</v>
      </c>
      <c r="N41" s="26">
        <v>8</v>
      </c>
      <c r="O41" s="25" t="s">
        <v>33</v>
      </c>
      <c r="P41" s="3" t="s">
        <v>34</v>
      </c>
      <c r="T41" s="6">
        <f t="shared" si="10"/>
        <v>27.972499999999954</v>
      </c>
    </row>
    <row r="42" spans="1:20" x14ac:dyDescent="0.3">
      <c r="A42" s="22">
        <v>44663</v>
      </c>
      <c r="B42" s="22">
        <v>44679</v>
      </c>
      <c r="C42" s="23" t="s">
        <v>5</v>
      </c>
      <c r="D42" s="24">
        <v>88.2</v>
      </c>
      <c r="E42" s="25">
        <v>2</v>
      </c>
      <c r="F42" s="24">
        <v>91.665000000000006</v>
      </c>
      <c r="G42" s="5">
        <f t="shared" si="3"/>
        <v>79380</v>
      </c>
      <c r="H42" s="6">
        <f t="shared" si="0"/>
        <v>3.4650000000000034</v>
      </c>
      <c r="I42" s="6">
        <f t="shared" si="8"/>
        <v>31.437499999999957</v>
      </c>
      <c r="J42" s="5">
        <f t="shared" si="1"/>
        <v>82498.5</v>
      </c>
      <c r="K42" s="7">
        <f t="shared" si="2"/>
        <v>3118.5</v>
      </c>
      <c r="L42" s="8">
        <f t="shared" si="4"/>
        <v>3.9285714285714285E-2</v>
      </c>
      <c r="M42" s="7">
        <f t="shared" si="9"/>
        <v>58155.25</v>
      </c>
      <c r="N42" s="26">
        <v>8</v>
      </c>
      <c r="T42" s="6">
        <f t="shared" si="10"/>
        <v>31.437499999999957</v>
      </c>
    </row>
    <row r="43" spans="1:20" x14ac:dyDescent="0.3">
      <c r="A43" s="22">
        <v>44679</v>
      </c>
      <c r="B43" s="22">
        <v>44680</v>
      </c>
      <c r="C43" s="23" t="s">
        <v>8</v>
      </c>
      <c r="D43" s="24">
        <v>93.24</v>
      </c>
      <c r="E43" s="25">
        <v>2</v>
      </c>
      <c r="F43" s="24">
        <v>94.76</v>
      </c>
      <c r="G43" s="5">
        <f t="shared" si="3"/>
        <v>83916</v>
      </c>
      <c r="H43" s="6">
        <f t="shared" si="0"/>
        <v>-1.5200000000000102</v>
      </c>
      <c r="I43" s="6">
        <f t="shared" si="8"/>
        <v>29.917499999999947</v>
      </c>
      <c r="J43" s="5">
        <f t="shared" si="1"/>
        <v>85284</v>
      </c>
      <c r="K43" s="7">
        <f t="shared" si="2"/>
        <v>-1368</v>
      </c>
      <c r="L43" s="8">
        <f t="shared" si="4"/>
        <v>-1.6302016302016303E-2</v>
      </c>
      <c r="M43" s="7">
        <f t="shared" si="9"/>
        <v>56787.25</v>
      </c>
      <c r="N43" s="26">
        <v>8</v>
      </c>
      <c r="O43" s="25" t="s">
        <v>22</v>
      </c>
      <c r="T43" s="6">
        <f t="shared" si="10"/>
        <v>29.917499999999947</v>
      </c>
    </row>
    <row r="44" spans="1:20" x14ac:dyDescent="0.3">
      <c r="A44" s="22">
        <v>44680</v>
      </c>
      <c r="B44" s="22">
        <v>44684</v>
      </c>
      <c r="C44" s="23" t="s">
        <v>5</v>
      </c>
      <c r="D44" s="24">
        <v>94.77</v>
      </c>
      <c r="E44" s="25">
        <v>2</v>
      </c>
      <c r="F44" s="24">
        <v>93.63</v>
      </c>
      <c r="G44" s="5">
        <f t="shared" si="3"/>
        <v>85293</v>
      </c>
      <c r="H44" s="6">
        <f t="shared" si="0"/>
        <v>-1.1400000000000006</v>
      </c>
      <c r="I44" s="6">
        <f t="shared" si="8"/>
        <v>28.777499999999947</v>
      </c>
      <c r="J44" s="5">
        <f t="shared" si="1"/>
        <v>84267</v>
      </c>
      <c r="K44" s="7">
        <f t="shared" si="2"/>
        <v>-1026</v>
      </c>
      <c r="L44" s="8">
        <f t="shared" si="4"/>
        <v>-1.202912314023425E-2</v>
      </c>
      <c r="M44" s="7">
        <f t="shared" si="9"/>
        <v>55761.25</v>
      </c>
      <c r="N44" s="26">
        <v>8</v>
      </c>
      <c r="T44" s="6">
        <f t="shared" si="10"/>
        <v>28.777499999999947</v>
      </c>
    </row>
    <row r="45" spans="1:20" x14ac:dyDescent="0.3">
      <c r="A45" s="22">
        <v>44684</v>
      </c>
      <c r="B45" s="22">
        <v>44692</v>
      </c>
      <c r="C45" s="23" t="s">
        <v>8</v>
      </c>
      <c r="D45" s="24">
        <v>93.63</v>
      </c>
      <c r="E45" s="25">
        <v>2</v>
      </c>
      <c r="F45" s="24">
        <v>94.185000000000002</v>
      </c>
      <c r="G45" s="5">
        <f t="shared" si="3"/>
        <v>84267</v>
      </c>
      <c r="H45" s="6">
        <f t="shared" si="0"/>
        <v>-0.55500000000000682</v>
      </c>
      <c r="I45" s="6">
        <f t="shared" si="8"/>
        <v>28.22249999999994</v>
      </c>
      <c r="J45" s="5">
        <f t="shared" si="1"/>
        <v>84766.5</v>
      </c>
      <c r="K45" s="7">
        <f t="shared" si="2"/>
        <v>-499.5</v>
      </c>
      <c r="L45" s="8">
        <f t="shared" si="4"/>
        <v>-5.9275873117590515E-3</v>
      </c>
      <c r="M45" s="7">
        <f t="shared" si="9"/>
        <v>55261.75</v>
      </c>
      <c r="N45" s="26">
        <v>8</v>
      </c>
      <c r="T45" s="6">
        <f t="shared" si="10"/>
        <v>28.22249999999994</v>
      </c>
    </row>
    <row r="46" spans="1:20" x14ac:dyDescent="0.3">
      <c r="A46" s="22">
        <v>44692</v>
      </c>
      <c r="B46" s="22">
        <v>44698</v>
      </c>
      <c r="C46" s="23" t="s">
        <v>5</v>
      </c>
      <c r="D46" s="24">
        <v>94.185000000000002</v>
      </c>
      <c r="E46" s="25">
        <v>2</v>
      </c>
      <c r="F46" s="24">
        <v>95.49</v>
      </c>
      <c r="G46" s="5">
        <f t="shared" si="3"/>
        <v>84766.5</v>
      </c>
      <c r="H46" s="6">
        <f t="shared" si="0"/>
        <v>1.3049999999999926</v>
      </c>
      <c r="I46" s="6">
        <f t="shared" si="8"/>
        <v>29.527499999999932</v>
      </c>
      <c r="J46" s="5">
        <f t="shared" si="1"/>
        <v>85941</v>
      </c>
      <c r="K46" s="7">
        <f t="shared" si="2"/>
        <v>1174.5</v>
      </c>
      <c r="L46" s="8">
        <f t="shared" si="4"/>
        <v>1.385570950788342E-2</v>
      </c>
      <c r="M46" s="7">
        <f t="shared" si="9"/>
        <v>56436.25</v>
      </c>
      <c r="N46" s="26">
        <v>8</v>
      </c>
      <c r="T46" s="6">
        <f t="shared" si="10"/>
        <v>29.527499999999932</v>
      </c>
    </row>
    <row r="47" spans="1:20" x14ac:dyDescent="0.3">
      <c r="A47" s="22">
        <v>44698</v>
      </c>
      <c r="B47" s="22">
        <v>44719</v>
      </c>
      <c r="C47" s="23" t="s">
        <v>8</v>
      </c>
      <c r="D47" s="24">
        <v>98.12</v>
      </c>
      <c r="E47" s="25">
        <v>3</v>
      </c>
      <c r="F47" s="24">
        <v>92.3</v>
      </c>
      <c r="G47" s="5">
        <f t="shared" si="3"/>
        <v>132462</v>
      </c>
      <c r="H47" s="6">
        <f t="shared" si="0"/>
        <v>5.8200000000000074</v>
      </c>
      <c r="I47" s="6">
        <f t="shared" si="8"/>
        <v>35.34749999999994</v>
      </c>
      <c r="J47" s="5">
        <f t="shared" si="1"/>
        <v>124604.99999999999</v>
      </c>
      <c r="K47" s="7">
        <f t="shared" si="2"/>
        <v>7857.0000000000146</v>
      </c>
      <c r="L47" s="8">
        <f t="shared" si="4"/>
        <v>5.9315124337545974E-2</v>
      </c>
      <c r="M47" s="7">
        <f t="shared" si="9"/>
        <v>64293.250000000015</v>
      </c>
      <c r="N47" s="26">
        <v>12</v>
      </c>
      <c r="O47" s="25" t="s">
        <v>40</v>
      </c>
      <c r="T47" s="6">
        <f t="shared" si="10"/>
        <v>35.34749999999994</v>
      </c>
    </row>
    <row r="48" spans="1:20" x14ac:dyDescent="0.3">
      <c r="A48" s="22">
        <v>44719</v>
      </c>
      <c r="B48" s="22">
        <v>44720</v>
      </c>
      <c r="C48" s="23" t="s">
        <v>5</v>
      </c>
      <c r="D48" s="24">
        <v>92.3</v>
      </c>
      <c r="E48" s="25">
        <v>3</v>
      </c>
      <c r="F48" s="24">
        <v>91.05</v>
      </c>
      <c r="G48" s="5">
        <f t="shared" si="3"/>
        <v>124604.99999999999</v>
      </c>
      <c r="H48" s="6">
        <f t="shared" si="0"/>
        <v>-1.25</v>
      </c>
      <c r="I48" s="6">
        <f t="shared" si="8"/>
        <v>34.09749999999994</v>
      </c>
      <c r="J48" s="5">
        <f t="shared" si="1"/>
        <v>122917.49999999999</v>
      </c>
      <c r="K48" s="7">
        <f t="shared" si="2"/>
        <v>-1687.5</v>
      </c>
      <c r="L48" s="8">
        <f t="shared" si="4"/>
        <v>-1.354279523293608E-2</v>
      </c>
      <c r="M48" s="7">
        <f t="shared" si="9"/>
        <v>62605.750000000015</v>
      </c>
      <c r="N48" s="26">
        <v>12</v>
      </c>
      <c r="T48" s="6">
        <f t="shared" si="10"/>
        <v>34.09749999999994</v>
      </c>
    </row>
    <row r="49" spans="1:20" x14ac:dyDescent="0.3">
      <c r="A49" s="22">
        <v>44720</v>
      </c>
      <c r="B49" s="22">
        <v>44721</v>
      </c>
      <c r="C49" s="23" t="s">
        <v>8</v>
      </c>
      <c r="D49" s="24">
        <v>91.05</v>
      </c>
      <c r="E49" s="25">
        <v>3</v>
      </c>
      <c r="F49" s="24">
        <v>92.7</v>
      </c>
      <c r="G49" s="5">
        <f t="shared" si="3"/>
        <v>122917.49999999999</v>
      </c>
      <c r="H49" s="6">
        <f t="shared" si="0"/>
        <v>-1.6500000000000057</v>
      </c>
      <c r="I49" s="6">
        <f t="shared" si="8"/>
        <v>32.447499999999934</v>
      </c>
      <c r="J49" s="5">
        <f t="shared" si="1"/>
        <v>125145.00000000001</v>
      </c>
      <c r="K49" s="7">
        <f t="shared" si="2"/>
        <v>-2227.5000000000291</v>
      </c>
      <c r="L49" s="8">
        <f t="shared" si="4"/>
        <v>-1.8121911037891507E-2</v>
      </c>
      <c r="M49" s="7">
        <f t="shared" si="9"/>
        <v>60378.249999999985</v>
      </c>
      <c r="N49" s="26">
        <v>12</v>
      </c>
      <c r="O49" s="25" t="s">
        <v>41</v>
      </c>
      <c r="T49" s="6">
        <f t="shared" si="10"/>
        <v>32.447499999999934</v>
      </c>
    </row>
    <row r="50" spans="1:20" x14ac:dyDescent="0.3">
      <c r="A50" s="22">
        <v>44721</v>
      </c>
      <c r="B50" s="22">
        <v>44721</v>
      </c>
      <c r="C50" s="23" t="s">
        <v>5</v>
      </c>
      <c r="D50" s="24">
        <v>92.7</v>
      </c>
      <c r="E50" s="25">
        <v>3</v>
      </c>
      <c r="F50" s="24">
        <v>91.56</v>
      </c>
      <c r="G50" s="5">
        <f t="shared" si="3"/>
        <v>125145.00000000001</v>
      </c>
      <c r="H50" s="6">
        <f t="shared" si="0"/>
        <v>-1.1400000000000006</v>
      </c>
      <c r="I50" s="6">
        <f t="shared" si="8"/>
        <v>31.307499999999933</v>
      </c>
      <c r="J50" s="5">
        <f t="shared" si="1"/>
        <v>123606</v>
      </c>
      <c r="K50" s="7">
        <f t="shared" si="2"/>
        <v>-1539.0000000000146</v>
      </c>
      <c r="L50" s="8">
        <f t="shared" si="4"/>
        <v>-1.2297734627831829E-2</v>
      </c>
      <c r="M50" s="7">
        <f t="shared" si="9"/>
        <v>58839.249999999971</v>
      </c>
      <c r="N50" s="26">
        <v>12</v>
      </c>
      <c r="T50" s="6">
        <f t="shared" si="10"/>
        <v>31.307499999999933</v>
      </c>
    </row>
    <row r="51" spans="1:20" x14ac:dyDescent="0.3">
      <c r="A51" s="22">
        <v>44733</v>
      </c>
      <c r="B51" s="22">
        <v>44750</v>
      </c>
      <c r="C51" s="23" t="s">
        <v>8</v>
      </c>
      <c r="D51" s="24">
        <v>91.56</v>
      </c>
      <c r="E51" s="25">
        <v>3</v>
      </c>
      <c r="F51" s="24">
        <v>87.04</v>
      </c>
      <c r="G51" s="5">
        <f t="shared" si="3"/>
        <v>123606</v>
      </c>
      <c r="H51" s="6">
        <f t="shared" si="0"/>
        <v>4.519999999999996</v>
      </c>
      <c r="I51" s="6">
        <f t="shared" si="8"/>
        <v>35.82749999999993</v>
      </c>
      <c r="J51" s="5">
        <f t="shared" si="1"/>
        <v>117504</v>
      </c>
      <c r="K51" s="7">
        <f t="shared" si="2"/>
        <v>6102</v>
      </c>
      <c r="L51" s="8">
        <f t="shared" si="4"/>
        <v>4.9366535605067714E-2</v>
      </c>
      <c r="M51" s="7">
        <f t="shared" si="9"/>
        <v>64941.249999999971</v>
      </c>
      <c r="N51" s="26">
        <v>12</v>
      </c>
      <c r="T51" s="6">
        <f t="shared" si="10"/>
        <v>35.82749999999993</v>
      </c>
    </row>
    <row r="52" spans="1:20" x14ac:dyDescent="0.3">
      <c r="A52" s="22">
        <v>44750</v>
      </c>
      <c r="B52" s="22">
        <v>44754</v>
      </c>
      <c r="C52" s="23" t="s">
        <v>5</v>
      </c>
      <c r="D52" s="24">
        <v>87.04</v>
      </c>
      <c r="E52" s="25">
        <v>3</v>
      </c>
      <c r="F52" s="24">
        <v>85.8</v>
      </c>
      <c r="G52" s="5">
        <f t="shared" si="3"/>
        <v>117504</v>
      </c>
      <c r="H52" s="6">
        <f t="shared" si="0"/>
        <v>-1.2400000000000091</v>
      </c>
      <c r="I52" s="6">
        <f t="shared" si="8"/>
        <v>34.58749999999992</v>
      </c>
      <c r="J52" s="5">
        <f t="shared" si="1"/>
        <v>115829.99999999999</v>
      </c>
      <c r="K52" s="7">
        <f t="shared" si="2"/>
        <v>-1674.0000000000146</v>
      </c>
      <c r="L52" s="8">
        <f t="shared" si="4"/>
        <v>-1.4246323529411889E-2</v>
      </c>
      <c r="M52" s="7">
        <f t="shared" si="9"/>
        <v>63267.249999999956</v>
      </c>
      <c r="N52" s="26">
        <v>12</v>
      </c>
      <c r="T52" s="6">
        <f t="shared" si="10"/>
        <v>34.58749999999992</v>
      </c>
    </row>
    <row r="53" spans="1:20" x14ac:dyDescent="0.3">
      <c r="A53" s="22">
        <v>44754</v>
      </c>
      <c r="B53" s="22">
        <v>44756</v>
      </c>
      <c r="C53" s="23" t="s">
        <v>8</v>
      </c>
      <c r="D53" s="24">
        <v>85.8</v>
      </c>
      <c r="E53" s="25">
        <v>3</v>
      </c>
      <c r="F53" s="24">
        <v>86.8</v>
      </c>
      <c r="G53" s="5">
        <f t="shared" si="3"/>
        <v>115829.99999999999</v>
      </c>
      <c r="H53" s="6">
        <f t="shared" si="0"/>
        <v>-1</v>
      </c>
      <c r="I53" s="6">
        <f t="shared" si="8"/>
        <v>33.58749999999992</v>
      </c>
      <c r="J53" s="5">
        <f t="shared" si="1"/>
        <v>117179.99999999999</v>
      </c>
      <c r="K53" s="7">
        <f t="shared" si="2"/>
        <v>-1350</v>
      </c>
      <c r="L53" s="8">
        <f t="shared" si="4"/>
        <v>-1.1655011655011656E-2</v>
      </c>
      <c r="M53" s="7">
        <f t="shared" si="9"/>
        <v>61917.249999999956</v>
      </c>
      <c r="N53" s="26">
        <v>12</v>
      </c>
      <c r="T53" s="6">
        <f t="shared" si="10"/>
        <v>33.58749999999992</v>
      </c>
    </row>
    <row r="54" spans="1:20" x14ac:dyDescent="0.3">
      <c r="A54" s="22">
        <v>44756</v>
      </c>
      <c r="B54" s="22">
        <v>44756</v>
      </c>
      <c r="C54" s="23" t="s">
        <v>5</v>
      </c>
      <c r="D54" s="24">
        <v>86.8</v>
      </c>
      <c r="E54" s="25">
        <v>3</v>
      </c>
      <c r="F54" s="24">
        <v>85.53</v>
      </c>
      <c r="G54" s="5">
        <f t="shared" si="3"/>
        <v>117179.99999999999</v>
      </c>
      <c r="H54" s="6">
        <f t="shared" si="0"/>
        <v>-1.269999999999996</v>
      </c>
      <c r="I54" s="6">
        <f t="shared" si="8"/>
        <v>32.317499999999924</v>
      </c>
      <c r="J54" s="5">
        <f t="shared" si="1"/>
        <v>115465.50000000001</v>
      </c>
      <c r="K54" s="7">
        <f t="shared" si="2"/>
        <v>-1714.4999999999709</v>
      </c>
      <c r="L54" s="8">
        <f t="shared" si="4"/>
        <v>-1.4631336405529707E-2</v>
      </c>
      <c r="M54" s="7">
        <f t="shared" si="9"/>
        <v>60202.749999999985</v>
      </c>
      <c r="N54" s="26">
        <v>12</v>
      </c>
      <c r="O54" s="25" t="s">
        <v>43</v>
      </c>
      <c r="T54" s="6">
        <f t="shared" si="10"/>
        <v>32.317499999999924</v>
      </c>
    </row>
    <row r="55" spans="1:20" x14ac:dyDescent="0.3">
      <c r="A55" s="22">
        <v>44756</v>
      </c>
      <c r="B55" s="22">
        <v>44757</v>
      </c>
      <c r="C55" s="23" t="s">
        <v>8</v>
      </c>
      <c r="D55" s="24">
        <v>85.53</v>
      </c>
      <c r="E55" s="25">
        <v>3</v>
      </c>
      <c r="F55" s="24">
        <v>86.02</v>
      </c>
      <c r="G55" s="5">
        <f t="shared" si="3"/>
        <v>115465.50000000001</v>
      </c>
      <c r="H55" s="6">
        <f t="shared" si="0"/>
        <v>-0.48999999999999488</v>
      </c>
      <c r="I55" s="6">
        <f t="shared" si="8"/>
        <v>31.82749999999993</v>
      </c>
      <c r="J55" s="5">
        <f t="shared" si="1"/>
        <v>116127</v>
      </c>
      <c r="K55" s="7">
        <f t="shared" si="2"/>
        <v>-661.49999999998545</v>
      </c>
      <c r="L55" s="8">
        <f t="shared" si="4"/>
        <v>-5.7289839822283308E-3</v>
      </c>
      <c r="M55" s="7">
        <f t="shared" si="9"/>
        <v>59541.25</v>
      </c>
      <c r="N55" s="26">
        <v>12</v>
      </c>
      <c r="T55" s="6">
        <f t="shared" si="10"/>
        <v>31.82749999999993</v>
      </c>
    </row>
    <row r="56" spans="1:20" x14ac:dyDescent="0.3">
      <c r="A56" s="22">
        <v>44757</v>
      </c>
      <c r="B56" s="22">
        <v>44761</v>
      </c>
      <c r="C56" s="23" t="s">
        <v>5</v>
      </c>
      <c r="D56" s="24">
        <v>86.02</v>
      </c>
      <c r="E56" s="25">
        <v>3</v>
      </c>
      <c r="F56" s="24">
        <v>85.86</v>
      </c>
      <c r="G56" s="5">
        <f t="shared" si="3"/>
        <v>116127</v>
      </c>
      <c r="H56" s="6">
        <f t="shared" si="0"/>
        <v>-0.15999999999999659</v>
      </c>
      <c r="I56" s="6">
        <f t="shared" si="8"/>
        <v>31.667499999999933</v>
      </c>
      <c r="J56" s="5">
        <f t="shared" si="1"/>
        <v>115911</v>
      </c>
      <c r="K56" s="7">
        <f t="shared" si="2"/>
        <v>-216</v>
      </c>
      <c r="L56" s="8">
        <f t="shared" si="4"/>
        <v>-1.860032550569635E-3</v>
      </c>
      <c r="M56" s="7">
        <f t="shared" si="9"/>
        <v>59325.25</v>
      </c>
      <c r="N56" s="26">
        <v>12</v>
      </c>
      <c r="T56" s="6">
        <f t="shared" si="10"/>
        <v>31.667499999999933</v>
      </c>
    </row>
    <row r="57" spans="1:20" x14ac:dyDescent="0.3">
      <c r="A57" s="22">
        <v>44761</v>
      </c>
      <c r="B57" s="22">
        <v>44768</v>
      </c>
      <c r="C57" s="23" t="s">
        <v>8</v>
      </c>
      <c r="D57" s="24">
        <v>85.86</v>
      </c>
      <c r="E57" s="25">
        <v>3</v>
      </c>
      <c r="F57" s="24">
        <v>86.65</v>
      </c>
      <c r="G57" s="5">
        <f t="shared" si="3"/>
        <v>115911</v>
      </c>
      <c r="H57" s="6">
        <f t="shared" si="0"/>
        <v>-0.79000000000000625</v>
      </c>
      <c r="I57" s="6">
        <f t="shared" si="8"/>
        <v>30.877499999999927</v>
      </c>
      <c r="J57" s="5">
        <f t="shared" si="1"/>
        <v>116977.50000000001</v>
      </c>
      <c r="K57" s="7">
        <f t="shared" si="2"/>
        <v>-1066.5000000000146</v>
      </c>
      <c r="L57" s="8">
        <f t="shared" si="4"/>
        <v>-9.2010249242954895E-3</v>
      </c>
      <c r="M57" s="7">
        <f t="shared" si="9"/>
        <v>58258.749999999985</v>
      </c>
      <c r="N57" s="26">
        <v>12</v>
      </c>
      <c r="T57" s="6">
        <f t="shared" si="10"/>
        <v>30.877499999999927</v>
      </c>
    </row>
    <row r="58" spans="1:20" x14ac:dyDescent="0.3">
      <c r="A58" s="22">
        <v>44768</v>
      </c>
      <c r="B58" s="22">
        <v>44774</v>
      </c>
      <c r="C58" s="23" t="s">
        <v>5</v>
      </c>
      <c r="D58" s="24">
        <v>86.65</v>
      </c>
      <c r="E58" s="25">
        <v>4</v>
      </c>
      <c r="F58" s="24">
        <v>85.33</v>
      </c>
      <c r="G58" s="5">
        <f t="shared" si="3"/>
        <v>155970</v>
      </c>
      <c r="H58" s="6">
        <f t="shared" si="0"/>
        <v>-1.3200000000000074</v>
      </c>
      <c r="I58" s="6">
        <f t="shared" si="8"/>
        <v>29.557499999999919</v>
      </c>
      <c r="J58" s="5">
        <f t="shared" si="1"/>
        <v>153594</v>
      </c>
      <c r="K58" s="7">
        <f t="shared" si="2"/>
        <v>-2376</v>
      </c>
      <c r="L58" s="8">
        <f t="shared" si="4"/>
        <v>-1.5233698788228505E-2</v>
      </c>
      <c r="M58" s="7">
        <f t="shared" si="9"/>
        <v>55882.749999999985</v>
      </c>
      <c r="N58" s="26">
        <v>16</v>
      </c>
      <c r="O58" s="25" t="s">
        <v>44</v>
      </c>
      <c r="T58" s="6">
        <f t="shared" si="10"/>
        <v>29.557499999999919</v>
      </c>
    </row>
    <row r="59" spans="1:20" x14ac:dyDescent="0.3">
      <c r="A59" s="22">
        <v>44774</v>
      </c>
      <c r="B59" s="22">
        <v>44777</v>
      </c>
      <c r="C59" s="23" t="s">
        <v>8</v>
      </c>
      <c r="D59" s="24">
        <v>85.33</v>
      </c>
      <c r="E59" s="25">
        <v>4</v>
      </c>
      <c r="F59" s="24">
        <v>86.99</v>
      </c>
      <c r="G59" s="5">
        <f t="shared" si="3"/>
        <v>153594</v>
      </c>
      <c r="H59" s="6">
        <f t="shared" si="0"/>
        <v>-1.6599999999999966</v>
      </c>
      <c r="I59" s="6">
        <f t="shared" si="8"/>
        <v>27.897499999999923</v>
      </c>
      <c r="J59" s="5">
        <f t="shared" si="1"/>
        <v>156582</v>
      </c>
      <c r="K59" s="7">
        <f t="shared" si="2"/>
        <v>-2988</v>
      </c>
      <c r="L59" s="8">
        <f t="shared" si="4"/>
        <v>-1.9453884917379587E-2</v>
      </c>
      <c r="M59" s="7">
        <f t="shared" si="9"/>
        <v>52894.749999999985</v>
      </c>
      <c r="N59" s="26">
        <v>16</v>
      </c>
      <c r="T59" s="6">
        <f t="shared" si="10"/>
        <v>27.897499999999923</v>
      </c>
    </row>
    <row r="60" spans="1:20" x14ac:dyDescent="0.3">
      <c r="A60" s="22">
        <v>44777</v>
      </c>
      <c r="B60" s="22">
        <v>44781</v>
      </c>
      <c r="C60" s="23" t="s">
        <v>5</v>
      </c>
      <c r="D60" s="24">
        <v>86.99</v>
      </c>
      <c r="E60" s="25">
        <v>4</v>
      </c>
      <c r="F60" s="24">
        <v>86.19</v>
      </c>
      <c r="G60" s="5">
        <f t="shared" si="3"/>
        <v>156582</v>
      </c>
      <c r="H60" s="6">
        <f t="shared" si="0"/>
        <v>-0.79999999999999716</v>
      </c>
      <c r="I60" s="6">
        <f t="shared" si="8"/>
        <v>27.097499999999926</v>
      </c>
      <c r="J60" s="5">
        <f t="shared" si="1"/>
        <v>155142</v>
      </c>
      <c r="K60" s="7">
        <f t="shared" si="2"/>
        <v>-1440</v>
      </c>
      <c r="L60" s="8">
        <f t="shared" si="4"/>
        <v>-9.1964593631451898E-3</v>
      </c>
      <c r="M60" s="7">
        <f t="shared" si="9"/>
        <v>51454.749999999985</v>
      </c>
      <c r="N60" s="26">
        <v>16</v>
      </c>
      <c r="T60" s="6">
        <f t="shared" si="10"/>
        <v>27.097499999999926</v>
      </c>
    </row>
    <row r="61" spans="1:20" x14ac:dyDescent="0.3">
      <c r="A61" s="22">
        <v>44781</v>
      </c>
      <c r="B61" s="22">
        <v>44782</v>
      </c>
      <c r="C61" s="23" t="s">
        <v>8</v>
      </c>
      <c r="D61" s="24">
        <v>86.19</v>
      </c>
      <c r="E61" s="25">
        <v>4</v>
      </c>
      <c r="F61" s="24">
        <v>87.5</v>
      </c>
      <c r="G61" s="5">
        <f t="shared" si="3"/>
        <v>155142</v>
      </c>
      <c r="H61" s="6">
        <f t="shared" si="0"/>
        <v>-1.3100000000000023</v>
      </c>
      <c r="I61" s="6">
        <f t="shared" si="8"/>
        <v>25.787499999999923</v>
      </c>
      <c r="J61" s="5">
        <f t="shared" si="1"/>
        <v>157500</v>
      </c>
      <c r="K61" s="7">
        <f t="shared" si="2"/>
        <v>-2358</v>
      </c>
      <c r="L61" s="8">
        <f t="shared" si="4"/>
        <v>-1.5198978999883978E-2</v>
      </c>
      <c r="M61" s="7">
        <f t="shared" si="9"/>
        <v>49096.749999999985</v>
      </c>
      <c r="N61" s="26">
        <v>16</v>
      </c>
      <c r="T61" s="6">
        <f t="shared" si="10"/>
        <v>25.787499999999923</v>
      </c>
    </row>
    <row r="62" spans="1:20" x14ac:dyDescent="0.3">
      <c r="A62" s="22">
        <v>44782</v>
      </c>
      <c r="B62" s="22">
        <v>44789</v>
      </c>
      <c r="C62" s="23" t="s">
        <v>5</v>
      </c>
      <c r="D62" s="24">
        <v>87.5</v>
      </c>
      <c r="E62" s="25">
        <v>4</v>
      </c>
      <c r="F62" s="24">
        <v>86.8</v>
      </c>
      <c r="G62" s="5">
        <f t="shared" si="3"/>
        <v>157500</v>
      </c>
      <c r="H62" s="6">
        <f t="shared" si="0"/>
        <v>-0.70000000000000284</v>
      </c>
      <c r="I62" s="6">
        <f t="shared" si="8"/>
        <v>25.08749999999992</v>
      </c>
      <c r="J62" s="5">
        <f t="shared" si="1"/>
        <v>156240</v>
      </c>
      <c r="K62" s="7">
        <f t="shared" si="2"/>
        <v>-1260</v>
      </c>
      <c r="L62" s="8">
        <f t="shared" si="4"/>
        <v>-8.0000000000000002E-3</v>
      </c>
      <c r="M62" s="7">
        <f t="shared" si="9"/>
        <v>47836.749999999985</v>
      </c>
      <c r="N62" s="26">
        <v>16</v>
      </c>
      <c r="T62" s="6">
        <f t="shared" si="10"/>
        <v>25.08749999999992</v>
      </c>
    </row>
    <row r="63" spans="1:20" x14ac:dyDescent="0.3">
      <c r="A63" s="22">
        <v>44789</v>
      </c>
      <c r="B63" s="22">
        <v>44799</v>
      </c>
      <c r="C63" s="23" t="s">
        <v>8</v>
      </c>
      <c r="D63" s="24">
        <v>86.8</v>
      </c>
      <c r="E63" s="25">
        <v>4</v>
      </c>
      <c r="F63" s="24">
        <v>85.86</v>
      </c>
      <c r="G63" s="5">
        <f t="shared" si="3"/>
        <v>156240</v>
      </c>
      <c r="H63" s="6">
        <f t="shared" si="0"/>
        <v>0.93999999999999773</v>
      </c>
      <c r="I63" s="6">
        <f t="shared" si="8"/>
        <v>26.027499999999918</v>
      </c>
      <c r="J63" s="5">
        <f t="shared" si="1"/>
        <v>154548</v>
      </c>
      <c r="K63" s="7">
        <f t="shared" si="2"/>
        <v>1692</v>
      </c>
      <c r="L63" s="8">
        <f t="shared" si="4"/>
        <v>1.0829493087557604E-2</v>
      </c>
      <c r="M63" s="7">
        <f t="shared" si="9"/>
        <v>49528.749999999985</v>
      </c>
      <c r="N63" s="26">
        <v>16</v>
      </c>
      <c r="T63" s="6">
        <f t="shared" si="10"/>
        <v>26.027499999999918</v>
      </c>
    </row>
    <row r="64" spans="1:20" x14ac:dyDescent="0.3">
      <c r="A64" s="22">
        <v>44799</v>
      </c>
      <c r="B64" s="22">
        <v>44805</v>
      </c>
      <c r="C64" s="23" t="s">
        <v>5</v>
      </c>
      <c r="D64" s="24">
        <v>89.358800000000002</v>
      </c>
      <c r="E64" s="25">
        <v>4</v>
      </c>
      <c r="F64" s="24">
        <v>88.75</v>
      </c>
      <c r="G64" s="5">
        <f t="shared" si="3"/>
        <v>160845.84</v>
      </c>
      <c r="H64" s="6">
        <f t="shared" si="0"/>
        <v>-0.60880000000000223</v>
      </c>
      <c r="I64" s="6">
        <f t="shared" si="8"/>
        <v>25.418699999999916</v>
      </c>
      <c r="J64" s="5">
        <f t="shared" si="1"/>
        <v>159750</v>
      </c>
      <c r="K64" s="7">
        <f t="shared" si="2"/>
        <v>-1095.8399999999965</v>
      </c>
      <c r="L64" s="8">
        <f t="shared" si="4"/>
        <v>-6.8129831645008443E-3</v>
      </c>
      <c r="M64" s="7">
        <f t="shared" si="9"/>
        <v>48432.909999999989</v>
      </c>
      <c r="N64" s="26">
        <v>16</v>
      </c>
      <c r="O64" s="25" t="s">
        <v>45</v>
      </c>
      <c r="T64" s="6">
        <f t="shared" si="10"/>
        <v>25.418699999999916</v>
      </c>
    </row>
    <row r="65" spans="1:20" x14ac:dyDescent="0.3">
      <c r="A65" s="22">
        <v>44805</v>
      </c>
      <c r="B65" s="22">
        <v>44817</v>
      </c>
      <c r="C65" s="23" t="s">
        <v>8</v>
      </c>
      <c r="D65" s="24">
        <v>88.75</v>
      </c>
      <c r="E65" s="25">
        <v>4</v>
      </c>
      <c r="F65" s="24">
        <v>89.47</v>
      </c>
      <c r="G65" s="5">
        <f t="shared" si="3"/>
        <v>159750</v>
      </c>
      <c r="H65" s="6">
        <f t="shared" si="0"/>
        <v>-0.71999999999999886</v>
      </c>
      <c r="I65" s="6">
        <f t="shared" si="8"/>
        <v>24.698699999999917</v>
      </c>
      <c r="J65" s="5">
        <f t="shared" si="1"/>
        <v>161046</v>
      </c>
      <c r="K65" s="7">
        <f t="shared" si="2"/>
        <v>-1296</v>
      </c>
      <c r="L65" s="8">
        <f t="shared" si="4"/>
        <v>-8.1126760563380289E-3</v>
      </c>
      <c r="M65" s="7">
        <f t="shared" si="9"/>
        <v>47136.909999999989</v>
      </c>
      <c r="N65" s="26">
        <v>16</v>
      </c>
      <c r="T65" s="6">
        <f t="shared" si="10"/>
        <v>24.698699999999917</v>
      </c>
    </row>
    <row r="66" spans="1:20" x14ac:dyDescent="0.3">
      <c r="A66" s="22">
        <v>44817</v>
      </c>
      <c r="B66" s="22">
        <v>44818</v>
      </c>
      <c r="C66" s="23" t="s">
        <v>5</v>
      </c>
      <c r="D66" s="24">
        <v>89.47</v>
      </c>
      <c r="E66" s="25">
        <v>4</v>
      </c>
      <c r="F66" s="24">
        <v>88.46</v>
      </c>
      <c r="G66" s="5">
        <f t="shared" si="3"/>
        <v>161046</v>
      </c>
      <c r="H66" s="6">
        <f t="shared" ref="H66:H129" si="11">IF(F66&gt;0,IF(C66="L",F66-D66,D66-F66),IF(C66="L","",""))</f>
        <v>-1.0100000000000051</v>
      </c>
      <c r="I66" s="6">
        <f t="shared" si="8"/>
        <v>23.688699999999912</v>
      </c>
      <c r="J66" s="5">
        <f t="shared" ref="J66:J129" si="12">IF(F66&lt;&gt;0,F66*E66*450,"")</f>
        <v>159228</v>
      </c>
      <c r="K66" s="7">
        <f t="shared" ref="K66:K129" si="13">IFERROR(IF(J66&lt;&gt;0,IF(C66="L",(J66-G66),(G66-J66)),""),"")</f>
        <v>-1818</v>
      </c>
      <c r="L66" s="8">
        <f t="shared" si="4"/>
        <v>-1.1288700122946239E-2</v>
      </c>
      <c r="M66" s="7">
        <f t="shared" si="9"/>
        <v>45318.909999999989</v>
      </c>
      <c r="N66" s="26">
        <v>16</v>
      </c>
      <c r="T66" s="6">
        <f t="shared" si="10"/>
        <v>23.688699999999912</v>
      </c>
    </row>
    <row r="67" spans="1:20" x14ac:dyDescent="0.3">
      <c r="A67" s="22">
        <v>44818</v>
      </c>
      <c r="B67" s="22">
        <v>44819</v>
      </c>
      <c r="C67" s="23" t="s">
        <v>8</v>
      </c>
      <c r="D67" s="24">
        <v>88.46</v>
      </c>
      <c r="E67" s="25">
        <v>4</v>
      </c>
      <c r="F67" s="24">
        <v>90.01</v>
      </c>
      <c r="G67" s="5">
        <f t="shared" ref="G67:G130" si="14">IF(D67&lt;&gt;0,D67*E67*450,"")</f>
        <v>159228</v>
      </c>
      <c r="H67" s="6">
        <f t="shared" si="11"/>
        <v>-1.5500000000000114</v>
      </c>
      <c r="I67" s="6">
        <f t="shared" si="8"/>
        <v>22.138699999999901</v>
      </c>
      <c r="J67" s="5">
        <f t="shared" si="12"/>
        <v>162018</v>
      </c>
      <c r="K67" s="7">
        <f t="shared" si="13"/>
        <v>-2790</v>
      </c>
      <c r="L67" s="8">
        <f t="shared" ref="L67:L130" si="15">IFERROR(K67/G67,"")</f>
        <v>-1.7522043861632378E-2</v>
      </c>
      <c r="M67" s="7">
        <f t="shared" si="9"/>
        <v>42528.909999999989</v>
      </c>
      <c r="N67" s="26">
        <v>16</v>
      </c>
      <c r="T67" s="6">
        <f t="shared" si="10"/>
        <v>22.138699999999901</v>
      </c>
    </row>
    <row r="68" spans="1:20" x14ac:dyDescent="0.3">
      <c r="A68" s="22">
        <v>44819</v>
      </c>
      <c r="B68" s="22">
        <v>44823</v>
      </c>
      <c r="C68" s="23" t="s">
        <v>5</v>
      </c>
      <c r="D68" s="24">
        <v>90.01</v>
      </c>
      <c r="E68" s="25">
        <v>4</v>
      </c>
      <c r="F68" s="24">
        <v>88.99</v>
      </c>
      <c r="G68" s="5">
        <f t="shared" si="14"/>
        <v>162018</v>
      </c>
      <c r="H68" s="6">
        <f t="shared" si="11"/>
        <v>-1.0200000000000102</v>
      </c>
      <c r="I68" s="6">
        <f t="shared" ref="I68:I131" si="16">IFERROR(I67+H68,"")</f>
        <v>21.11869999999989</v>
      </c>
      <c r="J68" s="5">
        <f t="shared" si="12"/>
        <v>160182</v>
      </c>
      <c r="K68" s="7">
        <f t="shared" si="13"/>
        <v>-1836</v>
      </c>
      <c r="L68" s="8">
        <f t="shared" si="15"/>
        <v>-1.1332074213976225E-2</v>
      </c>
      <c r="M68" s="7">
        <f t="shared" si="9"/>
        <v>40692.909999999989</v>
      </c>
      <c r="N68" s="26">
        <v>16</v>
      </c>
      <c r="T68" s="6">
        <f t="shared" si="10"/>
        <v>21.11869999999989</v>
      </c>
    </row>
    <row r="69" spans="1:20" x14ac:dyDescent="0.3">
      <c r="A69" s="22">
        <v>44823</v>
      </c>
      <c r="B69" s="22">
        <v>44824</v>
      </c>
      <c r="C69" s="23" t="s">
        <v>8</v>
      </c>
      <c r="D69" s="24">
        <v>88.99</v>
      </c>
      <c r="E69" s="25">
        <v>4</v>
      </c>
      <c r="F69" s="24">
        <v>89.69</v>
      </c>
      <c r="G69" s="5">
        <f t="shared" si="14"/>
        <v>160182</v>
      </c>
      <c r="H69" s="6">
        <f t="shared" si="11"/>
        <v>-0.70000000000000284</v>
      </c>
      <c r="I69" s="6">
        <f t="shared" si="16"/>
        <v>20.418699999999887</v>
      </c>
      <c r="J69" s="5">
        <f t="shared" si="12"/>
        <v>161442</v>
      </c>
      <c r="K69" s="7">
        <f t="shared" si="13"/>
        <v>-1260</v>
      </c>
      <c r="L69" s="8">
        <f t="shared" si="15"/>
        <v>-7.8660523654343183E-3</v>
      </c>
      <c r="M69" s="7">
        <f t="shared" si="9"/>
        <v>39432.909999999989</v>
      </c>
      <c r="N69" s="26">
        <v>16</v>
      </c>
      <c r="T69" s="6">
        <f t="shared" si="10"/>
        <v>20.418699999999887</v>
      </c>
    </row>
    <row r="70" spans="1:20" x14ac:dyDescent="0.3">
      <c r="A70" s="22">
        <v>44824</v>
      </c>
      <c r="B70" s="22">
        <v>44825</v>
      </c>
      <c r="C70" s="23" t="s">
        <v>5</v>
      </c>
      <c r="D70" s="24">
        <v>89.69</v>
      </c>
      <c r="E70" s="25">
        <v>4</v>
      </c>
      <c r="F70" s="24">
        <v>89.29</v>
      </c>
      <c r="G70" s="5">
        <f t="shared" si="14"/>
        <v>161442</v>
      </c>
      <c r="H70" s="6">
        <f t="shared" si="11"/>
        <v>-0.39999999999999147</v>
      </c>
      <c r="I70" s="6">
        <f t="shared" si="16"/>
        <v>20.018699999999896</v>
      </c>
      <c r="J70" s="5">
        <f t="shared" si="12"/>
        <v>160722</v>
      </c>
      <c r="K70" s="7">
        <f t="shared" si="13"/>
        <v>-720</v>
      </c>
      <c r="L70" s="8">
        <f t="shared" si="15"/>
        <v>-4.4598059984390682E-3</v>
      </c>
      <c r="M70" s="7">
        <f t="shared" si="9"/>
        <v>38712.909999999989</v>
      </c>
      <c r="N70" s="26">
        <v>16</v>
      </c>
      <c r="T70" s="6">
        <f t="shared" si="10"/>
        <v>20.018699999999896</v>
      </c>
    </row>
    <row r="71" spans="1:20" x14ac:dyDescent="0.3">
      <c r="A71" s="22">
        <v>44825</v>
      </c>
      <c r="B71" s="22">
        <v>44826</v>
      </c>
      <c r="C71" s="23" t="s">
        <v>8</v>
      </c>
      <c r="D71" s="24">
        <v>89.29</v>
      </c>
      <c r="E71" s="25">
        <v>4</v>
      </c>
      <c r="F71" s="24">
        <v>89.67</v>
      </c>
      <c r="G71" s="5">
        <f t="shared" si="14"/>
        <v>160722</v>
      </c>
      <c r="H71" s="6">
        <f t="shared" si="11"/>
        <v>-0.37999999999999545</v>
      </c>
      <c r="I71" s="6">
        <f t="shared" si="16"/>
        <v>19.638699999999901</v>
      </c>
      <c r="J71" s="5">
        <f t="shared" si="12"/>
        <v>161406</v>
      </c>
      <c r="K71" s="7">
        <f t="shared" si="13"/>
        <v>-684</v>
      </c>
      <c r="L71" s="8">
        <f t="shared" si="15"/>
        <v>-4.2557957218053531E-3</v>
      </c>
      <c r="M71" s="7">
        <f t="shared" si="9"/>
        <v>38028.909999999989</v>
      </c>
      <c r="N71" s="26">
        <v>16</v>
      </c>
      <c r="T71" s="6">
        <f t="shared" si="10"/>
        <v>19.638699999999901</v>
      </c>
    </row>
    <row r="72" spans="1:20" x14ac:dyDescent="0.3">
      <c r="A72" s="22">
        <v>44826</v>
      </c>
      <c r="B72" s="22">
        <v>44830</v>
      </c>
      <c r="C72" s="23" t="s">
        <v>5</v>
      </c>
      <c r="D72" s="24">
        <v>89.67</v>
      </c>
      <c r="E72" s="25">
        <v>4</v>
      </c>
      <c r="F72" s="24">
        <v>88.95</v>
      </c>
      <c r="G72" s="5">
        <f t="shared" si="14"/>
        <v>161406</v>
      </c>
      <c r="H72" s="6">
        <f t="shared" si="11"/>
        <v>-0.71999999999999886</v>
      </c>
      <c r="I72" s="6">
        <f t="shared" si="16"/>
        <v>18.918699999999902</v>
      </c>
      <c r="J72" s="5">
        <f t="shared" si="12"/>
        <v>160110</v>
      </c>
      <c r="K72" s="7">
        <f t="shared" si="13"/>
        <v>-1296</v>
      </c>
      <c r="L72" s="8">
        <f t="shared" si="15"/>
        <v>-8.0294412847106058E-3</v>
      </c>
      <c r="M72" s="7">
        <f t="shared" si="9"/>
        <v>36732.909999999989</v>
      </c>
      <c r="N72" s="26">
        <v>16</v>
      </c>
      <c r="T72" s="6">
        <f t="shared" si="10"/>
        <v>18.918699999999902</v>
      </c>
    </row>
    <row r="73" spans="1:20" x14ac:dyDescent="0.3">
      <c r="A73" s="22">
        <v>44830</v>
      </c>
      <c r="B73" s="22">
        <v>44830</v>
      </c>
      <c r="C73" s="23" t="s">
        <v>8</v>
      </c>
      <c r="D73" s="24">
        <v>88.95</v>
      </c>
      <c r="E73" s="25">
        <v>4</v>
      </c>
      <c r="F73" s="24">
        <v>89.81</v>
      </c>
      <c r="G73" s="5">
        <f t="shared" si="14"/>
        <v>160110</v>
      </c>
      <c r="H73" s="6">
        <f t="shared" si="11"/>
        <v>-0.85999999999999943</v>
      </c>
      <c r="I73" s="6">
        <f t="shared" si="16"/>
        <v>18.058699999999902</v>
      </c>
      <c r="J73" s="5">
        <f t="shared" si="12"/>
        <v>161658</v>
      </c>
      <c r="K73" s="7">
        <f t="shared" si="13"/>
        <v>-1548</v>
      </c>
      <c r="L73" s="8">
        <f t="shared" si="15"/>
        <v>-9.6683530073074769E-3</v>
      </c>
      <c r="M73" s="7">
        <f t="shared" si="9"/>
        <v>35184.909999999989</v>
      </c>
      <c r="N73" s="26">
        <v>16</v>
      </c>
      <c r="T73" s="6">
        <f t="shared" si="10"/>
        <v>18.058699999999902</v>
      </c>
    </row>
    <row r="74" spans="1:20" x14ac:dyDescent="0.3">
      <c r="A74" s="22">
        <v>44830</v>
      </c>
      <c r="B74" s="22">
        <v>44831</v>
      </c>
      <c r="C74" s="23" t="s">
        <v>5</v>
      </c>
      <c r="D74" s="24">
        <v>89.81</v>
      </c>
      <c r="E74" s="25">
        <v>4</v>
      </c>
      <c r="F74" s="24">
        <v>89.21</v>
      </c>
      <c r="G74" s="5">
        <f t="shared" si="14"/>
        <v>161658</v>
      </c>
      <c r="H74" s="6">
        <f t="shared" si="11"/>
        <v>-0.60000000000000853</v>
      </c>
      <c r="I74" s="6">
        <f t="shared" si="16"/>
        <v>17.458699999999894</v>
      </c>
      <c r="J74" s="5">
        <f t="shared" si="12"/>
        <v>160578</v>
      </c>
      <c r="K74" s="7">
        <f t="shared" si="13"/>
        <v>-1080</v>
      </c>
      <c r="L74" s="8">
        <f t="shared" si="15"/>
        <v>-6.6807705155327917E-3</v>
      </c>
      <c r="M74" s="7">
        <f t="shared" si="9"/>
        <v>34104.909999999989</v>
      </c>
      <c r="N74" s="26">
        <v>16</v>
      </c>
      <c r="O74" s="25" t="s">
        <v>52</v>
      </c>
      <c r="T74" s="6">
        <f t="shared" si="10"/>
        <v>17.458699999999894</v>
      </c>
    </row>
    <row r="75" spans="1:20" x14ac:dyDescent="0.3">
      <c r="A75" s="22">
        <v>44837</v>
      </c>
      <c r="B75" s="22">
        <v>44847</v>
      </c>
      <c r="C75" s="23" t="s">
        <v>8</v>
      </c>
      <c r="D75" s="24">
        <v>88</v>
      </c>
      <c r="E75" s="25">
        <v>4</v>
      </c>
      <c r="F75" s="24">
        <v>87.51</v>
      </c>
      <c r="G75" s="5">
        <f t="shared" si="14"/>
        <v>158400</v>
      </c>
      <c r="H75" s="6">
        <f t="shared" si="11"/>
        <v>0.48999999999999488</v>
      </c>
      <c r="I75" s="6">
        <f t="shared" si="16"/>
        <v>17.948699999999889</v>
      </c>
      <c r="J75" s="5">
        <f t="shared" si="12"/>
        <v>157518</v>
      </c>
      <c r="K75" s="7">
        <f t="shared" si="13"/>
        <v>882</v>
      </c>
      <c r="L75" s="8">
        <f t="shared" si="15"/>
        <v>5.5681818181818185E-3</v>
      </c>
      <c r="M75" s="7">
        <f t="shared" si="9"/>
        <v>34986.909999999989</v>
      </c>
      <c r="N75" s="26">
        <v>16</v>
      </c>
      <c r="T75" s="6">
        <f t="shared" si="10"/>
        <v>17.948699999999889</v>
      </c>
    </row>
    <row r="76" spans="1:20" x14ac:dyDescent="0.3">
      <c r="A76" s="22">
        <v>44847</v>
      </c>
      <c r="B76" s="22">
        <v>44854</v>
      </c>
      <c r="C76" s="23" t="s">
        <v>5</v>
      </c>
      <c r="D76" s="24">
        <v>87.51</v>
      </c>
      <c r="E76" s="25">
        <v>4</v>
      </c>
      <c r="F76" s="24">
        <v>86.59</v>
      </c>
      <c r="G76" s="5">
        <f t="shared" si="14"/>
        <v>157518</v>
      </c>
      <c r="H76" s="6">
        <f t="shared" si="11"/>
        <v>-0.92000000000000171</v>
      </c>
      <c r="I76" s="6">
        <f t="shared" si="16"/>
        <v>17.028699999999887</v>
      </c>
      <c r="J76" s="5">
        <f t="shared" si="12"/>
        <v>155862</v>
      </c>
      <c r="K76" s="7">
        <f t="shared" si="13"/>
        <v>-1656</v>
      </c>
      <c r="L76" s="8">
        <f t="shared" si="15"/>
        <v>-1.0513084218946407E-2</v>
      </c>
      <c r="M76" s="7">
        <f t="shared" si="9"/>
        <v>33330.909999999989</v>
      </c>
      <c r="N76" s="26">
        <v>16</v>
      </c>
      <c r="T76" s="6">
        <f t="shared" si="10"/>
        <v>17.028699999999887</v>
      </c>
    </row>
    <row r="77" spans="1:20" x14ac:dyDescent="0.3">
      <c r="A77" s="22">
        <v>44854</v>
      </c>
      <c r="B77" s="22">
        <v>44866</v>
      </c>
      <c r="C77" s="23" t="s">
        <v>8</v>
      </c>
      <c r="D77" s="24">
        <v>86.59</v>
      </c>
      <c r="E77" s="25">
        <v>4</v>
      </c>
      <c r="F77" s="24">
        <v>86.79</v>
      </c>
      <c r="G77" s="5">
        <f t="shared" si="14"/>
        <v>155862</v>
      </c>
      <c r="H77" s="6">
        <f t="shared" si="11"/>
        <v>-0.20000000000000284</v>
      </c>
      <c r="I77" s="6">
        <f t="shared" si="16"/>
        <v>16.828699999999884</v>
      </c>
      <c r="J77" s="5">
        <f t="shared" si="12"/>
        <v>156222</v>
      </c>
      <c r="K77" s="7">
        <f t="shared" si="13"/>
        <v>-360</v>
      </c>
      <c r="L77" s="8">
        <f t="shared" si="15"/>
        <v>-2.3097355352812102E-3</v>
      </c>
      <c r="M77" s="7">
        <f t="shared" si="9"/>
        <v>32970.909999999989</v>
      </c>
      <c r="N77" s="26">
        <v>16</v>
      </c>
      <c r="T77" s="6">
        <f t="shared" si="10"/>
        <v>16.828699999999884</v>
      </c>
    </row>
    <row r="78" spans="1:20" x14ac:dyDescent="0.3">
      <c r="A78" s="22">
        <v>44866</v>
      </c>
      <c r="B78" s="22">
        <v>44883</v>
      </c>
      <c r="C78" s="23" t="s">
        <v>8</v>
      </c>
      <c r="D78" s="24">
        <v>91.09</v>
      </c>
      <c r="E78" s="25">
        <v>4</v>
      </c>
      <c r="F78" s="24">
        <v>88.14</v>
      </c>
      <c r="G78" s="5">
        <f t="shared" si="14"/>
        <v>163962</v>
      </c>
      <c r="H78" s="6">
        <f t="shared" si="11"/>
        <v>2.9500000000000028</v>
      </c>
      <c r="I78" s="6">
        <f t="shared" si="16"/>
        <v>19.778699999999887</v>
      </c>
      <c r="J78" s="5">
        <f t="shared" si="12"/>
        <v>158652</v>
      </c>
      <c r="K78" s="7">
        <f t="shared" si="13"/>
        <v>5310</v>
      </c>
      <c r="L78" s="8">
        <f t="shared" si="15"/>
        <v>3.2385552750027448E-2</v>
      </c>
      <c r="M78" s="7">
        <f t="shared" si="9"/>
        <v>38280.909999999989</v>
      </c>
      <c r="N78" s="26">
        <v>16</v>
      </c>
      <c r="O78" s="25" t="s">
        <v>22</v>
      </c>
      <c r="T78" s="6">
        <f t="shared" si="10"/>
        <v>19.778699999999887</v>
      </c>
    </row>
    <row r="79" spans="1:20" x14ac:dyDescent="0.3">
      <c r="A79" s="22">
        <v>44883</v>
      </c>
      <c r="B79" s="22">
        <v>44894</v>
      </c>
      <c r="C79" s="23" t="s">
        <v>5</v>
      </c>
      <c r="D79" s="24">
        <v>88.14</v>
      </c>
      <c r="E79" s="25">
        <v>4</v>
      </c>
      <c r="F79" s="24">
        <v>89.184399999999997</v>
      </c>
      <c r="G79" s="5">
        <f t="shared" si="14"/>
        <v>158652</v>
      </c>
      <c r="H79" s="6">
        <f t="shared" si="11"/>
        <v>1.044399999999996</v>
      </c>
      <c r="I79" s="6">
        <f t="shared" si="16"/>
        <v>20.823099999999883</v>
      </c>
      <c r="J79" s="5">
        <f t="shared" si="12"/>
        <v>160531.91999999998</v>
      </c>
      <c r="K79" s="7">
        <f t="shared" si="13"/>
        <v>1879.9199999999837</v>
      </c>
      <c r="L79" s="8">
        <f t="shared" si="15"/>
        <v>1.1849330610392455E-2</v>
      </c>
      <c r="M79" s="7">
        <f t="shared" si="9"/>
        <v>40160.829999999973</v>
      </c>
      <c r="N79" s="26">
        <v>16</v>
      </c>
      <c r="T79" s="6">
        <f t="shared" si="10"/>
        <v>20.823099999999883</v>
      </c>
    </row>
    <row r="80" spans="1:20" x14ac:dyDescent="0.3">
      <c r="A80" s="22">
        <v>44894</v>
      </c>
      <c r="B80" s="22">
        <v>44907</v>
      </c>
      <c r="C80" s="23" t="s">
        <v>8</v>
      </c>
      <c r="D80" s="24">
        <v>89.184399999999997</v>
      </c>
      <c r="E80" s="25">
        <v>4</v>
      </c>
      <c r="F80" s="24">
        <v>87.9</v>
      </c>
      <c r="G80" s="5">
        <f t="shared" si="14"/>
        <v>160531.91999999998</v>
      </c>
      <c r="H80" s="6">
        <f t="shared" si="11"/>
        <v>1.2843999999999909</v>
      </c>
      <c r="I80" s="6">
        <f t="shared" si="16"/>
        <v>22.107499999999874</v>
      </c>
      <c r="J80" s="5">
        <f t="shared" si="12"/>
        <v>158220</v>
      </c>
      <c r="K80" s="7">
        <f t="shared" si="13"/>
        <v>2311.9199999999837</v>
      </c>
      <c r="L80" s="8">
        <f t="shared" si="15"/>
        <v>1.4401621808298213E-2</v>
      </c>
      <c r="M80" s="7">
        <f t="shared" si="9"/>
        <v>42472.749999999956</v>
      </c>
      <c r="N80" s="26">
        <v>16</v>
      </c>
      <c r="T80" s="6">
        <f t="shared" si="10"/>
        <v>22.107499999999874</v>
      </c>
    </row>
    <row r="81" spans="1:20" x14ac:dyDescent="0.3">
      <c r="A81" s="22">
        <v>44907</v>
      </c>
      <c r="B81" s="22">
        <v>44915</v>
      </c>
      <c r="C81" s="23" t="s">
        <v>5</v>
      </c>
      <c r="D81" s="24">
        <v>87.9</v>
      </c>
      <c r="E81" s="25">
        <v>4</v>
      </c>
      <c r="F81" s="24">
        <v>87.76</v>
      </c>
      <c r="G81" s="5">
        <f t="shared" si="14"/>
        <v>158220</v>
      </c>
      <c r="H81" s="6">
        <f t="shared" si="11"/>
        <v>-0.14000000000000057</v>
      </c>
      <c r="I81" s="6">
        <f t="shared" si="16"/>
        <v>21.967499999999873</v>
      </c>
      <c r="J81" s="5">
        <f t="shared" si="12"/>
        <v>157968</v>
      </c>
      <c r="K81" s="7">
        <f t="shared" si="13"/>
        <v>-252</v>
      </c>
      <c r="L81" s="8">
        <f t="shared" si="15"/>
        <v>-1.5927189988623437E-3</v>
      </c>
      <c r="M81" s="7">
        <f t="shared" si="9"/>
        <v>42220.749999999956</v>
      </c>
      <c r="N81" s="26">
        <v>16</v>
      </c>
      <c r="T81" s="6">
        <f t="shared" si="10"/>
        <v>21.967499999999873</v>
      </c>
    </row>
    <row r="82" spans="1:20" x14ac:dyDescent="0.3">
      <c r="A82" s="22">
        <v>44915</v>
      </c>
      <c r="B82" s="22">
        <v>44917</v>
      </c>
      <c r="C82" s="23" t="s">
        <v>8</v>
      </c>
      <c r="D82" s="24">
        <v>87.76</v>
      </c>
      <c r="E82" s="25">
        <v>4</v>
      </c>
      <c r="F82" s="24">
        <v>88.11</v>
      </c>
      <c r="G82" s="5">
        <f t="shared" si="14"/>
        <v>157968</v>
      </c>
      <c r="H82" s="6">
        <f t="shared" si="11"/>
        <v>-0.34999999999999432</v>
      </c>
      <c r="I82" s="6">
        <f t="shared" si="16"/>
        <v>21.617499999999879</v>
      </c>
      <c r="J82" s="5">
        <f t="shared" si="12"/>
        <v>158598</v>
      </c>
      <c r="K82" s="7">
        <f t="shared" si="13"/>
        <v>-630</v>
      </c>
      <c r="L82" s="8">
        <f t="shared" si="15"/>
        <v>-3.9881494986326342E-3</v>
      </c>
      <c r="M82" s="7">
        <f t="shared" si="9"/>
        <v>41590.749999999956</v>
      </c>
      <c r="N82" s="26">
        <v>16</v>
      </c>
      <c r="T82" s="6">
        <f t="shared" si="10"/>
        <v>21.617499999999879</v>
      </c>
    </row>
    <row r="83" spans="1:20" x14ac:dyDescent="0.3">
      <c r="A83" s="22">
        <v>44917</v>
      </c>
      <c r="C83" s="23" t="s">
        <v>5</v>
      </c>
      <c r="D83" s="24">
        <v>88.11</v>
      </c>
      <c r="E83" s="25">
        <v>4</v>
      </c>
      <c r="G83" s="5">
        <f t="shared" si="14"/>
        <v>158598</v>
      </c>
      <c r="H83" s="6" t="str">
        <f t="shared" si="11"/>
        <v/>
      </c>
      <c r="I83" s="6" t="str">
        <f t="shared" si="16"/>
        <v/>
      </c>
      <c r="J83" s="5" t="str">
        <f t="shared" si="12"/>
        <v/>
      </c>
      <c r="K83" s="7" t="str">
        <f t="shared" si="13"/>
        <v/>
      </c>
      <c r="L83" s="8" t="str">
        <f t="shared" si="15"/>
        <v/>
      </c>
      <c r="M83" s="7" t="str">
        <f t="shared" si="9"/>
        <v/>
      </c>
    </row>
    <row r="84" spans="1:20" x14ac:dyDescent="0.3">
      <c r="G84" s="5" t="str">
        <f t="shared" si="14"/>
        <v/>
      </c>
      <c r="H84" s="6" t="str">
        <f t="shared" si="11"/>
        <v/>
      </c>
      <c r="I84" s="6" t="str">
        <f t="shared" si="16"/>
        <v/>
      </c>
      <c r="J84" s="5" t="str">
        <f t="shared" si="12"/>
        <v/>
      </c>
      <c r="K84" s="7" t="str">
        <f t="shared" si="13"/>
        <v/>
      </c>
      <c r="L84" s="8" t="str">
        <f t="shared" si="15"/>
        <v/>
      </c>
      <c r="M84" s="7" t="str">
        <f t="shared" si="9"/>
        <v/>
      </c>
    </row>
    <row r="85" spans="1:20" x14ac:dyDescent="0.3">
      <c r="G85" s="5" t="str">
        <f t="shared" si="14"/>
        <v/>
      </c>
      <c r="H85" s="6" t="str">
        <f t="shared" si="11"/>
        <v/>
      </c>
      <c r="I85" s="6" t="str">
        <f t="shared" si="16"/>
        <v/>
      </c>
      <c r="J85" s="5" t="str">
        <f t="shared" si="12"/>
        <v/>
      </c>
      <c r="K85" s="7" t="str">
        <f t="shared" si="13"/>
        <v/>
      </c>
      <c r="L85" s="8" t="str">
        <f t="shared" si="15"/>
        <v/>
      </c>
      <c r="M85" s="7" t="str">
        <f t="shared" si="9"/>
        <v/>
      </c>
    </row>
    <row r="86" spans="1:20" x14ac:dyDescent="0.3">
      <c r="G86" s="5" t="str">
        <f t="shared" si="14"/>
        <v/>
      </c>
      <c r="H86" s="6" t="str">
        <f t="shared" si="11"/>
        <v/>
      </c>
      <c r="I86" s="6" t="str">
        <f t="shared" si="16"/>
        <v/>
      </c>
      <c r="J86" s="5" t="str">
        <f t="shared" si="12"/>
        <v/>
      </c>
      <c r="K86" s="7" t="str">
        <f t="shared" si="13"/>
        <v/>
      </c>
      <c r="L86" s="8" t="str">
        <f t="shared" si="15"/>
        <v/>
      </c>
      <c r="M86" s="7" t="str">
        <f t="shared" si="9"/>
        <v/>
      </c>
    </row>
    <row r="87" spans="1:20" x14ac:dyDescent="0.3">
      <c r="G87" s="5" t="str">
        <f t="shared" si="14"/>
        <v/>
      </c>
      <c r="H87" s="6" t="str">
        <f t="shared" si="11"/>
        <v/>
      </c>
      <c r="I87" s="6" t="str">
        <f t="shared" si="16"/>
        <v/>
      </c>
      <c r="J87" s="5" t="str">
        <f t="shared" si="12"/>
        <v/>
      </c>
      <c r="K87" s="7" t="str">
        <f t="shared" si="13"/>
        <v/>
      </c>
      <c r="L87" s="8" t="str">
        <f t="shared" si="15"/>
        <v/>
      </c>
      <c r="M87" s="7" t="str">
        <f t="shared" si="9"/>
        <v/>
      </c>
    </row>
    <row r="88" spans="1:20" x14ac:dyDescent="0.3">
      <c r="G88" s="5" t="str">
        <f t="shared" si="14"/>
        <v/>
      </c>
      <c r="H88" s="6" t="str">
        <f t="shared" si="11"/>
        <v/>
      </c>
      <c r="I88" s="6" t="str">
        <f t="shared" si="16"/>
        <v/>
      </c>
      <c r="J88" s="5" t="str">
        <f t="shared" si="12"/>
        <v/>
      </c>
      <c r="K88" s="7" t="str">
        <f t="shared" si="13"/>
        <v/>
      </c>
      <c r="L88" s="8" t="str">
        <f t="shared" si="15"/>
        <v/>
      </c>
      <c r="M88" s="7" t="str">
        <f t="shared" si="9"/>
        <v/>
      </c>
    </row>
    <row r="89" spans="1:20" x14ac:dyDescent="0.3">
      <c r="G89" s="5" t="str">
        <f t="shared" si="14"/>
        <v/>
      </c>
      <c r="H89" s="6" t="str">
        <f t="shared" si="11"/>
        <v/>
      </c>
      <c r="I89" s="6" t="str">
        <f t="shared" si="16"/>
        <v/>
      </c>
      <c r="J89" s="5" t="str">
        <f t="shared" si="12"/>
        <v/>
      </c>
      <c r="K89" s="7" t="str">
        <f t="shared" si="13"/>
        <v/>
      </c>
      <c r="L89" s="8" t="str">
        <f t="shared" si="15"/>
        <v/>
      </c>
      <c r="M89" s="7" t="str">
        <f t="shared" si="9"/>
        <v/>
      </c>
    </row>
    <row r="90" spans="1:20" x14ac:dyDescent="0.3">
      <c r="G90" s="5" t="str">
        <f t="shared" si="14"/>
        <v/>
      </c>
      <c r="H90" s="6" t="str">
        <f t="shared" si="11"/>
        <v/>
      </c>
      <c r="I90" s="6" t="str">
        <f t="shared" si="16"/>
        <v/>
      </c>
      <c r="J90" s="5" t="str">
        <f t="shared" si="12"/>
        <v/>
      </c>
      <c r="K90" s="7" t="str">
        <f t="shared" si="13"/>
        <v/>
      </c>
      <c r="L90" s="8" t="str">
        <f t="shared" si="15"/>
        <v/>
      </c>
      <c r="M90" s="7" t="str">
        <f t="shared" si="9"/>
        <v/>
      </c>
    </row>
    <row r="91" spans="1:20" x14ac:dyDescent="0.3">
      <c r="G91" s="5" t="str">
        <f t="shared" si="14"/>
        <v/>
      </c>
      <c r="H91" s="6" t="str">
        <f t="shared" si="11"/>
        <v/>
      </c>
      <c r="I91" s="6" t="str">
        <f t="shared" si="16"/>
        <v/>
      </c>
      <c r="J91" s="5" t="str">
        <f t="shared" si="12"/>
        <v/>
      </c>
      <c r="K91" s="7" t="str">
        <f t="shared" si="13"/>
        <v/>
      </c>
      <c r="L91" s="8" t="str">
        <f t="shared" si="15"/>
        <v/>
      </c>
      <c r="M91" s="7" t="str">
        <f t="shared" si="9"/>
        <v/>
      </c>
    </row>
    <row r="92" spans="1:20" x14ac:dyDescent="0.3">
      <c r="G92" s="5" t="str">
        <f t="shared" si="14"/>
        <v/>
      </c>
      <c r="H92" s="6" t="str">
        <f t="shared" si="11"/>
        <v/>
      </c>
      <c r="I92" s="6" t="str">
        <f t="shared" si="16"/>
        <v/>
      </c>
      <c r="J92" s="5" t="str">
        <f t="shared" si="12"/>
        <v/>
      </c>
      <c r="K92" s="7" t="str">
        <f t="shared" si="13"/>
        <v/>
      </c>
      <c r="L92" s="8" t="str">
        <f t="shared" si="15"/>
        <v/>
      </c>
      <c r="M92" s="7" t="str">
        <f t="shared" si="9"/>
        <v/>
      </c>
    </row>
    <row r="93" spans="1:20" x14ac:dyDescent="0.3">
      <c r="G93" s="5" t="str">
        <f t="shared" si="14"/>
        <v/>
      </c>
      <c r="H93" s="6" t="str">
        <f t="shared" si="11"/>
        <v/>
      </c>
      <c r="I93" s="6" t="str">
        <f t="shared" si="16"/>
        <v/>
      </c>
      <c r="J93" s="5" t="str">
        <f t="shared" si="12"/>
        <v/>
      </c>
      <c r="K93" s="7" t="str">
        <f t="shared" si="13"/>
        <v/>
      </c>
      <c r="L93" s="8" t="str">
        <f t="shared" si="15"/>
        <v/>
      </c>
      <c r="M93" s="7" t="str">
        <f t="shared" si="9"/>
        <v/>
      </c>
    </row>
    <row r="94" spans="1:20" x14ac:dyDescent="0.3">
      <c r="G94" s="5" t="str">
        <f t="shared" si="14"/>
        <v/>
      </c>
      <c r="H94" s="6" t="str">
        <f t="shared" si="11"/>
        <v/>
      </c>
      <c r="I94" s="6" t="str">
        <f t="shared" si="16"/>
        <v/>
      </c>
      <c r="J94" s="5" t="str">
        <f t="shared" si="12"/>
        <v/>
      </c>
      <c r="K94" s="7" t="str">
        <f t="shared" si="13"/>
        <v/>
      </c>
      <c r="L94" s="8" t="str">
        <f t="shared" si="15"/>
        <v/>
      </c>
      <c r="M94" s="7" t="str">
        <f t="shared" si="9"/>
        <v/>
      </c>
    </row>
    <row r="95" spans="1:20" x14ac:dyDescent="0.3">
      <c r="G95" s="5" t="str">
        <f t="shared" si="14"/>
        <v/>
      </c>
      <c r="H95" s="6" t="str">
        <f t="shared" si="11"/>
        <v/>
      </c>
      <c r="I95" s="6" t="str">
        <f t="shared" si="16"/>
        <v/>
      </c>
      <c r="J95" s="5" t="str">
        <f t="shared" si="12"/>
        <v/>
      </c>
      <c r="K95" s="7" t="str">
        <f t="shared" si="13"/>
        <v/>
      </c>
      <c r="L95" s="8" t="str">
        <f t="shared" si="15"/>
        <v/>
      </c>
      <c r="M95" s="7" t="str">
        <f t="shared" ref="M95:M158" si="17">IFERROR(IF(J95&lt;&gt;0,K95+M94,""),"")</f>
        <v/>
      </c>
    </row>
    <row r="96" spans="1:20" x14ac:dyDescent="0.3">
      <c r="G96" s="5" t="str">
        <f t="shared" si="14"/>
        <v/>
      </c>
      <c r="H96" s="6" t="str">
        <f t="shared" si="11"/>
        <v/>
      </c>
      <c r="I96" s="6" t="str">
        <f t="shared" si="16"/>
        <v/>
      </c>
      <c r="J96" s="5" t="str">
        <f t="shared" si="12"/>
        <v/>
      </c>
      <c r="K96" s="7" t="str">
        <f t="shared" si="13"/>
        <v/>
      </c>
      <c r="L96" s="8" t="str">
        <f t="shared" si="15"/>
        <v/>
      </c>
      <c r="M96" s="7" t="str">
        <f t="shared" si="17"/>
        <v/>
      </c>
    </row>
    <row r="97" spans="7:13" x14ac:dyDescent="0.3">
      <c r="G97" s="5" t="str">
        <f t="shared" si="14"/>
        <v/>
      </c>
      <c r="H97" s="6" t="str">
        <f t="shared" si="11"/>
        <v/>
      </c>
      <c r="I97" s="6" t="str">
        <f t="shared" si="16"/>
        <v/>
      </c>
      <c r="J97" s="5" t="str">
        <f t="shared" si="12"/>
        <v/>
      </c>
      <c r="K97" s="7" t="str">
        <f t="shared" si="13"/>
        <v/>
      </c>
      <c r="L97" s="8" t="str">
        <f t="shared" si="15"/>
        <v/>
      </c>
      <c r="M97" s="7" t="str">
        <f t="shared" si="17"/>
        <v/>
      </c>
    </row>
    <row r="98" spans="7:13" x14ac:dyDescent="0.3">
      <c r="G98" s="5" t="str">
        <f t="shared" si="14"/>
        <v/>
      </c>
      <c r="H98" s="6" t="str">
        <f t="shared" si="11"/>
        <v/>
      </c>
      <c r="I98" s="6" t="str">
        <f t="shared" si="16"/>
        <v/>
      </c>
      <c r="J98" s="5" t="str">
        <f t="shared" si="12"/>
        <v/>
      </c>
      <c r="K98" s="7" t="str">
        <f t="shared" si="13"/>
        <v/>
      </c>
      <c r="L98" s="8" t="str">
        <f t="shared" si="15"/>
        <v/>
      </c>
      <c r="M98" s="7" t="str">
        <f t="shared" si="17"/>
        <v/>
      </c>
    </row>
    <row r="99" spans="7:13" x14ac:dyDescent="0.3">
      <c r="G99" s="5" t="str">
        <f t="shared" si="14"/>
        <v/>
      </c>
      <c r="H99" s="6" t="str">
        <f t="shared" si="11"/>
        <v/>
      </c>
      <c r="I99" s="6" t="str">
        <f t="shared" si="16"/>
        <v/>
      </c>
      <c r="J99" s="5" t="str">
        <f t="shared" si="12"/>
        <v/>
      </c>
      <c r="K99" s="7" t="str">
        <f t="shared" si="13"/>
        <v/>
      </c>
      <c r="L99" s="8" t="str">
        <f t="shared" si="15"/>
        <v/>
      </c>
      <c r="M99" s="7" t="str">
        <f t="shared" si="17"/>
        <v/>
      </c>
    </row>
    <row r="100" spans="7:13" x14ac:dyDescent="0.3">
      <c r="G100" s="5" t="str">
        <f t="shared" si="14"/>
        <v/>
      </c>
      <c r="H100" s="6" t="str">
        <f t="shared" si="11"/>
        <v/>
      </c>
      <c r="I100" s="6" t="str">
        <f t="shared" si="16"/>
        <v/>
      </c>
      <c r="J100" s="5" t="str">
        <f t="shared" si="12"/>
        <v/>
      </c>
      <c r="K100" s="7" t="str">
        <f t="shared" si="13"/>
        <v/>
      </c>
      <c r="L100" s="8" t="str">
        <f t="shared" si="15"/>
        <v/>
      </c>
      <c r="M100" s="7" t="str">
        <f t="shared" si="17"/>
        <v/>
      </c>
    </row>
    <row r="101" spans="7:13" x14ac:dyDescent="0.3">
      <c r="G101" s="5" t="str">
        <f t="shared" si="14"/>
        <v/>
      </c>
      <c r="H101" s="6" t="str">
        <f t="shared" si="11"/>
        <v/>
      </c>
      <c r="I101" s="6" t="str">
        <f t="shared" si="16"/>
        <v/>
      </c>
      <c r="J101" s="5" t="str">
        <f t="shared" si="12"/>
        <v/>
      </c>
      <c r="K101" s="7" t="str">
        <f t="shared" si="13"/>
        <v/>
      </c>
      <c r="L101" s="8" t="str">
        <f t="shared" si="15"/>
        <v/>
      </c>
      <c r="M101" s="7" t="str">
        <f t="shared" si="17"/>
        <v/>
      </c>
    </row>
    <row r="102" spans="7:13" x14ac:dyDescent="0.3">
      <c r="G102" s="5" t="str">
        <f t="shared" si="14"/>
        <v/>
      </c>
      <c r="H102" s="6" t="str">
        <f t="shared" si="11"/>
        <v/>
      </c>
      <c r="I102" s="6" t="str">
        <f t="shared" si="16"/>
        <v/>
      </c>
      <c r="J102" s="5" t="str">
        <f t="shared" si="12"/>
        <v/>
      </c>
      <c r="K102" s="7" t="str">
        <f t="shared" si="13"/>
        <v/>
      </c>
      <c r="L102" s="8" t="str">
        <f t="shared" si="15"/>
        <v/>
      </c>
      <c r="M102" s="7" t="str">
        <f t="shared" si="17"/>
        <v/>
      </c>
    </row>
    <row r="103" spans="7:13" x14ac:dyDescent="0.3">
      <c r="G103" s="5" t="str">
        <f t="shared" si="14"/>
        <v/>
      </c>
      <c r="H103" s="6" t="str">
        <f t="shared" si="11"/>
        <v/>
      </c>
      <c r="I103" s="6" t="str">
        <f t="shared" si="16"/>
        <v/>
      </c>
      <c r="J103" s="5" t="str">
        <f t="shared" si="12"/>
        <v/>
      </c>
      <c r="K103" s="7" t="str">
        <f t="shared" si="13"/>
        <v/>
      </c>
      <c r="L103" s="8" t="str">
        <f t="shared" si="15"/>
        <v/>
      </c>
      <c r="M103" s="7" t="str">
        <f t="shared" si="17"/>
        <v/>
      </c>
    </row>
    <row r="104" spans="7:13" x14ac:dyDescent="0.3">
      <c r="G104" s="5" t="str">
        <f t="shared" si="14"/>
        <v/>
      </c>
      <c r="H104" s="6" t="str">
        <f t="shared" si="11"/>
        <v/>
      </c>
      <c r="I104" s="6" t="str">
        <f t="shared" si="16"/>
        <v/>
      </c>
      <c r="J104" s="5" t="str">
        <f t="shared" si="12"/>
        <v/>
      </c>
      <c r="K104" s="7" t="str">
        <f t="shared" si="13"/>
        <v/>
      </c>
      <c r="L104" s="8" t="str">
        <f t="shared" si="15"/>
        <v/>
      </c>
      <c r="M104" s="7" t="str">
        <f t="shared" si="17"/>
        <v/>
      </c>
    </row>
    <row r="105" spans="7:13" x14ac:dyDescent="0.3">
      <c r="G105" s="5" t="str">
        <f t="shared" si="14"/>
        <v/>
      </c>
      <c r="H105" s="6" t="str">
        <f t="shared" si="11"/>
        <v/>
      </c>
      <c r="I105" s="6" t="str">
        <f t="shared" si="16"/>
        <v/>
      </c>
      <c r="J105" s="5" t="str">
        <f t="shared" si="12"/>
        <v/>
      </c>
      <c r="K105" s="7" t="str">
        <f t="shared" si="13"/>
        <v/>
      </c>
      <c r="L105" s="8" t="str">
        <f t="shared" si="15"/>
        <v/>
      </c>
      <c r="M105" s="7" t="str">
        <f t="shared" si="17"/>
        <v/>
      </c>
    </row>
    <row r="106" spans="7:13" x14ac:dyDescent="0.3">
      <c r="G106" s="5" t="str">
        <f t="shared" si="14"/>
        <v/>
      </c>
      <c r="H106" s="6" t="str">
        <f t="shared" si="11"/>
        <v/>
      </c>
      <c r="I106" s="6" t="str">
        <f t="shared" si="16"/>
        <v/>
      </c>
      <c r="J106" s="5" t="str">
        <f t="shared" si="12"/>
        <v/>
      </c>
      <c r="K106" s="7" t="str">
        <f t="shared" si="13"/>
        <v/>
      </c>
      <c r="L106" s="8" t="str">
        <f t="shared" si="15"/>
        <v/>
      </c>
      <c r="M106" s="7" t="str">
        <f t="shared" si="17"/>
        <v/>
      </c>
    </row>
    <row r="107" spans="7:13" x14ac:dyDescent="0.3">
      <c r="G107" s="5" t="str">
        <f t="shared" si="14"/>
        <v/>
      </c>
      <c r="H107" s="6" t="str">
        <f t="shared" si="11"/>
        <v/>
      </c>
      <c r="I107" s="6" t="str">
        <f t="shared" si="16"/>
        <v/>
      </c>
      <c r="J107" s="5" t="str">
        <f t="shared" si="12"/>
        <v/>
      </c>
      <c r="K107" s="7" t="str">
        <f t="shared" si="13"/>
        <v/>
      </c>
      <c r="L107" s="8" t="str">
        <f t="shared" si="15"/>
        <v/>
      </c>
      <c r="M107" s="7" t="str">
        <f t="shared" si="17"/>
        <v/>
      </c>
    </row>
    <row r="108" spans="7:13" x14ac:dyDescent="0.3">
      <c r="G108" s="5" t="str">
        <f t="shared" si="14"/>
        <v/>
      </c>
      <c r="H108" s="6" t="str">
        <f t="shared" si="11"/>
        <v/>
      </c>
      <c r="I108" s="6" t="str">
        <f t="shared" si="16"/>
        <v/>
      </c>
      <c r="J108" s="5" t="str">
        <f t="shared" si="12"/>
        <v/>
      </c>
      <c r="K108" s="7" t="str">
        <f t="shared" si="13"/>
        <v/>
      </c>
      <c r="L108" s="8" t="str">
        <f t="shared" si="15"/>
        <v/>
      </c>
      <c r="M108" s="7" t="str">
        <f t="shared" si="17"/>
        <v/>
      </c>
    </row>
    <row r="109" spans="7:13" x14ac:dyDescent="0.3">
      <c r="G109" s="5" t="str">
        <f t="shared" si="14"/>
        <v/>
      </c>
      <c r="H109" s="6" t="str">
        <f t="shared" si="11"/>
        <v/>
      </c>
      <c r="I109" s="6" t="str">
        <f t="shared" si="16"/>
        <v/>
      </c>
      <c r="J109" s="5" t="str">
        <f t="shared" si="12"/>
        <v/>
      </c>
      <c r="K109" s="7" t="str">
        <f t="shared" si="13"/>
        <v/>
      </c>
      <c r="L109" s="8" t="str">
        <f t="shared" si="15"/>
        <v/>
      </c>
      <c r="M109" s="7" t="str">
        <f t="shared" si="17"/>
        <v/>
      </c>
    </row>
    <row r="110" spans="7:13" x14ac:dyDescent="0.3">
      <c r="G110" s="5" t="str">
        <f t="shared" si="14"/>
        <v/>
      </c>
      <c r="H110" s="6" t="str">
        <f t="shared" si="11"/>
        <v/>
      </c>
      <c r="I110" s="6" t="str">
        <f t="shared" si="16"/>
        <v/>
      </c>
      <c r="J110" s="5" t="str">
        <f t="shared" si="12"/>
        <v/>
      </c>
      <c r="K110" s="7" t="str">
        <f t="shared" si="13"/>
        <v/>
      </c>
      <c r="L110" s="8" t="str">
        <f t="shared" si="15"/>
        <v/>
      </c>
      <c r="M110" s="7" t="str">
        <f t="shared" si="17"/>
        <v/>
      </c>
    </row>
    <row r="111" spans="7:13" x14ac:dyDescent="0.3">
      <c r="G111" s="5" t="str">
        <f t="shared" si="14"/>
        <v/>
      </c>
      <c r="H111" s="6" t="str">
        <f t="shared" si="11"/>
        <v/>
      </c>
      <c r="I111" s="6" t="str">
        <f t="shared" si="16"/>
        <v/>
      </c>
      <c r="J111" s="5" t="str">
        <f t="shared" si="12"/>
        <v/>
      </c>
      <c r="K111" s="7" t="str">
        <f t="shared" si="13"/>
        <v/>
      </c>
      <c r="L111" s="8" t="str">
        <f t="shared" si="15"/>
        <v/>
      </c>
      <c r="M111" s="7" t="str">
        <f t="shared" si="17"/>
        <v/>
      </c>
    </row>
    <row r="112" spans="7:13" x14ac:dyDescent="0.3">
      <c r="G112" s="5" t="str">
        <f t="shared" si="14"/>
        <v/>
      </c>
      <c r="H112" s="6" t="str">
        <f t="shared" si="11"/>
        <v/>
      </c>
      <c r="I112" s="6" t="str">
        <f t="shared" si="16"/>
        <v/>
      </c>
      <c r="J112" s="5" t="str">
        <f t="shared" si="12"/>
        <v/>
      </c>
      <c r="K112" s="7" t="str">
        <f t="shared" si="13"/>
        <v/>
      </c>
      <c r="L112" s="8" t="str">
        <f t="shared" si="15"/>
        <v/>
      </c>
      <c r="M112" s="7" t="str">
        <f t="shared" si="17"/>
        <v/>
      </c>
    </row>
    <row r="113" spans="7:13" x14ac:dyDescent="0.3">
      <c r="G113" s="5" t="str">
        <f t="shared" si="14"/>
        <v/>
      </c>
      <c r="H113" s="6" t="str">
        <f t="shared" si="11"/>
        <v/>
      </c>
      <c r="I113" s="6" t="str">
        <f t="shared" si="16"/>
        <v/>
      </c>
      <c r="J113" s="5" t="str">
        <f t="shared" si="12"/>
        <v/>
      </c>
      <c r="K113" s="7" t="str">
        <f t="shared" si="13"/>
        <v/>
      </c>
      <c r="L113" s="8" t="str">
        <f t="shared" si="15"/>
        <v/>
      </c>
      <c r="M113" s="7" t="str">
        <f t="shared" si="17"/>
        <v/>
      </c>
    </row>
    <row r="114" spans="7:13" x14ac:dyDescent="0.3">
      <c r="G114" s="5" t="str">
        <f t="shared" si="14"/>
        <v/>
      </c>
      <c r="H114" s="6" t="str">
        <f t="shared" si="11"/>
        <v/>
      </c>
      <c r="I114" s="6" t="str">
        <f t="shared" si="16"/>
        <v/>
      </c>
      <c r="J114" s="5" t="str">
        <f t="shared" si="12"/>
        <v/>
      </c>
      <c r="K114" s="7" t="str">
        <f t="shared" si="13"/>
        <v/>
      </c>
      <c r="L114" s="8" t="str">
        <f t="shared" si="15"/>
        <v/>
      </c>
      <c r="M114" s="7" t="str">
        <f t="shared" si="17"/>
        <v/>
      </c>
    </row>
    <row r="115" spans="7:13" x14ac:dyDescent="0.3">
      <c r="G115" s="5" t="str">
        <f t="shared" si="14"/>
        <v/>
      </c>
      <c r="H115" s="6" t="str">
        <f t="shared" si="11"/>
        <v/>
      </c>
      <c r="I115" s="6" t="str">
        <f t="shared" si="16"/>
        <v/>
      </c>
      <c r="J115" s="5" t="str">
        <f t="shared" si="12"/>
        <v/>
      </c>
      <c r="K115" s="7" t="str">
        <f t="shared" si="13"/>
        <v/>
      </c>
      <c r="L115" s="8" t="str">
        <f t="shared" si="15"/>
        <v/>
      </c>
      <c r="M115" s="7" t="str">
        <f t="shared" si="17"/>
        <v/>
      </c>
    </row>
    <row r="116" spans="7:13" x14ac:dyDescent="0.3">
      <c r="G116" s="5" t="str">
        <f t="shared" si="14"/>
        <v/>
      </c>
      <c r="H116" s="6" t="str">
        <f t="shared" si="11"/>
        <v/>
      </c>
      <c r="I116" s="6" t="str">
        <f t="shared" si="16"/>
        <v/>
      </c>
      <c r="J116" s="5" t="str">
        <f t="shared" si="12"/>
        <v/>
      </c>
      <c r="K116" s="7" t="str">
        <f t="shared" si="13"/>
        <v/>
      </c>
      <c r="L116" s="8" t="str">
        <f t="shared" si="15"/>
        <v/>
      </c>
      <c r="M116" s="7" t="str">
        <f t="shared" si="17"/>
        <v/>
      </c>
    </row>
    <row r="117" spans="7:13" x14ac:dyDescent="0.3">
      <c r="G117" s="5" t="str">
        <f t="shared" si="14"/>
        <v/>
      </c>
      <c r="H117" s="6" t="str">
        <f t="shared" si="11"/>
        <v/>
      </c>
      <c r="I117" s="6" t="str">
        <f t="shared" si="16"/>
        <v/>
      </c>
      <c r="J117" s="5" t="str">
        <f t="shared" si="12"/>
        <v/>
      </c>
      <c r="K117" s="7" t="str">
        <f t="shared" si="13"/>
        <v/>
      </c>
      <c r="L117" s="8" t="str">
        <f t="shared" si="15"/>
        <v/>
      </c>
      <c r="M117" s="7" t="str">
        <f t="shared" si="17"/>
        <v/>
      </c>
    </row>
    <row r="118" spans="7:13" x14ac:dyDescent="0.3">
      <c r="G118" s="5" t="str">
        <f t="shared" si="14"/>
        <v/>
      </c>
      <c r="H118" s="6" t="str">
        <f t="shared" si="11"/>
        <v/>
      </c>
      <c r="I118" s="6" t="str">
        <f t="shared" si="16"/>
        <v/>
      </c>
      <c r="J118" s="5" t="str">
        <f t="shared" si="12"/>
        <v/>
      </c>
      <c r="K118" s="7" t="str">
        <f t="shared" si="13"/>
        <v/>
      </c>
      <c r="L118" s="8" t="str">
        <f t="shared" si="15"/>
        <v/>
      </c>
      <c r="M118" s="7" t="str">
        <f t="shared" si="17"/>
        <v/>
      </c>
    </row>
    <row r="119" spans="7:13" x14ac:dyDescent="0.3">
      <c r="G119" s="5" t="str">
        <f t="shared" si="14"/>
        <v/>
      </c>
      <c r="H119" s="6" t="str">
        <f t="shared" si="11"/>
        <v/>
      </c>
      <c r="I119" s="6" t="str">
        <f t="shared" si="16"/>
        <v/>
      </c>
      <c r="J119" s="5" t="str">
        <f t="shared" si="12"/>
        <v/>
      </c>
      <c r="K119" s="7" t="str">
        <f t="shared" si="13"/>
        <v/>
      </c>
      <c r="L119" s="8" t="str">
        <f t="shared" si="15"/>
        <v/>
      </c>
      <c r="M119" s="7" t="str">
        <f t="shared" si="17"/>
        <v/>
      </c>
    </row>
    <row r="120" spans="7:13" x14ac:dyDescent="0.3">
      <c r="G120" s="5" t="str">
        <f t="shared" si="14"/>
        <v/>
      </c>
      <c r="H120" s="6" t="str">
        <f t="shared" si="11"/>
        <v/>
      </c>
      <c r="I120" s="6" t="str">
        <f t="shared" si="16"/>
        <v/>
      </c>
      <c r="J120" s="5" t="str">
        <f t="shared" si="12"/>
        <v/>
      </c>
      <c r="K120" s="7" t="str">
        <f t="shared" si="13"/>
        <v/>
      </c>
      <c r="L120" s="8" t="str">
        <f t="shared" si="15"/>
        <v/>
      </c>
      <c r="M120" s="7" t="str">
        <f t="shared" si="17"/>
        <v/>
      </c>
    </row>
    <row r="121" spans="7:13" x14ac:dyDescent="0.3">
      <c r="G121" s="5" t="str">
        <f t="shared" si="14"/>
        <v/>
      </c>
      <c r="H121" s="6" t="str">
        <f t="shared" si="11"/>
        <v/>
      </c>
      <c r="I121" s="6" t="str">
        <f t="shared" si="16"/>
        <v/>
      </c>
      <c r="J121" s="5" t="str">
        <f t="shared" si="12"/>
        <v/>
      </c>
      <c r="K121" s="7" t="str">
        <f t="shared" si="13"/>
        <v/>
      </c>
      <c r="L121" s="8" t="str">
        <f t="shared" si="15"/>
        <v/>
      </c>
      <c r="M121" s="7" t="str">
        <f t="shared" si="17"/>
        <v/>
      </c>
    </row>
    <row r="122" spans="7:13" x14ac:dyDescent="0.3">
      <c r="G122" s="5" t="str">
        <f t="shared" si="14"/>
        <v/>
      </c>
      <c r="H122" s="6" t="str">
        <f t="shared" si="11"/>
        <v/>
      </c>
      <c r="I122" s="6" t="str">
        <f t="shared" si="16"/>
        <v/>
      </c>
      <c r="J122" s="5" t="str">
        <f t="shared" si="12"/>
        <v/>
      </c>
      <c r="K122" s="7" t="str">
        <f t="shared" si="13"/>
        <v/>
      </c>
      <c r="L122" s="8" t="str">
        <f t="shared" si="15"/>
        <v/>
      </c>
      <c r="M122" s="7" t="str">
        <f t="shared" si="17"/>
        <v/>
      </c>
    </row>
    <row r="123" spans="7:13" x14ac:dyDescent="0.3">
      <c r="G123" s="5" t="str">
        <f t="shared" si="14"/>
        <v/>
      </c>
      <c r="H123" s="6" t="str">
        <f t="shared" si="11"/>
        <v/>
      </c>
      <c r="I123" s="6" t="str">
        <f t="shared" si="16"/>
        <v/>
      </c>
      <c r="J123" s="5" t="str">
        <f t="shared" si="12"/>
        <v/>
      </c>
      <c r="K123" s="7" t="str">
        <f t="shared" si="13"/>
        <v/>
      </c>
      <c r="L123" s="8" t="str">
        <f t="shared" si="15"/>
        <v/>
      </c>
      <c r="M123" s="7" t="str">
        <f t="shared" si="17"/>
        <v/>
      </c>
    </row>
    <row r="124" spans="7:13" x14ac:dyDescent="0.3">
      <c r="G124" s="5" t="str">
        <f t="shared" si="14"/>
        <v/>
      </c>
      <c r="H124" s="6" t="str">
        <f t="shared" si="11"/>
        <v/>
      </c>
      <c r="I124" s="6" t="str">
        <f t="shared" si="16"/>
        <v/>
      </c>
      <c r="J124" s="5" t="str">
        <f t="shared" si="12"/>
        <v/>
      </c>
      <c r="K124" s="7" t="str">
        <f t="shared" si="13"/>
        <v/>
      </c>
      <c r="L124" s="8" t="str">
        <f t="shared" si="15"/>
        <v/>
      </c>
      <c r="M124" s="7" t="str">
        <f t="shared" si="17"/>
        <v/>
      </c>
    </row>
    <row r="125" spans="7:13" x14ac:dyDescent="0.3">
      <c r="G125" s="5" t="str">
        <f t="shared" si="14"/>
        <v/>
      </c>
      <c r="H125" s="6" t="str">
        <f t="shared" si="11"/>
        <v/>
      </c>
      <c r="I125" s="6" t="str">
        <f t="shared" si="16"/>
        <v/>
      </c>
      <c r="J125" s="5" t="str">
        <f t="shared" si="12"/>
        <v/>
      </c>
      <c r="K125" s="7" t="str">
        <f t="shared" si="13"/>
        <v/>
      </c>
      <c r="L125" s="8" t="str">
        <f t="shared" si="15"/>
        <v/>
      </c>
      <c r="M125" s="7" t="str">
        <f t="shared" si="17"/>
        <v/>
      </c>
    </row>
    <row r="126" spans="7:13" x14ac:dyDescent="0.3">
      <c r="G126" s="5" t="str">
        <f t="shared" si="14"/>
        <v/>
      </c>
      <c r="H126" s="6" t="str">
        <f t="shared" si="11"/>
        <v/>
      </c>
      <c r="I126" s="6" t="str">
        <f t="shared" si="16"/>
        <v/>
      </c>
      <c r="J126" s="5" t="str">
        <f t="shared" si="12"/>
        <v/>
      </c>
      <c r="K126" s="7" t="str">
        <f t="shared" si="13"/>
        <v/>
      </c>
      <c r="L126" s="8" t="str">
        <f t="shared" si="15"/>
        <v/>
      </c>
      <c r="M126" s="7" t="str">
        <f t="shared" si="17"/>
        <v/>
      </c>
    </row>
    <row r="127" spans="7:13" x14ac:dyDescent="0.3">
      <c r="G127" s="5" t="str">
        <f t="shared" si="14"/>
        <v/>
      </c>
      <c r="H127" s="6" t="str">
        <f t="shared" si="11"/>
        <v/>
      </c>
      <c r="I127" s="6" t="str">
        <f t="shared" si="16"/>
        <v/>
      </c>
      <c r="J127" s="5" t="str">
        <f t="shared" si="12"/>
        <v/>
      </c>
      <c r="K127" s="7" t="str">
        <f t="shared" si="13"/>
        <v/>
      </c>
      <c r="L127" s="8" t="str">
        <f t="shared" si="15"/>
        <v/>
      </c>
      <c r="M127" s="7" t="str">
        <f t="shared" si="17"/>
        <v/>
      </c>
    </row>
    <row r="128" spans="7:13" x14ac:dyDescent="0.3">
      <c r="G128" s="5" t="str">
        <f t="shared" si="14"/>
        <v/>
      </c>
      <c r="H128" s="6" t="str">
        <f t="shared" si="11"/>
        <v/>
      </c>
      <c r="I128" s="6" t="str">
        <f t="shared" si="16"/>
        <v/>
      </c>
      <c r="J128" s="5" t="str">
        <f t="shared" si="12"/>
        <v/>
      </c>
      <c r="K128" s="7" t="str">
        <f t="shared" si="13"/>
        <v/>
      </c>
      <c r="L128" s="8" t="str">
        <f t="shared" si="15"/>
        <v/>
      </c>
      <c r="M128" s="7" t="str">
        <f t="shared" si="17"/>
        <v/>
      </c>
    </row>
    <row r="129" spans="7:13" x14ac:dyDescent="0.3">
      <c r="G129" s="5" t="str">
        <f t="shared" si="14"/>
        <v/>
      </c>
      <c r="H129" s="6" t="str">
        <f t="shared" si="11"/>
        <v/>
      </c>
      <c r="I129" s="6" t="str">
        <f t="shared" si="16"/>
        <v/>
      </c>
      <c r="J129" s="5" t="str">
        <f t="shared" si="12"/>
        <v/>
      </c>
      <c r="K129" s="7" t="str">
        <f t="shared" si="13"/>
        <v/>
      </c>
      <c r="L129" s="8" t="str">
        <f t="shared" si="15"/>
        <v/>
      </c>
      <c r="M129" s="7" t="str">
        <f t="shared" si="17"/>
        <v/>
      </c>
    </row>
    <row r="130" spans="7:13" x14ac:dyDescent="0.3">
      <c r="G130" s="5" t="str">
        <f t="shared" si="14"/>
        <v/>
      </c>
      <c r="H130" s="6" t="str">
        <f t="shared" ref="H130:H193" si="18">IF(F130&gt;0,IF(C130="L",F130-D130,D130-F130),IF(C130="L","",""))</f>
        <v/>
      </c>
      <c r="I130" s="6" t="str">
        <f t="shared" si="16"/>
        <v/>
      </c>
      <c r="J130" s="5" t="str">
        <f t="shared" ref="J130:J193" si="19">IF(F130&lt;&gt;0,F130*E130*450,"")</f>
        <v/>
      </c>
      <c r="K130" s="7" t="str">
        <f t="shared" ref="K130:K193" si="20">IFERROR(IF(J130&lt;&gt;0,IF(C130="L",(J130-G130),(G130-J130)),""),"")</f>
        <v/>
      </c>
      <c r="L130" s="8" t="str">
        <f t="shared" si="15"/>
        <v/>
      </c>
      <c r="M130" s="7" t="str">
        <f t="shared" si="17"/>
        <v/>
      </c>
    </row>
    <row r="131" spans="7:13" x14ac:dyDescent="0.3">
      <c r="G131" s="5" t="str">
        <f t="shared" ref="G131:G194" si="21">IF(D131&lt;&gt;0,D131*E131*450,"")</f>
        <v/>
      </c>
      <c r="H131" s="6" t="str">
        <f t="shared" si="18"/>
        <v/>
      </c>
      <c r="I131" s="6" t="str">
        <f t="shared" si="16"/>
        <v/>
      </c>
      <c r="J131" s="5" t="str">
        <f t="shared" si="19"/>
        <v/>
      </c>
      <c r="K131" s="7" t="str">
        <f t="shared" si="20"/>
        <v/>
      </c>
      <c r="L131" s="8" t="str">
        <f t="shared" ref="L131:L194" si="22">IFERROR(K131/G131,"")</f>
        <v/>
      </c>
      <c r="M131" s="7" t="str">
        <f t="shared" si="17"/>
        <v/>
      </c>
    </row>
    <row r="132" spans="7:13" x14ac:dyDescent="0.3">
      <c r="G132" s="5" t="str">
        <f t="shared" si="21"/>
        <v/>
      </c>
      <c r="H132" s="6" t="str">
        <f t="shared" si="18"/>
        <v/>
      </c>
      <c r="I132" s="6" t="str">
        <f t="shared" ref="I132:I195" si="23">IFERROR(I131+H132,"")</f>
        <v/>
      </c>
      <c r="J132" s="5" t="str">
        <f t="shared" si="19"/>
        <v/>
      </c>
      <c r="K132" s="7" t="str">
        <f t="shared" si="20"/>
        <v/>
      </c>
      <c r="L132" s="8" t="str">
        <f t="shared" si="22"/>
        <v/>
      </c>
      <c r="M132" s="7" t="str">
        <f t="shared" si="17"/>
        <v/>
      </c>
    </row>
    <row r="133" spans="7:13" x14ac:dyDescent="0.3">
      <c r="G133" s="5" t="str">
        <f t="shared" si="21"/>
        <v/>
      </c>
      <c r="H133" s="6" t="str">
        <f t="shared" si="18"/>
        <v/>
      </c>
      <c r="I133" s="6" t="str">
        <f t="shared" si="23"/>
        <v/>
      </c>
      <c r="J133" s="5" t="str">
        <f t="shared" si="19"/>
        <v/>
      </c>
      <c r="K133" s="7" t="str">
        <f t="shared" si="20"/>
        <v/>
      </c>
      <c r="L133" s="8" t="str">
        <f t="shared" si="22"/>
        <v/>
      </c>
      <c r="M133" s="7" t="str">
        <f t="shared" si="17"/>
        <v/>
      </c>
    </row>
    <row r="134" spans="7:13" x14ac:dyDescent="0.3">
      <c r="G134" s="5" t="str">
        <f t="shared" si="21"/>
        <v/>
      </c>
      <c r="H134" s="6" t="str">
        <f t="shared" si="18"/>
        <v/>
      </c>
      <c r="I134" s="6" t="str">
        <f t="shared" si="23"/>
        <v/>
      </c>
      <c r="J134" s="5" t="str">
        <f t="shared" si="19"/>
        <v/>
      </c>
      <c r="K134" s="7" t="str">
        <f t="shared" si="20"/>
        <v/>
      </c>
      <c r="L134" s="8" t="str">
        <f t="shared" si="22"/>
        <v/>
      </c>
      <c r="M134" s="7" t="str">
        <f t="shared" si="17"/>
        <v/>
      </c>
    </row>
    <row r="135" spans="7:13" x14ac:dyDescent="0.3">
      <c r="G135" s="5" t="str">
        <f t="shared" si="21"/>
        <v/>
      </c>
      <c r="H135" s="6" t="str">
        <f t="shared" si="18"/>
        <v/>
      </c>
      <c r="I135" s="6" t="str">
        <f t="shared" si="23"/>
        <v/>
      </c>
      <c r="J135" s="5" t="str">
        <f t="shared" si="19"/>
        <v/>
      </c>
      <c r="K135" s="7" t="str">
        <f t="shared" si="20"/>
        <v/>
      </c>
      <c r="L135" s="8" t="str">
        <f t="shared" si="22"/>
        <v/>
      </c>
      <c r="M135" s="7" t="str">
        <f t="shared" si="17"/>
        <v/>
      </c>
    </row>
    <row r="136" spans="7:13" x14ac:dyDescent="0.3">
      <c r="G136" s="5" t="str">
        <f t="shared" si="21"/>
        <v/>
      </c>
      <c r="H136" s="6" t="str">
        <f t="shared" si="18"/>
        <v/>
      </c>
      <c r="I136" s="6" t="str">
        <f t="shared" si="23"/>
        <v/>
      </c>
      <c r="J136" s="5" t="str">
        <f t="shared" si="19"/>
        <v/>
      </c>
      <c r="K136" s="7" t="str">
        <f t="shared" si="20"/>
        <v/>
      </c>
      <c r="L136" s="8" t="str">
        <f t="shared" si="22"/>
        <v/>
      </c>
      <c r="M136" s="7" t="str">
        <f t="shared" si="17"/>
        <v/>
      </c>
    </row>
    <row r="137" spans="7:13" x14ac:dyDescent="0.3">
      <c r="G137" s="5" t="str">
        <f t="shared" si="21"/>
        <v/>
      </c>
      <c r="H137" s="6" t="str">
        <f t="shared" si="18"/>
        <v/>
      </c>
      <c r="I137" s="6" t="str">
        <f t="shared" si="23"/>
        <v/>
      </c>
      <c r="J137" s="5" t="str">
        <f t="shared" si="19"/>
        <v/>
      </c>
      <c r="K137" s="7" t="str">
        <f t="shared" si="20"/>
        <v/>
      </c>
      <c r="L137" s="8" t="str">
        <f t="shared" si="22"/>
        <v/>
      </c>
      <c r="M137" s="7" t="str">
        <f t="shared" si="17"/>
        <v/>
      </c>
    </row>
    <row r="138" spans="7:13" x14ac:dyDescent="0.3">
      <c r="G138" s="5" t="str">
        <f t="shared" si="21"/>
        <v/>
      </c>
      <c r="H138" s="6" t="str">
        <f t="shared" si="18"/>
        <v/>
      </c>
      <c r="I138" s="6" t="str">
        <f t="shared" si="23"/>
        <v/>
      </c>
      <c r="J138" s="5" t="str">
        <f t="shared" si="19"/>
        <v/>
      </c>
      <c r="K138" s="7" t="str">
        <f t="shared" si="20"/>
        <v/>
      </c>
      <c r="L138" s="8" t="str">
        <f t="shared" si="22"/>
        <v/>
      </c>
      <c r="M138" s="7" t="str">
        <f t="shared" si="17"/>
        <v/>
      </c>
    </row>
    <row r="139" spans="7:13" x14ac:dyDescent="0.3">
      <c r="G139" s="5" t="str">
        <f t="shared" si="21"/>
        <v/>
      </c>
      <c r="H139" s="6" t="str">
        <f t="shared" si="18"/>
        <v/>
      </c>
      <c r="I139" s="6" t="str">
        <f t="shared" si="23"/>
        <v/>
      </c>
      <c r="J139" s="5" t="str">
        <f t="shared" si="19"/>
        <v/>
      </c>
      <c r="K139" s="7" t="str">
        <f t="shared" si="20"/>
        <v/>
      </c>
      <c r="L139" s="8" t="str">
        <f t="shared" si="22"/>
        <v/>
      </c>
      <c r="M139" s="7" t="str">
        <f t="shared" si="17"/>
        <v/>
      </c>
    </row>
    <row r="140" spans="7:13" x14ac:dyDescent="0.3">
      <c r="G140" s="5" t="str">
        <f t="shared" si="21"/>
        <v/>
      </c>
      <c r="H140" s="6" t="str">
        <f t="shared" si="18"/>
        <v/>
      </c>
      <c r="I140" s="6" t="str">
        <f t="shared" si="23"/>
        <v/>
      </c>
      <c r="J140" s="5" t="str">
        <f t="shared" si="19"/>
        <v/>
      </c>
      <c r="K140" s="7" t="str">
        <f t="shared" si="20"/>
        <v/>
      </c>
      <c r="L140" s="8" t="str">
        <f t="shared" si="22"/>
        <v/>
      </c>
      <c r="M140" s="7" t="str">
        <f t="shared" si="17"/>
        <v/>
      </c>
    </row>
    <row r="141" spans="7:13" x14ac:dyDescent="0.3">
      <c r="G141" s="5" t="str">
        <f t="shared" si="21"/>
        <v/>
      </c>
      <c r="H141" s="6" t="str">
        <f t="shared" si="18"/>
        <v/>
      </c>
      <c r="I141" s="6" t="str">
        <f t="shared" si="23"/>
        <v/>
      </c>
      <c r="J141" s="5" t="str">
        <f t="shared" si="19"/>
        <v/>
      </c>
      <c r="K141" s="7" t="str">
        <f t="shared" si="20"/>
        <v/>
      </c>
      <c r="L141" s="8" t="str">
        <f t="shared" si="22"/>
        <v/>
      </c>
      <c r="M141" s="7" t="str">
        <f t="shared" si="17"/>
        <v/>
      </c>
    </row>
    <row r="142" spans="7:13" x14ac:dyDescent="0.3">
      <c r="G142" s="5" t="str">
        <f t="shared" si="21"/>
        <v/>
      </c>
      <c r="H142" s="6" t="str">
        <f t="shared" si="18"/>
        <v/>
      </c>
      <c r="I142" s="6" t="str">
        <f t="shared" si="23"/>
        <v/>
      </c>
      <c r="J142" s="5" t="str">
        <f t="shared" si="19"/>
        <v/>
      </c>
      <c r="K142" s="7" t="str">
        <f t="shared" si="20"/>
        <v/>
      </c>
      <c r="L142" s="8" t="str">
        <f t="shared" si="22"/>
        <v/>
      </c>
      <c r="M142" s="7" t="str">
        <f t="shared" si="17"/>
        <v/>
      </c>
    </row>
    <row r="143" spans="7:13" x14ac:dyDescent="0.3">
      <c r="G143" s="5" t="str">
        <f t="shared" si="21"/>
        <v/>
      </c>
      <c r="H143" s="6" t="str">
        <f t="shared" si="18"/>
        <v/>
      </c>
      <c r="I143" s="6" t="str">
        <f t="shared" si="23"/>
        <v/>
      </c>
      <c r="J143" s="5" t="str">
        <f t="shared" si="19"/>
        <v/>
      </c>
      <c r="K143" s="7" t="str">
        <f t="shared" si="20"/>
        <v/>
      </c>
      <c r="L143" s="8" t="str">
        <f t="shared" si="22"/>
        <v/>
      </c>
      <c r="M143" s="7" t="str">
        <f t="shared" si="17"/>
        <v/>
      </c>
    </row>
    <row r="144" spans="7:13" x14ac:dyDescent="0.3">
      <c r="G144" s="5" t="str">
        <f t="shared" si="21"/>
        <v/>
      </c>
      <c r="H144" s="6" t="str">
        <f t="shared" si="18"/>
        <v/>
      </c>
      <c r="I144" s="6" t="str">
        <f t="shared" si="23"/>
        <v/>
      </c>
      <c r="J144" s="5" t="str">
        <f t="shared" si="19"/>
        <v/>
      </c>
      <c r="K144" s="7" t="str">
        <f t="shared" si="20"/>
        <v/>
      </c>
      <c r="L144" s="8" t="str">
        <f t="shared" si="22"/>
        <v/>
      </c>
      <c r="M144" s="7" t="str">
        <f t="shared" si="17"/>
        <v/>
      </c>
    </row>
    <row r="145" spans="7:13" x14ac:dyDescent="0.3">
      <c r="G145" s="5" t="str">
        <f t="shared" si="21"/>
        <v/>
      </c>
      <c r="H145" s="6" t="str">
        <f t="shared" si="18"/>
        <v/>
      </c>
      <c r="I145" s="6" t="str">
        <f t="shared" si="23"/>
        <v/>
      </c>
      <c r="J145" s="5" t="str">
        <f t="shared" si="19"/>
        <v/>
      </c>
      <c r="K145" s="7" t="str">
        <f t="shared" si="20"/>
        <v/>
      </c>
      <c r="L145" s="8" t="str">
        <f t="shared" si="22"/>
        <v/>
      </c>
      <c r="M145" s="7" t="str">
        <f t="shared" si="17"/>
        <v/>
      </c>
    </row>
    <row r="146" spans="7:13" x14ac:dyDescent="0.3">
      <c r="G146" s="5" t="str">
        <f t="shared" si="21"/>
        <v/>
      </c>
      <c r="H146" s="6" t="str">
        <f t="shared" si="18"/>
        <v/>
      </c>
      <c r="I146" s="6" t="str">
        <f t="shared" si="23"/>
        <v/>
      </c>
      <c r="J146" s="5" t="str">
        <f t="shared" si="19"/>
        <v/>
      </c>
      <c r="K146" s="7" t="str">
        <f t="shared" si="20"/>
        <v/>
      </c>
      <c r="L146" s="8" t="str">
        <f t="shared" si="22"/>
        <v/>
      </c>
      <c r="M146" s="7" t="str">
        <f t="shared" si="17"/>
        <v/>
      </c>
    </row>
    <row r="147" spans="7:13" x14ac:dyDescent="0.3">
      <c r="G147" s="5" t="str">
        <f t="shared" si="21"/>
        <v/>
      </c>
      <c r="H147" s="6" t="str">
        <f t="shared" si="18"/>
        <v/>
      </c>
      <c r="I147" s="6" t="str">
        <f t="shared" si="23"/>
        <v/>
      </c>
      <c r="J147" s="5" t="str">
        <f t="shared" si="19"/>
        <v/>
      </c>
      <c r="K147" s="7" t="str">
        <f t="shared" si="20"/>
        <v/>
      </c>
      <c r="L147" s="8" t="str">
        <f t="shared" si="22"/>
        <v/>
      </c>
      <c r="M147" s="7" t="str">
        <f t="shared" si="17"/>
        <v/>
      </c>
    </row>
    <row r="148" spans="7:13" x14ac:dyDescent="0.3">
      <c r="G148" s="5" t="str">
        <f t="shared" si="21"/>
        <v/>
      </c>
      <c r="H148" s="6" t="str">
        <f t="shared" si="18"/>
        <v/>
      </c>
      <c r="I148" s="6" t="str">
        <f t="shared" si="23"/>
        <v/>
      </c>
      <c r="J148" s="5" t="str">
        <f t="shared" si="19"/>
        <v/>
      </c>
      <c r="K148" s="7" t="str">
        <f t="shared" si="20"/>
        <v/>
      </c>
      <c r="L148" s="8" t="str">
        <f t="shared" si="22"/>
        <v/>
      </c>
      <c r="M148" s="7" t="str">
        <f t="shared" si="17"/>
        <v/>
      </c>
    </row>
    <row r="149" spans="7:13" x14ac:dyDescent="0.3">
      <c r="G149" s="5" t="str">
        <f t="shared" si="21"/>
        <v/>
      </c>
      <c r="H149" s="6" t="str">
        <f t="shared" si="18"/>
        <v/>
      </c>
      <c r="I149" s="6" t="str">
        <f t="shared" si="23"/>
        <v/>
      </c>
      <c r="J149" s="5" t="str">
        <f t="shared" si="19"/>
        <v/>
      </c>
      <c r="K149" s="7" t="str">
        <f t="shared" si="20"/>
        <v/>
      </c>
      <c r="L149" s="8" t="str">
        <f t="shared" si="22"/>
        <v/>
      </c>
      <c r="M149" s="7" t="str">
        <f t="shared" si="17"/>
        <v/>
      </c>
    </row>
    <row r="150" spans="7:13" x14ac:dyDescent="0.3">
      <c r="G150" s="5" t="str">
        <f t="shared" si="21"/>
        <v/>
      </c>
      <c r="H150" s="6" t="str">
        <f t="shared" si="18"/>
        <v/>
      </c>
      <c r="I150" s="6" t="str">
        <f t="shared" si="23"/>
        <v/>
      </c>
      <c r="J150" s="5" t="str">
        <f t="shared" si="19"/>
        <v/>
      </c>
      <c r="K150" s="7" t="str">
        <f t="shared" si="20"/>
        <v/>
      </c>
      <c r="L150" s="8" t="str">
        <f t="shared" si="22"/>
        <v/>
      </c>
      <c r="M150" s="7" t="str">
        <f t="shared" si="17"/>
        <v/>
      </c>
    </row>
    <row r="151" spans="7:13" x14ac:dyDescent="0.3">
      <c r="G151" s="5" t="str">
        <f t="shared" si="21"/>
        <v/>
      </c>
      <c r="H151" s="6" t="str">
        <f t="shared" si="18"/>
        <v/>
      </c>
      <c r="I151" s="6" t="str">
        <f t="shared" si="23"/>
        <v/>
      </c>
      <c r="J151" s="5" t="str">
        <f t="shared" si="19"/>
        <v/>
      </c>
      <c r="K151" s="7" t="str">
        <f t="shared" si="20"/>
        <v/>
      </c>
      <c r="L151" s="8" t="str">
        <f t="shared" si="22"/>
        <v/>
      </c>
      <c r="M151" s="7" t="str">
        <f t="shared" si="17"/>
        <v/>
      </c>
    </row>
    <row r="152" spans="7:13" x14ac:dyDescent="0.3">
      <c r="G152" s="5" t="str">
        <f t="shared" si="21"/>
        <v/>
      </c>
      <c r="H152" s="6" t="str">
        <f t="shared" si="18"/>
        <v/>
      </c>
      <c r="I152" s="6" t="str">
        <f t="shared" si="23"/>
        <v/>
      </c>
      <c r="J152" s="5" t="str">
        <f t="shared" si="19"/>
        <v/>
      </c>
      <c r="K152" s="7" t="str">
        <f t="shared" si="20"/>
        <v/>
      </c>
      <c r="L152" s="8" t="str">
        <f t="shared" si="22"/>
        <v/>
      </c>
      <c r="M152" s="7" t="str">
        <f t="shared" si="17"/>
        <v/>
      </c>
    </row>
    <row r="153" spans="7:13" x14ac:dyDescent="0.3">
      <c r="G153" s="5" t="str">
        <f t="shared" si="21"/>
        <v/>
      </c>
      <c r="H153" s="6" t="str">
        <f t="shared" si="18"/>
        <v/>
      </c>
      <c r="I153" s="6" t="str">
        <f t="shared" si="23"/>
        <v/>
      </c>
      <c r="J153" s="5" t="str">
        <f t="shared" si="19"/>
        <v/>
      </c>
      <c r="K153" s="7" t="str">
        <f t="shared" si="20"/>
        <v/>
      </c>
      <c r="L153" s="8" t="str">
        <f t="shared" si="22"/>
        <v/>
      </c>
      <c r="M153" s="7" t="str">
        <f t="shared" si="17"/>
        <v/>
      </c>
    </row>
    <row r="154" spans="7:13" x14ac:dyDescent="0.3">
      <c r="G154" s="5" t="str">
        <f t="shared" si="21"/>
        <v/>
      </c>
      <c r="H154" s="6" t="str">
        <f t="shared" si="18"/>
        <v/>
      </c>
      <c r="I154" s="6" t="str">
        <f t="shared" si="23"/>
        <v/>
      </c>
      <c r="J154" s="5" t="str">
        <f t="shared" si="19"/>
        <v/>
      </c>
      <c r="K154" s="7" t="str">
        <f t="shared" si="20"/>
        <v/>
      </c>
      <c r="L154" s="8" t="str">
        <f t="shared" si="22"/>
        <v/>
      </c>
      <c r="M154" s="7" t="str">
        <f t="shared" si="17"/>
        <v/>
      </c>
    </row>
    <row r="155" spans="7:13" x14ac:dyDescent="0.3">
      <c r="G155" s="5" t="str">
        <f t="shared" si="21"/>
        <v/>
      </c>
      <c r="H155" s="6" t="str">
        <f t="shared" si="18"/>
        <v/>
      </c>
      <c r="I155" s="6" t="str">
        <f t="shared" si="23"/>
        <v/>
      </c>
      <c r="J155" s="5" t="str">
        <f t="shared" si="19"/>
        <v/>
      </c>
      <c r="K155" s="7" t="str">
        <f t="shared" si="20"/>
        <v/>
      </c>
      <c r="L155" s="8" t="str">
        <f t="shared" si="22"/>
        <v/>
      </c>
      <c r="M155" s="7" t="str">
        <f t="shared" si="17"/>
        <v/>
      </c>
    </row>
    <row r="156" spans="7:13" x14ac:dyDescent="0.3">
      <c r="G156" s="5" t="str">
        <f t="shared" si="21"/>
        <v/>
      </c>
      <c r="H156" s="6" t="str">
        <f t="shared" si="18"/>
        <v/>
      </c>
      <c r="I156" s="6" t="str">
        <f t="shared" si="23"/>
        <v/>
      </c>
      <c r="J156" s="5" t="str">
        <f t="shared" si="19"/>
        <v/>
      </c>
      <c r="K156" s="7" t="str">
        <f t="shared" si="20"/>
        <v/>
      </c>
      <c r="L156" s="8" t="str">
        <f t="shared" si="22"/>
        <v/>
      </c>
      <c r="M156" s="7" t="str">
        <f t="shared" si="17"/>
        <v/>
      </c>
    </row>
    <row r="157" spans="7:13" x14ac:dyDescent="0.3">
      <c r="G157" s="5" t="str">
        <f t="shared" si="21"/>
        <v/>
      </c>
      <c r="H157" s="6" t="str">
        <f t="shared" si="18"/>
        <v/>
      </c>
      <c r="I157" s="6" t="str">
        <f t="shared" si="23"/>
        <v/>
      </c>
      <c r="J157" s="5" t="str">
        <f t="shared" si="19"/>
        <v/>
      </c>
      <c r="K157" s="7" t="str">
        <f t="shared" si="20"/>
        <v/>
      </c>
      <c r="L157" s="8" t="str">
        <f t="shared" si="22"/>
        <v/>
      </c>
      <c r="M157" s="7" t="str">
        <f t="shared" si="17"/>
        <v/>
      </c>
    </row>
    <row r="158" spans="7:13" x14ac:dyDescent="0.3">
      <c r="G158" s="5" t="str">
        <f t="shared" si="21"/>
        <v/>
      </c>
      <c r="H158" s="6" t="str">
        <f t="shared" si="18"/>
        <v/>
      </c>
      <c r="I158" s="6" t="str">
        <f t="shared" si="23"/>
        <v/>
      </c>
      <c r="J158" s="5" t="str">
        <f t="shared" si="19"/>
        <v/>
      </c>
      <c r="K158" s="7" t="str">
        <f t="shared" si="20"/>
        <v/>
      </c>
      <c r="L158" s="8" t="str">
        <f t="shared" si="22"/>
        <v/>
      </c>
      <c r="M158" s="7" t="str">
        <f t="shared" si="17"/>
        <v/>
      </c>
    </row>
    <row r="159" spans="7:13" x14ac:dyDescent="0.3">
      <c r="G159" s="5" t="str">
        <f t="shared" si="21"/>
        <v/>
      </c>
      <c r="H159" s="6" t="str">
        <f t="shared" si="18"/>
        <v/>
      </c>
      <c r="I159" s="6" t="str">
        <f t="shared" si="23"/>
        <v/>
      </c>
      <c r="J159" s="5" t="str">
        <f t="shared" si="19"/>
        <v/>
      </c>
      <c r="K159" s="7" t="str">
        <f t="shared" si="20"/>
        <v/>
      </c>
      <c r="L159" s="8" t="str">
        <f t="shared" si="22"/>
        <v/>
      </c>
      <c r="M159" s="7" t="str">
        <f t="shared" ref="M159:M222" si="24">IFERROR(IF(J159&lt;&gt;0,K159+M158,""),"")</f>
        <v/>
      </c>
    </row>
    <row r="160" spans="7:13" x14ac:dyDescent="0.3">
      <c r="G160" s="5" t="str">
        <f t="shared" si="21"/>
        <v/>
      </c>
      <c r="H160" s="6" t="str">
        <f t="shared" si="18"/>
        <v/>
      </c>
      <c r="I160" s="6" t="str">
        <f t="shared" si="23"/>
        <v/>
      </c>
      <c r="J160" s="5" t="str">
        <f t="shared" si="19"/>
        <v/>
      </c>
      <c r="K160" s="7" t="str">
        <f t="shared" si="20"/>
        <v/>
      </c>
      <c r="L160" s="8" t="str">
        <f t="shared" si="22"/>
        <v/>
      </c>
      <c r="M160" s="7" t="str">
        <f t="shared" si="24"/>
        <v/>
      </c>
    </row>
    <row r="161" spans="7:13" x14ac:dyDescent="0.3">
      <c r="G161" s="5" t="str">
        <f t="shared" si="21"/>
        <v/>
      </c>
      <c r="H161" s="6" t="str">
        <f t="shared" si="18"/>
        <v/>
      </c>
      <c r="I161" s="6" t="str">
        <f t="shared" si="23"/>
        <v/>
      </c>
      <c r="J161" s="5" t="str">
        <f t="shared" si="19"/>
        <v/>
      </c>
      <c r="K161" s="7" t="str">
        <f t="shared" si="20"/>
        <v/>
      </c>
      <c r="L161" s="8" t="str">
        <f t="shared" si="22"/>
        <v/>
      </c>
      <c r="M161" s="7" t="str">
        <f t="shared" si="24"/>
        <v/>
      </c>
    </row>
    <row r="162" spans="7:13" x14ac:dyDescent="0.3">
      <c r="G162" s="5" t="str">
        <f t="shared" si="21"/>
        <v/>
      </c>
      <c r="H162" s="6" t="str">
        <f t="shared" si="18"/>
        <v/>
      </c>
      <c r="I162" s="6" t="str">
        <f t="shared" si="23"/>
        <v/>
      </c>
      <c r="J162" s="5" t="str">
        <f t="shared" si="19"/>
        <v/>
      </c>
      <c r="K162" s="7" t="str">
        <f t="shared" si="20"/>
        <v/>
      </c>
      <c r="L162" s="8" t="str">
        <f t="shared" si="22"/>
        <v/>
      </c>
      <c r="M162" s="7" t="str">
        <f t="shared" si="24"/>
        <v/>
      </c>
    </row>
    <row r="163" spans="7:13" x14ac:dyDescent="0.3">
      <c r="G163" s="5" t="str">
        <f t="shared" si="21"/>
        <v/>
      </c>
      <c r="H163" s="6" t="str">
        <f t="shared" si="18"/>
        <v/>
      </c>
      <c r="I163" s="6" t="str">
        <f t="shared" si="23"/>
        <v/>
      </c>
      <c r="J163" s="5" t="str">
        <f t="shared" si="19"/>
        <v/>
      </c>
      <c r="K163" s="7" t="str">
        <f t="shared" si="20"/>
        <v/>
      </c>
      <c r="L163" s="8" t="str">
        <f t="shared" si="22"/>
        <v/>
      </c>
      <c r="M163" s="7" t="str">
        <f t="shared" si="24"/>
        <v/>
      </c>
    </row>
    <row r="164" spans="7:13" x14ac:dyDescent="0.3">
      <c r="G164" s="5" t="str">
        <f t="shared" si="21"/>
        <v/>
      </c>
      <c r="H164" s="6" t="str">
        <f t="shared" si="18"/>
        <v/>
      </c>
      <c r="I164" s="6" t="str">
        <f t="shared" si="23"/>
        <v/>
      </c>
      <c r="J164" s="5" t="str">
        <f t="shared" si="19"/>
        <v/>
      </c>
      <c r="K164" s="7" t="str">
        <f t="shared" si="20"/>
        <v/>
      </c>
      <c r="L164" s="8" t="str">
        <f t="shared" si="22"/>
        <v/>
      </c>
      <c r="M164" s="7" t="str">
        <f t="shared" si="24"/>
        <v/>
      </c>
    </row>
    <row r="165" spans="7:13" x14ac:dyDescent="0.3">
      <c r="G165" s="5" t="str">
        <f t="shared" si="21"/>
        <v/>
      </c>
      <c r="H165" s="6" t="str">
        <f t="shared" si="18"/>
        <v/>
      </c>
      <c r="I165" s="6" t="str">
        <f t="shared" si="23"/>
        <v/>
      </c>
      <c r="J165" s="5" t="str">
        <f t="shared" si="19"/>
        <v/>
      </c>
      <c r="K165" s="7" t="str">
        <f t="shared" si="20"/>
        <v/>
      </c>
      <c r="L165" s="8" t="str">
        <f t="shared" si="22"/>
        <v/>
      </c>
      <c r="M165" s="7" t="str">
        <f t="shared" si="24"/>
        <v/>
      </c>
    </row>
    <row r="166" spans="7:13" x14ac:dyDescent="0.3">
      <c r="G166" s="5" t="str">
        <f t="shared" si="21"/>
        <v/>
      </c>
      <c r="H166" s="6" t="str">
        <f t="shared" si="18"/>
        <v/>
      </c>
      <c r="I166" s="6" t="str">
        <f t="shared" si="23"/>
        <v/>
      </c>
      <c r="J166" s="5" t="str">
        <f t="shared" si="19"/>
        <v/>
      </c>
      <c r="K166" s="7" t="str">
        <f t="shared" si="20"/>
        <v/>
      </c>
      <c r="L166" s="8" t="str">
        <f t="shared" si="22"/>
        <v/>
      </c>
      <c r="M166" s="7" t="str">
        <f t="shared" si="24"/>
        <v/>
      </c>
    </row>
    <row r="167" spans="7:13" x14ac:dyDescent="0.3">
      <c r="G167" s="5" t="str">
        <f t="shared" si="21"/>
        <v/>
      </c>
      <c r="H167" s="6" t="str">
        <f t="shared" si="18"/>
        <v/>
      </c>
      <c r="I167" s="6" t="str">
        <f t="shared" si="23"/>
        <v/>
      </c>
      <c r="J167" s="5" t="str">
        <f t="shared" si="19"/>
        <v/>
      </c>
      <c r="K167" s="7" t="str">
        <f t="shared" si="20"/>
        <v/>
      </c>
      <c r="L167" s="8" t="str">
        <f t="shared" si="22"/>
        <v/>
      </c>
      <c r="M167" s="7" t="str">
        <f t="shared" si="24"/>
        <v/>
      </c>
    </row>
    <row r="168" spans="7:13" x14ac:dyDescent="0.3">
      <c r="G168" s="5" t="str">
        <f t="shared" si="21"/>
        <v/>
      </c>
      <c r="H168" s="6" t="str">
        <f t="shared" si="18"/>
        <v/>
      </c>
      <c r="I168" s="6" t="str">
        <f t="shared" si="23"/>
        <v/>
      </c>
      <c r="J168" s="5" t="str">
        <f t="shared" si="19"/>
        <v/>
      </c>
      <c r="K168" s="7" t="str">
        <f t="shared" si="20"/>
        <v/>
      </c>
      <c r="L168" s="8" t="str">
        <f t="shared" si="22"/>
        <v/>
      </c>
      <c r="M168" s="7" t="str">
        <f t="shared" si="24"/>
        <v/>
      </c>
    </row>
    <row r="169" spans="7:13" x14ac:dyDescent="0.3">
      <c r="G169" s="5" t="str">
        <f t="shared" si="21"/>
        <v/>
      </c>
      <c r="H169" s="6" t="str">
        <f t="shared" si="18"/>
        <v/>
      </c>
      <c r="I169" s="6" t="str">
        <f t="shared" si="23"/>
        <v/>
      </c>
      <c r="J169" s="5" t="str">
        <f t="shared" si="19"/>
        <v/>
      </c>
      <c r="K169" s="7" t="str">
        <f t="shared" si="20"/>
        <v/>
      </c>
      <c r="L169" s="8" t="str">
        <f t="shared" si="22"/>
        <v/>
      </c>
      <c r="M169" s="7" t="str">
        <f t="shared" si="24"/>
        <v/>
      </c>
    </row>
    <row r="170" spans="7:13" x14ac:dyDescent="0.3">
      <c r="G170" s="5" t="str">
        <f t="shared" si="21"/>
        <v/>
      </c>
      <c r="H170" s="6" t="str">
        <f t="shared" si="18"/>
        <v/>
      </c>
      <c r="I170" s="6" t="str">
        <f t="shared" si="23"/>
        <v/>
      </c>
      <c r="J170" s="5" t="str">
        <f t="shared" si="19"/>
        <v/>
      </c>
      <c r="K170" s="7" t="str">
        <f t="shared" si="20"/>
        <v/>
      </c>
      <c r="L170" s="8" t="str">
        <f t="shared" si="22"/>
        <v/>
      </c>
      <c r="M170" s="7" t="str">
        <f t="shared" si="24"/>
        <v/>
      </c>
    </row>
    <row r="171" spans="7:13" x14ac:dyDescent="0.3">
      <c r="G171" s="5" t="str">
        <f t="shared" si="21"/>
        <v/>
      </c>
      <c r="H171" s="6" t="str">
        <f t="shared" si="18"/>
        <v/>
      </c>
      <c r="I171" s="6" t="str">
        <f t="shared" si="23"/>
        <v/>
      </c>
      <c r="J171" s="5" t="str">
        <f t="shared" si="19"/>
        <v/>
      </c>
      <c r="K171" s="7" t="str">
        <f t="shared" si="20"/>
        <v/>
      </c>
      <c r="L171" s="8" t="str">
        <f t="shared" si="22"/>
        <v/>
      </c>
      <c r="M171" s="7" t="str">
        <f t="shared" si="24"/>
        <v/>
      </c>
    </row>
    <row r="172" spans="7:13" x14ac:dyDescent="0.3">
      <c r="G172" s="5" t="str">
        <f t="shared" si="21"/>
        <v/>
      </c>
      <c r="H172" s="6" t="str">
        <f t="shared" si="18"/>
        <v/>
      </c>
      <c r="I172" s="6" t="str">
        <f t="shared" si="23"/>
        <v/>
      </c>
      <c r="J172" s="5" t="str">
        <f t="shared" si="19"/>
        <v/>
      </c>
      <c r="K172" s="7" t="str">
        <f t="shared" si="20"/>
        <v/>
      </c>
      <c r="L172" s="8" t="str">
        <f t="shared" si="22"/>
        <v/>
      </c>
      <c r="M172" s="7" t="str">
        <f t="shared" si="24"/>
        <v/>
      </c>
    </row>
    <row r="173" spans="7:13" x14ac:dyDescent="0.3">
      <c r="G173" s="5" t="str">
        <f t="shared" si="21"/>
        <v/>
      </c>
      <c r="H173" s="6" t="str">
        <f t="shared" si="18"/>
        <v/>
      </c>
      <c r="I173" s="6" t="str">
        <f t="shared" si="23"/>
        <v/>
      </c>
      <c r="J173" s="5" t="str">
        <f t="shared" si="19"/>
        <v/>
      </c>
      <c r="K173" s="7" t="str">
        <f t="shared" si="20"/>
        <v/>
      </c>
      <c r="L173" s="8" t="str">
        <f t="shared" si="22"/>
        <v/>
      </c>
      <c r="M173" s="7" t="str">
        <f t="shared" si="24"/>
        <v/>
      </c>
    </row>
    <row r="174" spans="7:13" x14ac:dyDescent="0.3">
      <c r="G174" s="5" t="str">
        <f t="shared" si="21"/>
        <v/>
      </c>
      <c r="H174" s="6" t="str">
        <f t="shared" si="18"/>
        <v/>
      </c>
      <c r="I174" s="6" t="str">
        <f t="shared" si="23"/>
        <v/>
      </c>
      <c r="J174" s="5" t="str">
        <f t="shared" si="19"/>
        <v/>
      </c>
      <c r="K174" s="7" t="str">
        <f t="shared" si="20"/>
        <v/>
      </c>
      <c r="L174" s="8" t="str">
        <f t="shared" si="22"/>
        <v/>
      </c>
      <c r="M174" s="7" t="str">
        <f t="shared" si="24"/>
        <v/>
      </c>
    </row>
    <row r="175" spans="7:13" x14ac:dyDescent="0.3">
      <c r="G175" s="5" t="str">
        <f t="shared" si="21"/>
        <v/>
      </c>
      <c r="H175" s="6" t="str">
        <f t="shared" si="18"/>
        <v/>
      </c>
      <c r="I175" s="6" t="str">
        <f t="shared" si="23"/>
        <v/>
      </c>
      <c r="J175" s="5" t="str">
        <f t="shared" si="19"/>
        <v/>
      </c>
      <c r="K175" s="7" t="str">
        <f t="shared" si="20"/>
        <v/>
      </c>
      <c r="L175" s="8" t="str">
        <f t="shared" si="22"/>
        <v/>
      </c>
      <c r="M175" s="7" t="str">
        <f t="shared" si="24"/>
        <v/>
      </c>
    </row>
    <row r="176" spans="7:13" x14ac:dyDescent="0.3">
      <c r="G176" s="5" t="str">
        <f t="shared" si="21"/>
        <v/>
      </c>
      <c r="H176" s="6" t="str">
        <f t="shared" si="18"/>
        <v/>
      </c>
      <c r="I176" s="6" t="str">
        <f t="shared" si="23"/>
        <v/>
      </c>
      <c r="J176" s="5" t="str">
        <f t="shared" si="19"/>
        <v/>
      </c>
      <c r="K176" s="7" t="str">
        <f t="shared" si="20"/>
        <v/>
      </c>
      <c r="L176" s="8" t="str">
        <f t="shared" si="22"/>
        <v/>
      </c>
      <c r="M176" s="7" t="str">
        <f t="shared" si="24"/>
        <v/>
      </c>
    </row>
    <row r="177" spans="7:13" x14ac:dyDescent="0.3">
      <c r="G177" s="5" t="str">
        <f t="shared" si="21"/>
        <v/>
      </c>
      <c r="H177" s="6" t="str">
        <f t="shared" si="18"/>
        <v/>
      </c>
      <c r="I177" s="6" t="str">
        <f t="shared" si="23"/>
        <v/>
      </c>
      <c r="J177" s="5" t="str">
        <f t="shared" si="19"/>
        <v/>
      </c>
      <c r="K177" s="7" t="str">
        <f t="shared" si="20"/>
        <v/>
      </c>
      <c r="L177" s="8" t="str">
        <f t="shared" si="22"/>
        <v/>
      </c>
      <c r="M177" s="7" t="str">
        <f t="shared" si="24"/>
        <v/>
      </c>
    </row>
    <row r="178" spans="7:13" x14ac:dyDescent="0.3">
      <c r="G178" s="5" t="str">
        <f t="shared" si="21"/>
        <v/>
      </c>
      <c r="H178" s="6" t="str">
        <f t="shared" si="18"/>
        <v/>
      </c>
      <c r="I178" s="6" t="str">
        <f t="shared" si="23"/>
        <v/>
      </c>
      <c r="J178" s="5" t="str">
        <f t="shared" si="19"/>
        <v/>
      </c>
      <c r="K178" s="7" t="str">
        <f t="shared" si="20"/>
        <v/>
      </c>
      <c r="L178" s="8" t="str">
        <f t="shared" si="22"/>
        <v/>
      </c>
      <c r="M178" s="7" t="str">
        <f t="shared" si="24"/>
        <v/>
      </c>
    </row>
    <row r="179" spans="7:13" x14ac:dyDescent="0.3">
      <c r="G179" s="5" t="str">
        <f t="shared" si="21"/>
        <v/>
      </c>
      <c r="H179" s="6" t="str">
        <f t="shared" si="18"/>
        <v/>
      </c>
      <c r="I179" s="6" t="str">
        <f t="shared" si="23"/>
        <v/>
      </c>
      <c r="J179" s="5" t="str">
        <f t="shared" si="19"/>
        <v/>
      </c>
      <c r="K179" s="7" t="str">
        <f t="shared" si="20"/>
        <v/>
      </c>
      <c r="L179" s="8" t="str">
        <f t="shared" si="22"/>
        <v/>
      </c>
      <c r="M179" s="7" t="str">
        <f t="shared" si="24"/>
        <v/>
      </c>
    </row>
    <row r="180" spans="7:13" x14ac:dyDescent="0.3">
      <c r="G180" s="5" t="str">
        <f t="shared" si="21"/>
        <v/>
      </c>
      <c r="H180" s="6" t="str">
        <f t="shared" si="18"/>
        <v/>
      </c>
      <c r="I180" s="6" t="str">
        <f t="shared" si="23"/>
        <v/>
      </c>
      <c r="J180" s="5" t="str">
        <f t="shared" si="19"/>
        <v/>
      </c>
      <c r="K180" s="7" t="str">
        <f t="shared" si="20"/>
        <v/>
      </c>
      <c r="L180" s="8" t="str">
        <f t="shared" si="22"/>
        <v/>
      </c>
      <c r="M180" s="7" t="str">
        <f t="shared" si="24"/>
        <v/>
      </c>
    </row>
    <row r="181" spans="7:13" x14ac:dyDescent="0.3">
      <c r="G181" s="5" t="str">
        <f t="shared" si="21"/>
        <v/>
      </c>
      <c r="H181" s="6" t="str">
        <f t="shared" si="18"/>
        <v/>
      </c>
      <c r="I181" s="6" t="str">
        <f t="shared" si="23"/>
        <v/>
      </c>
      <c r="J181" s="5" t="str">
        <f t="shared" si="19"/>
        <v/>
      </c>
      <c r="K181" s="7" t="str">
        <f t="shared" si="20"/>
        <v/>
      </c>
      <c r="L181" s="8" t="str">
        <f t="shared" si="22"/>
        <v/>
      </c>
      <c r="M181" s="7" t="str">
        <f t="shared" si="24"/>
        <v/>
      </c>
    </row>
    <row r="182" spans="7:13" x14ac:dyDescent="0.3">
      <c r="G182" s="5" t="str">
        <f t="shared" si="21"/>
        <v/>
      </c>
      <c r="H182" s="6" t="str">
        <f t="shared" si="18"/>
        <v/>
      </c>
      <c r="I182" s="6" t="str">
        <f t="shared" si="23"/>
        <v/>
      </c>
      <c r="J182" s="5" t="str">
        <f t="shared" si="19"/>
        <v/>
      </c>
      <c r="K182" s="7" t="str">
        <f t="shared" si="20"/>
        <v/>
      </c>
      <c r="L182" s="8" t="str">
        <f t="shared" si="22"/>
        <v/>
      </c>
      <c r="M182" s="7" t="str">
        <f t="shared" si="24"/>
        <v/>
      </c>
    </row>
    <row r="183" spans="7:13" x14ac:dyDescent="0.3">
      <c r="G183" s="5" t="str">
        <f t="shared" si="21"/>
        <v/>
      </c>
      <c r="H183" s="6" t="str">
        <f t="shared" si="18"/>
        <v/>
      </c>
      <c r="I183" s="6" t="str">
        <f t="shared" si="23"/>
        <v/>
      </c>
      <c r="J183" s="5" t="str">
        <f t="shared" si="19"/>
        <v/>
      </c>
      <c r="K183" s="7" t="str">
        <f t="shared" si="20"/>
        <v/>
      </c>
      <c r="L183" s="8" t="str">
        <f t="shared" si="22"/>
        <v/>
      </c>
      <c r="M183" s="7" t="str">
        <f t="shared" si="24"/>
        <v/>
      </c>
    </row>
    <row r="184" spans="7:13" x14ac:dyDescent="0.3">
      <c r="G184" s="5" t="str">
        <f t="shared" si="21"/>
        <v/>
      </c>
      <c r="H184" s="6" t="str">
        <f t="shared" si="18"/>
        <v/>
      </c>
      <c r="I184" s="6" t="str">
        <f t="shared" si="23"/>
        <v/>
      </c>
      <c r="J184" s="5" t="str">
        <f t="shared" si="19"/>
        <v/>
      </c>
      <c r="K184" s="7" t="str">
        <f t="shared" si="20"/>
        <v/>
      </c>
      <c r="L184" s="8" t="str">
        <f t="shared" si="22"/>
        <v/>
      </c>
      <c r="M184" s="7" t="str">
        <f t="shared" si="24"/>
        <v/>
      </c>
    </row>
    <row r="185" spans="7:13" x14ac:dyDescent="0.3">
      <c r="G185" s="5" t="str">
        <f t="shared" si="21"/>
        <v/>
      </c>
      <c r="H185" s="6" t="str">
        <f t="shared" si="18"/>
        <v/>
      </c>
      <c r="I185" s="6" t="str">
        <f t="shared" si="23"/>
        <v/>
      </c>
      <c r="J185" s="5" t="str">
        <f t="shared" si="19"/>
        <v/>
      </c>
      <c r="K185" s="7" t="str">
        <f t="shared" si="20"/>
        <v/>
      </c>
      <c r="L185" s="8" t="str">
        <f t="shared" si="22"/>
        <v/>
      </c>
      <c r="M185" s="7" t="str">
        <f t="shared" si="24"/>
        <v/>
      </c>
    </row>
    <row r="186" spans="7:13" x14ac:dyDescent="0.3">
      <c r="G186" s="5" t="str">
        <f t="shared" si="21"/>
        <v/>
      </c>
      <c r="H186" s="6" t="str">
        <f t="shared" si="18"/>
        <v/>
      </c>
      <c r="I186" s="6" t="str">
        <f t="shared" si="23"/>
        <v/>
      </c>
      <c r="J186" s="5" t="str">
        <f t="shared" si="19"/>
        <v/>
      </c>
      <c r="K186" s="7" t="str">
        <f t="shared" si="20"/>
        <v/>
      </c>
      <c r="L186" s="8" t="str">
        <f t="shared" si="22"/>
        <v/>
      </c>
      <c r="M186" s="7" t="str">
        <f t="shared" si="24"/>
        <v/>
      </c>
    </row>
    <row r="187" spans="7:13" x14ac:dyDescent="0.3">
      <c r="G187" s="5" t="str">
        <f t="shared" si="21"/>
        <v/>
      </c>
      <c r="H187" s="6" t="str">
        <f t="shared" si="18"/>
        <v/>
      </c>
      <c r="I187" s="6" t="str">
        <f t="shared" si="23"/>
        <v/>
      </c>
      <c r="J187" s="5" t="str">
        <f t="shared" si="19"/>
        <v/>
      </c>
      <c r="K187" s="7" t="str">
        <f t="shared" si="20"/>
        <v/>
      </c>
      <c r="L187" s="8" t="str">
        <f t="shared" si="22"/>
        <v/>
      </c>
      <c r="M187" s="7" t="str">
        <f t="shared" si="24"/>
        <v/>
      </c>
    </row>
    <row r="188" spans="7:13" x14ac:dyDescent="0.3">
      <c r="G188" s="5" t="str">
        <f t="shared" si="21"/>
        <v/>
      </c>
      <c r="H188" s="6" t="str">
        <f t="shared" si="18"/>
        <v/>
      </c>
      <c r="I188" s="6" t="str">
        <f t="shared" si="23"/>
        <v/>
      </c>
      <c r="J188" s="5" t="str">
        <f t="shared" si="19"/>
        <v/>
      </c>
      <c r="K188" s="7" t="str">
        <f t="shared" si="20"/>
        <v/>
      </c>
      <c r="L188" s="8" t="str">
        <f t="shared" si="22"/>
        <v/>
      </c>
      <c r="M188" s="7" t="str">
        <f t="shared" si="24"/>
        <v/>
      </c>
    </row>
    <row r="189" spans="7:13" x14ac:dyDescent="0.3">
      <c r="G189" s="5" t="str">
        <f t="shared" si="21"/>
        <v/>
      </c>
      <c r="H189" s="6" t="str">
        <f t="shared" si="18"/>
        <v/>
      </c>
      <c r="I189" s="6" t="str">
        <f t="shared" si="23"/>
        <v/>
      </c>
      <c r="J189" s="5" t="str">
        <f t="shared" si="19"/>
        <v/>
      </c>
      <c r="K189" s="7" t="str">
        <f t="shared" si="20"/>
        <v/>
      </c>
      <c r="L189" s="8" t="str">
        <f t="shared" si="22"/>
        <v/>
      </c>
      <c r="M189" s="7" t="str">
        <f t="shared" si="24"/>
        <v/>
      </c>
    </row>
    <row r="190" spans="7:13" x14ac:dyDescent="0.3">
      <c r="G190" s="5" t="str">
        <f t="shared" si="21"/>
        <v/>
      </c>
      <c r="H190" s="6" t="str">
        <f t="shared" si="18"/>
        <v/>
      </c>
      <c r="I190" s="6" t="str">
        <f t="shared" si="23"/>
        <v/>
      </c>
      <c r="J190" s="5" t="str">
        <f t="shared" si="19"/>
        <v/>
      </c>
      <c r="K190" s="7" t="str">
        <f t="shared" si="20"/>
        <v/>
      </c>
      <c r="L190" s="8" t="str">
        <f t="shared" si="22"/>
        <v/>
      </c>
      <c r="M190" s="7" t="str">
        <f t="shared" si="24"/>
        <v/>
      </c>
    </row>
    <row r="191" spans="7:13" x14ac:dyDescent="0.3">
      <c r="G191" s="5" t="str">
        <f t="shared" si="21"/>
        <v/>
      </c>
      <c r="H191" s="6" t="str">
        <f t="shared" si="18"/>
        <v/>
      </c>
      <c r="I191" s="6" t="str">
        <f t="shared" si="23"/>
        <v/>
      </c>
      <c r="J191" s="5" t="str">
        <f t="shared" si="19"/>
        <v/>
      </c>
      <c r="K191" s="7" t="str">
        <f t="shared" si="20"/>
        <v/>
      </c>
      <c r="L191" s="8" t="str">
        <f t="shared" si="22"/>
        <v/>
      </c>
      <c r="M191" s="7" t="str">
        <f t="shared" si="24"/>
        <v/>
      </c>
    </row>
    <row r="192" spans="7:13" x14ac:dyDescent="0.3">
      <c r="G192" s="5" t="str">
        <f t="shared" si="21"/>
        <v/>
      </c>
      <c r="H192" s="6" t="str">
        <f t="shared" si="18"/>
        <v/>
      </c>
      <c r="I192" s="6" t="str">
        <f t="shared" si="23"/>
        <v/>
      </c>
      <c r="J192" s="5" t="str">
        <f t="shared" si="19"/>
        <v/>
      </c>
      <c r="K192" s="7" t="str">
        <f t="shared" si="20"/>
        <v/>
      </c>
      <c r="L192" s="8" t="str">
        <f t="shared" si="22"/>
        <v/>
      </c>
      <c r="M192" s="7" t="str">
        <f t="shared" si="24"/>
        <v/>
      </c>
    </row>
    <row r="193" spans="7:13" x14ac:dyDescent="0.3">
      <c r="G193" s="5" t="str">
        <f t="shared" si="21"/>
        <v/>
      </c>
      <c r="H193" s="6" t="str">
        <f t="shared" si="18"/>
        <v/>
      </c>
      <c r="I193" s="6" t="str">
        <f t="shared" si="23"/>
        <v/>
      </c>
      <c r="J193" s="5" t="str">
        <f t="shared" si="19"/>
        <v/>
      </c>
      <c r="K193" s="7" t="str">
        <f t="shared" si="20"/>
        <v/>
      </c>
      <c r="L193" s="8" t="str">
        <f t="shared" si="22"/>
        <v/>
      </c>
      <c r="M193" s="7" t="str">
        <f t="shared" si="24"/>
        <v/>
      </c>
    </row>
    <row r="194" spans="7:13" x14ac:dyDescent="0.3">
      <c r="G194" s="5" t="str">
        <f t="shared" si="21"/>
        <v/>
      </c>
      <c r="H194" s="6" t="str">
        <f t="shared" ref="H194:H257" si="25">IF(F194&gt;0,IF(C194="L",F194-D194,D194-F194),IF(C194="L","",""))</f>
        <v/>
      </c>
      <c r="I194" s="6" t="str">
        <f t="shared" si="23"/>
        <v/>
      </c>
      <c r="J194" s="5" t="str">
        <f t="shared" ref="J194:J257" si="26">IF(F194&lt;&gt;0,F194*E194*450,"")</f>
        <v/>
      </c>
      <c r="K194" s="7" t="str">
        <f t="shared" ref="K194:K257" si="27">IFERROR(IF(J194&lt;&gt;0,IF(C194="L",(J194-G194),(G194-J194)),""),"")</f>
        <v/>
      </c>
      <c r="L194" s="8" t="str">
        <f t="shared" si="22"/>
        <v/>
      </c>
      <c r="M194" s="7" t="str">
        <f t="shared" si="24"/>
        <v/>
      </c>
    </row>
    <row r="195" spans="7:13" x14ac:dyDescent="0.3">
      <c r="G195" s="5" t="str">
        <f t="shared" ref="G195:G258" si="28">IF(D195&lt;&gt;0,D195*E195*450,"")</f>
        <v/>
      </c>
      <c r="H195" s="6" t="str">
        <f t="shared" si="25"/>
        <v/>
      </c>
      <c r="I195" s="6" t="str">
        <f t="shared" si="23"/>
        <v/>
      </c>
      <c r="J195" s="5" t="str">
        <f t="shared" si="26"/>
        <v/>
      </c>
      <c r="K195" s="7" t="str">
        <f t="shared" si="27"/>
        <v/>
      </c>
      <c r="L195" s="8" t="str">
        <f t="shared" ref="L195:L258" si="29">IFERROR(K195/G195,"")</f>
        <v/>
      </c>
      <c r="M195" s="7" t="str">
        <f t="shared" si="24"/>
        <v/>
      </c>
    </row>
    <row r="196" spans="7:13" x14ac:dyDescent="0.3">
      <c r="G196" s="5" t="str">
        <f t="shared" si="28"/>
        <v/>
      </c>
      <c r="H196" s="6" t="str">
        <f t="shared" si="25"/>
        <v/>
      </c>
      <c r="I196" s="6" t="str">
        <f t="shared" ref="I196:I259" si="30">IFERROR(I195+H196,"")</f>
        <v/>
      </c>
      <c r="J196" s="5" t="str">
        <f t="shared" si="26"/>
        <v/>
      </c>
      <c r="K196" s="7" t="str">
        <f t="shared" si="27"/>
        <v/>
      </c>
      <c r="L196" s="8" t="str">
        <f t="shared" si="29"/>
        <v/>
      </c>
      <c r="M196" s="7" t="str">
        <f t="shared" si="24"/>
        <v/>
      </c>
    </row>
    <row r="197" spans="7:13" x14ac:dyDescent="0.3">
      <c r="G197" s="5" t="str">
        <f t="shared" si="28"/>
        <v/>
      </c>
      <c r="H197" s="6" t="str">
        <f t="shared" si="25"/>
        <v/>
      </c>
      <c r="I197" s="6" t="str">
        <f t="shared" si="30"/>
        <v/>
      </c>
      <c r="J197" s="5" t="str">
        <f t="shared" si="26"/>
        <v/>
      </c>
      <c r="K197" s="7" t="str">
        <f t="shared" si="27"/>
        <v/>
      </c>
      <c r="L197" s="8" t="str">
        <f t="shared" si="29"/>
        <v/>
      </c>
      <c r="M197" s="7" t="str">
        <f t="shared" si="24"/>
        <v/>
      </c>
    </row>
    <row r="198" spans="7:13" x14ac:dyDescent="0.3">
      <c r="G198" s="5" t="str">
        <f t="shared" si="28"/>
        <v/>
      </c>
      <c r="H198" s="6" t="str">
        <f t="shared" si="25"/>
        <v/>
      </c>
      <c r="I198" s="6" t="str">
        <f t="shared" si="30"/>
        <v/>
      </c>
      <c r="J198" s="5" t="str">
        <f t="shared" si="26"/>
        <v/>
      </c>
      <c r="K198" s="7" t="str">
        <f t="shared" si="27"/>
        <v/>
      </c>
      <c r="L198" s="8" t="str">
        <f t="shared" si="29"/>
        <v/>
      </c>
      <c r="M198" s="7" t="str">
        <f t="shared" si="24"/>
        <v/>
      </c>
    </row>
    <row r="199" spans="7:13" x14ac:dyDescent="0.3">
      <c r="G199" s="5" t="str">
        <f t="shared" si="28"/>
        <v/>
      </c>
      <c r="H199" s="6" t="str">
        <f t="shared" si="25"/>
        <v/>
      </c>
      <c r="I199" s="6" t="str">
        <f t="shared" si="30"/>
        <v/>
      </c>
      <c r="J199" s="5" t="str">
        <f t="shared" si="26"/>
        <v/>
      </c>
      <c r="K199" s="7" t="str">
        <f t="shared" si="27"/>
        <v/>
      </c>
      <c r="L199" s="8" t="str">
        <f t="shared" si="29"/>
        <v/>
      </c>
      <c r="M199" s="7" t="str">
        <f t="shared" si="24"/>
        <v/>
      </c>
    </row>
    <row r="200" spans="7:13" x14ac:dyDescent="0.3">
      <c r="G200" s="5" t="str">
        <f t="shared" si="28"/>
        <v/>
      </c>
      <c r="H200" s="6" t="str">
        <f t="shared" si="25"/>
        <v/>
      </c>
      <c r="I200" s="6" t="str">
        <f t="shared" si="30"/>
        <v/>
      </c>
      <c r="J200" s="5" t="str">
        <f t="shared" si="26"/>
        <v/>
      </c>
      <c r="K200" s="7" t="str">
        <f t="shared" si="27"/>
        <v/>
      </c>
      <c r="L200" s="8" t="str">
        <f t="shared" si="29"/>
        <v/>
      </c>
      <c r="M200" s="7" t="str">
        <f t="shared" si="24"/>
        <v/>
      </c>
    </row>
    <row r="201" spans="7:13" x14ac:dyDescent="0.3">
      <c r="G201" s="5" t="str">
        <f t="shared" si="28"/>
        <v/>
      </c>
      <c r="H201" s="6" t="str">
        <f t="shared" si="25"/>
        <v/>
      </c>
      <c r="I201" s="6" t="str">
        <f t="shared" si="30"/>
        <v/>
      </c>
      <c r="J201" s="5" t="str">
        <f t="shared" si="26"/>
        <v/>
      </c>
      <c r="K201" s="7" t="str">
        <f t="shared" si="27"/>
        <v/>
      </c>
      <c r="L201" s="8" t="str">
        <f t="shared" si="29"/>
        <v/>
      </c>
      <c r="M201" s="7" t="str">
        <f t="shared" si="24"/>
        <v/>
      </c>
    </row>
    <row r="202" spans="7:13" x14ac:dyDescent="0.3">
      <c r="G202" s="5" t="str">
        <f t="shared" si="28"/>
        <v/>
      </c>
      <c r="H202" s="6" t="str">
        <f t="shared" si="25"/>
        <v/>
      </c>
      <c r="I202" s="6" t="str">
        <f t="shared" si="30"/>
        <v/>
      </c>
      <c r="J202" s="5" t="str">
        <f t="shared" si="26"/>
        <v/>
      </c>
      <c r="K202" s="7" t="str">
        <f t="shared" si="27"/>
        <v/>
      </c>
      <c r="L202" s="8" t="str">
        <f t="shared" si="29"/>
        <v/>
      </c>
      <c r="M202" s="7" t="str">
        <f t="shared" si="24"/>
        <v/>
      </c>
    </row>
    <row r="203" spans="7:13" x14ac:dyDescent="0.3">
      <c r="G203" s="5" t="str">
        <f t="shared" si="28"/>
        <v/>
      </c>
      <c r="H203" s="6" t="str">
        <f t="shared" si="25"/>
        <v/>
      </c>
      <c r="I203" s="6" t="str">
        <f t="shared" si="30"/>
        <v/>
      </c>
      <c r="J203" s="5" t="str">
        <f t="shared" si="26"/>
        <v/>
      </c>
      <c r="K203" s="7" t="str">
        <f t="shared" si="27"/>
        <v/>
      </c>
      <c r="L203" s="8" t="str">
        <f t="shared" si="29"/>
        <v/>
      </c>
      <c r="M203" s="7" t="str">
        <f t="shared" si="24"/>
        <v/>
      </c>
    </row>
    <row r="204" spans="7:13" x14ac:dyDescent="0.3">
      <c r="G204" s="5" t="str">
        <f t="shared" si="28"/>
        <v/>
      </c>
      <c r="H204" s="6" t="str">
        <f t="shared" si="25"/>
        <v/>
      </c>
      <c r="I204" s="6" t="str">
        <f t="shared" si="30"/>
        <v/>
      </c>
      <c r="J204" s="5" t="str">
        <f t="shared" si="26"/>
        <v/>
      </c>
      <c r="K204" s="7" t="str">
        <f t="shared" si="27"/>
        <v/>
      </c>
      <c r="L204" s="8" t="str">
        <f t="shared" si="29"/>
        <v/>
      </c>
      <c r="M204" s="7" t="str">
        <f t="shared" si="24"/>
        <v/>
      </c>
    </row>
    <row r="205" spans="7:13" x14ac:dyDescent="0.3">
      <c r="G205" s="5" t="str">
        <f t="shared" si="28"/>
        <v/>
      </c>
      <c r="H205" s="6" t="str">
        <f t="shared" si="25"/>
        <v/>
      </c>
      <c r="I205" s="6" t="str">
        <f t="shared" si="30"/>
        <v/>
      </c>
      <c r="J205" s="5" t="str">
        <f t="shared" si="26"/>
        <v/>
      </c>
      <c r="K205" s="7" t="str">
        <f t="shared" si="27"/>
        <v/>
      </c>
      <c r="L205" s="8" t="str">
        <f t="shared" si="29"/>
        <v/>
      </c>
      <c r="M205" s="7" t="str">
        <f t="shared" si="24"/>
        <v/>
      </c>
    </row>
    <row r="206" spans="7:13" x14ac:dyDescent="0.3">
      <c r="G206" s="5" t="str">
        <f t="shared" si="28"/>
        <v/>
      </c>
      <c r="H206" s="6" t="str">
        <f t="shared" si="25"/>
        <v/>
      </c>
      <c r="I206" s="6" t="str">
        <f t="shared" si="30"/>
        <v/>
      </c>
      <c r="J206" s="5" t="str">
        <f t="shared" si="26"/>
        <v/>
      </c>
      <c r="K206" s="7" t="str">
        <f t="shared" si="27"/>
        <v/>
      </c>
      <c r="L206" s="8" t="str">
        <f t="shared" si="29"/>
        <v/>
      </c>
      <c r="M206" s="7" t="str">
        <f t="shared" si="24"/>
        <v/>
      </c>
    </row>
    <row r="207" spans="7:13" x14ac:dyDescent="0.3">
      <c r="G207" s="5" t="str">
        <f t="shared" si="28"/>
        <v/>
      </c>
      <c r="H207" s="6" t="str">
        <f t="shared" si="25"/>
        <v/>
      </c>
      <c r="I207" s="6" t="str">
        <f t="shared" si="30"/>
        <v/>
      </c>
      <c r="J207" s="5" t="str">
        <f t="shared" si="26"/>
        <v/>
      </c>
      <c r="K207" s="7" t="str">
        <f t="shared" si="27"/>
        <v/>
      </c>
      <c r="L207" s="8" t="str">
        <f t="shared" si="29"/>
        <v/>
      </c>
      <c r="M207" s="7" t="str">
        <f t="shared" si="24"/>
        <v/>
      </c>
    </row>
    <row r="208" spans="7:13" x14ac:dyDescent="0.3">
      <c r="G208" s="5" t="str">
        <f t="shared" si="28"/>
        <v/>
      </c>
      <c r="H208" s="6" t="str">
        <f t="shared" si="25"/>
        <v/>
      </c>
      <c r="I208" s="6" t="str">
        <f t="shared" si="30"/>
        <v/>
      </c>
      <c r="J208" s="5" t="str">
        <f t="shared" si="26"/>
        <v/>
      </c>
      <c r="K208" s="7" t="str">
        <f t="shared" si="27"/>
        <v/>
      </c>
      <c r="L208" s="8" t="str">
        <f t="shared" si="29"/>
        <v/>
      </c>
      <c r="M208" s="7" t="str">
        <f t="shared" si="24"/>
        <v/>
      </c>
    </row>
    <row r="209" spans="7:13" x14ac:dyDescent="0.3">
      <c r="G209" s="5" t="str">
        <f t="shared" si="28"/>
        <v/>
      </c>
      <c r="H209" s="6" t="str">
        <f t="shared" si="25"/>
        <v/>
      </c>
      <c r="I209" s="6" t="str">
        <f t="shared" si="30"/>
        <v/>
      </c>
      <c r="J209" s="5" t="str">
        <f t="shared" si="26"/>
        <v/>
      </c>
      <c r="K209" s="7" t="str">
        <f t="shared" si="27"/>
        <v/>
      </c>
      <c r="L209" s="8" t="str">
        <f t="shared" si="29"/>
        <v/>
      </c>
      <c r="M209" s="7" t="str">
        <f t="shared" si="24"/>
        <v/>
      </c>
    </row>
    <row r="210" spans="7:13" x14ac:dyDescent="0.3">
      <c r="G210" s="5" t="str">
        <f t="shared" si="28"/>
        <v/>
      </c>
      <c r="H210" s="6" t="str">
        <f t="shared" si="25"/>
        <v/>
      </c>
      <c r="I210" s="6" t="str">
        <f t="shared" si="30"/>
        <v/>
      </c>
      <c r="J210" s="5" t="str">
        <f t="shared" si="26"/>
        <v/>
      </c>
      <c r="K210" s="7" t="str">
        <f t="shared" si="27"/>
        <v/>
      </c>
      <c r="L210" s="8" t="str">
        <f t="shared" si="29"/>
        <v/>
      </c>
      <c r="M210" s="7" t="str">
        <f t="shared" si="24"/>
        <v/>
      </c>
    </row>
    <row r="211" spans="7:13" x14ac:dyDescent="0.3">
      <c r="G211" s="5" t="str">
        <f t="shared" si="28"/>
        <v/>
      </c>
      <c r="H211" s="6" t="str">
        <f t="shared" si="25"/>
        <v/>
      </c>
      <c r="I211" s="6" t="str">
        <f t="shared" si="30"/>
        <v/>
      </c>
      <c r="J211" s="5" t="str">
        <f t="shared" si="26"/>
        <v/>
      </c>
      <c r="K211" s="7" t="str">
        <f t="shared" si="27"/>
        <v/>
      </c>
      <c r="L211" s="8" t="str">
        <f t="shared" si="29"/>
        <v/>
      </c>
      <c r="M211" s="7" t="str">
        <f t="shared" si="24"/>
        <v/>
      </c>
    </row>
    <row r="212" spans="7:13" x14ac:dyDescent="0.3">
      <c r="G212" s="5" t="str">
        <f t="shared" si="28"/>
        <v/>
      </c>
      <c r="H212" s="6" t="str">
        <f t="shared" si="25"/>
        <v/>
      </c>
      <c r="I212" s="6" t="str">
        <f t="shared" si="30"/>
        <v/>
      </c>
      <c r="J212" s="5" t="str">
        <f t="shared" si="26"/>
        <v/>
      </c>
      <c r="K212" s="7" t="str">
        <f t="shared" si="27"/>
        <v/>
      </c>
      <c r="L212" s="8" t="str">
        <f t="shared" si="29"/>
        <v/>
      </c>
      <c r="M212" s="7" t="str">
        <f t="shared" si="24"/>
        <v/>
      </c>
    </row>
    <row r="213" spans="7:13" x14ac:dyDescent="0.3">
      <c r="G213" s="5" t="str">
        <f t="shared" si="28"/>
        <v/>
      </c>
      <c r="H213" s="6" t="str">
        <f t="shared" si="25"/>
        <v/>
      </c>
      <c r="I213" s="6" t="str">
        <f t="shared" si="30"/>
        <v/>
      </c>
      <c r="J213" s="5" t="str">
        <f t="shared" si="26"/>
        <v/>
      </c>
      <c r="K213" s="7" t="str">
        <f t="shared" si="27"/>
        <v/>
      </c>
      <c r="L213" s="8" t="str">
        <f t="shared" si="29"/>
        <v/>
      </c>
      <c r="M213" s="7" t="str">
        <f t="shared" si="24"/>
        <v/>
      </c>
    </row>
    <row r="214" spans="7:13" x14ac:dyDescent="0.3">
      <c r="G214" s="5" t="str">
        <f t="shared" si="28"/>
        <v/>
      </c>
      <c r="H214" s="6" t="str">
        <f t="shared" si="25"/>
        <v/>
      </c>
      <c r="I214" s="6" t="str">
        <f t="shared" si="30"/>
        <v/>
      </c>
      <c r="J214" s="5" t="str">
        <f t="shared" si="26"/>
        <v/>
      </c>
      <c r="K214" s="7" t="str">
        <f t="shared" si="27"/>
        <v/>
      </c>
      <c r="L214" s="8" t="str">
        <f t="shared" si="29"/>
        <v/>
      </c>
      <c r="M214" s="7" t="str">
        <f t="shared" si="24"/>
        <v/>
      </c>
    </row>
    <row r="215" spans="7:13" x14ac:dyDescent="0.3">
      <c r="G215" s="5" t="str">
        <f t="shared" si="28"/>
        <v/>
      </c>
      <c r="H215" s="6" t="str">
        <f t="shared" si="25"/>
        <v/>
      </c>
      <c r="I215" s="6" t="str">
        <f t="shared" si="30"/>
        <v/>
      </c>
      <c r="J215" s="5" t="str">
        <f t="shared" si="26"/>
        <v/>
      </c>
      <c r="K215" s="7" t="str">
        <f t="shared" si="27"/>
        <v/>
      </c>
      <c r="L215" s="8" t="str">
        <f t="shared" si="29"/>
        <v/>
      </c>
      <c r="M215" s="7" t="str">
        <f t="shared" si="24"/>
        <v/>
      </c>
    </row>
    <row r="216" spans="7:13" x14ac:dyDescent="0.3">
      <c r="G216" s="5" t="str">
        <f t="shared" si="28"/>
        <v/>
      </c>
      <c r="H216" s="6" t="str">
        <f t="shared" si="25"/>
        <v/>
      </c>
      <c r="I216" s="6" t="str">
        <f t="shared" si="30"/>
        <v/>
      </c>
      <c r="J216" s="5" t="str">
        <f t="shared" si="26"/>
        <v/>
      </c>
      <c r="K216" s="7" t="str">
        <f t="shared" si="27"/>
        <v/>
      </c>
      <c r="L216" s="8" t="str">
        <f t="shared" si="29"/>
        <v/>
      </c>
      <c r="M216" s="7" t="str">
        <f t="shared" si="24"/>
        <v/>
      </c>
    </row>
    <row r="217" spans="7:13" x14ac:dyDescent="0.3">
      <c r="G217" s="5" t="str">
        <f t="shared" si="28"/>
        <v/>
      </c>
      <c r="H217" s="6" t="str">
        <f t="shared" si="25"/>
        <v/>
      </c>
      <c r="I217" s="6" t="str">
        <f t="shared" si="30"/>
        <v/>
      </c>
      <c r="J217" s="5" t="str">
        <f t="shared" si="26"/>
        <v/>
      </c>
      <c r="K217" s="7" t="str">
        <f t="shared" si="27"/>
        <v/>
      </c>
      <c r="L217" s="8" t="str">
        <f t="shared" si="29"/>
        <v/>
      </c>
      <c r="M217" s="7" t="str">
        <f t="shared" si="24"/>
        <v/>
      </c>
    </row>
    <row r="218" spans="7:13" x14ac:dyDescent="0.3">
      <c r="G218" s="5" t="str">
        <f t="shared" si="28"/>
        <v/>
      </c>
      <c r="H218" s="6" t="str">
        <f t="shared" si="25"/>
        <v/>
      </c>
      <c r="I218" s="6" t="str">
        <f t="shared" si="30"/>
        <v/>
      </c>
      <c r="J218" s="5" t="str">
        <f t="shared" si="26"/>
        <v/>
      </c>
      <c r="K218" s="7" t="str">
        <f t="shared" si="27"/>
        <v/>
      </c>
      <c r="L218" s="8" t="str">
        <f t="shared" si="29"/>
        <v/>
      </c>
      <c r="M218" s="7" t="str">
        <f t="shared" si="24"/>
        <v/>
      </c>
    </row>
    <row r="219" spans="7:13" x14ac:dyDescent="0.3">
      <c r="G219" s="5" t="str">
        <f t="shared" si="28"/>
        <v/>
      </c>
      <c r="H219" s="6" t="str">
        <f t="shared" si="25"/>
        <v/>
      </c>
      <c r="I219" s="6" t="str">
        <f t="shared" si="30"/>
        <v/>
      </c>
      <c r="J219" s="5" t="str">
        <f t="shared" si="26"/>
        <v/>
      </c>
      <c r="K219" s="7" t="str">
        <f t="shared" si="27"/>
        <v/>
      </c>
      <c r="L219" s="8" t="str">
        <f t="shared" si="29"/>
        <v/>
      </c>
      <c r="M219" s="7" t="str">
        <f t="shared" si="24"/>
        <v/>
      </c>
    </row>
    <row r="220" spans="7:13" x14ac:dyDescent="0.3">
      <c r="G220" s="5" t="str">
        <f t="shared" si="28"/>
        <v/>
      </c>
      <c r="H220" s="6" t="str">
        <f t="shared" si="25"/>
        <v/>
      </c>
      <c r="I220" s="6" t="str">
        <f t="shared" si="30"/>
        <v/>
      </c>
      <c r="J220" s="5" t="str">
        <f t="shared" si="26"/>
        <v/>
      </c>
      <c r="K220" s="7" t="str">
        <f t="shared" si="27"/>
        <v/>
      </c>
      <c r="L220" s="8" t="str">
        <f t="shared" si="29"/>
        <v/>
      </c>
      <c r="M220" s="7" t="str">
        <f t="shared" si="24"/>
        <v/>
      </c>
    </row>
    <row r="221" spans="7:13" x14ac:dyDescent="0.3">
      <c r="G221" s="5" t="str">
        <f t="shared" si="28"/>
        <v/>
      </c>
      <c r="H221" s="6" t="str">
        <f t="shared" si="25"/>
        <v/>
      </c>
      <c r="I221" s="6" t="str">
        <f t="shared" si="30"/>
        <v/>
      </c>
      <c r="J221" s="5" t="str">
        <f t="shared" si="26"/>
        <v/>
      </c>
      <c r="K221" s="7" t="str">
        <f t="shared" si="27"/>
        <v/>
      </c>
      <c r="L221" s="8" t="str">
        <f t="shared" si="29"/>
        <v/>
      </c>
      <c r="M221" s="7" t="str">
        <f t="shared" si="24"/>
        <v/>
      </c>
    </row>
    <row r="222" spans="7:13" x14ac:dyDescent="0.3">
      <c r="G222" s="5" t="str">
        <f t="shared" si="28"/>
        <v/>
      </c>
      <c r="H222" s="6" t="str">
        <f t="shared" si="25"/>
        <v/>
      </c>
      <c r="I222" s="6" t="str">
        <f t="shared" si="30"/>
        <v/>
      </c>
      <c r="J222" s="5" t="str">
        <f t="shared" si="26"/>
        <v/>
      </c>
      <c r="K222" s="7" t="str">
        <f t="shared" si="27"/>
        <v/>
      </c>
      <c r="L222" s="8" t="str">
        <f t="shared" si="29"/>
        <v/>
      </c>
      <c r="M222" s="7" t="str">
        <f t="shared" si="24"/>
        <v/>
      </c>
    </row>
    <row r="223" spans="7:13" x14ac:dyDescent="0.3">
      <c r="G223" s="5" t="str">
        <f t="shared" si="28"/>
        <v/>
      </c>
      <c r="H223" s="6" t="str">
        <f t="shared" si="25"/>
        <v/>
      </c>
      <c r="I223" s="6" t="str">
        <f t="shared" si="30"/>
        <v/>
      </c>
      <c r="J223" s="5" t="str">
        <f t="shared" si="26"/>
        <v/>
      </c>
      <c r="K223" s="7" t="str">
        <f t="shared" si="27"/>
        <v/>
      </c>
      <c r="L223" s="8" t="str">
        <f t="shared" si="29"/>
        <v/>
      </c>
      <c r="M223" s="7" t="str">
        <f t="shared" ref="M223:M286" si="31">IFERROR(IF(J223&lt;&gt;0,K223+M222,""),"")</f>
        <v/>
      </c>
    </row>
    <row r="224" spans="7:13" x14ac:dyDescent="0.3">
      <c r="G224" s="5" t="str">
        <f t="shared" si="28"/>
        <v/>
      </c>
      <c r="H224" s="6" t="str">
        <f t="shared" si="25"/>
        <v/>
      </c>
      <c r="I224" s="6" t="str">
        <f t="shared" si="30"/>
        <v/>
      </c>
      <c r="J224" s="5" t="str">
        <f t="shared" si="26"/>
        <v/>
      </c>
      <c r="K224" s="7" t="str">
        <f t="shared" si="27"/>
        <v/>
      </c>
      <c r="L224" s="8" t="str">
        <f t="shared" si="29"/>
        <v/>
      </c>
      <c r="M224" s="7" t="str">
        <f t="shared" si="31"/>
        <v/>
      </c>
    </row>
    <row r="225" spans="7:13" x14ac:dyDescent="0.3">
      <c r="G225" s="5" t="str">
        <f t="shared" si="28"/>
        <v/>
      </c>
      <c r="H225" s="6" t="str">
        <f t="shared" si="25"/>
        <v/>
      </c>
      <c r="I225" s="6" t="str">
        <f t="shared" si="30"/>
        <v/>
      </c>
      <c r="J225" s="5" t="str">
        <f t="shared" si="26"/>
        <v/>
      </c>
      <c r="K225" s="7" t="str">
        <f t="shared" si="27"/>
        <v/>
      </c>
      <c r="L225" s="8" t="str">
        <f t="shared" si="29"/>
        <v/>
      </c>
      <c r="M225" s="7" t="str">
        <f t="shared" si="31"/>
        <v/>
      </c>
    </row>
    <row r="226" spans="7:13" x14ac:dyDescent="0.3">
      <c r="G226" s="5" t="str">
        <f t="shared" si="28"/>
        <v/>
      </c>
      <c r="H226" s="6" t="str">
        <f t="shared" si="25"/>
        <v/>
      </c>
      <c r="I226" s="6" t="str">
        <f t="shared" si="30"/>
        <v/>
      </c>
      <c r="J226" s="5" t="str">
        <f t="shared" si="26"/>
        <v/>
      </c>
      <c r="K226" s="7" t="str">
        <f t="shared" si="27"/>
        <v/>
      </c>
      <c r="L226" s="8" t="str">
        <f t="shared" si="29"/>
        <v/>
      </c>
      <c r="M226" s="7" t="str">
        <f t="shared" si="31"/>
        <v/>
      </c>
    </row>
    <row r="227" spans="7:13" x14ac:dyDescent="0.3">
      <c r="G227" s="5" t="str">
        <f t="shared" si="28"/>
        <v/>
      </c>
      <c r="H227" s="6" t="str">
        <f t="shared" si="25"/>
        <v/>
      </c>
      <c r="I227" s="6" t="str">
        <f t="shared" si="30"/>
        <v/>
      </c>
      <c r="J227" s="5" t="str">
        <f t="shared" si="26"/>
        <v/>
      </c>
      <c r="K227" s="7" t="str">
        <f t="shared" si="27"/>
        <v/>
      </c>
      <c r="L227" s="8" t="str">
        <f t="shared" si="29"/>
        <v/>
      </c>
      <c r="M227" s="7" t="str">
        <f t="shared" si="31"/>
        <v/>
      </c>
    </row>
    <row r="228" spans="7:13" x14ac:dyDescent="0.3">
      <c r="G228" s="5" t="str">
        <f t="shared" si="28"/>
        <v/>
      </c>
      <c r="H228" s="6" t="str">
        <f t="shared" si="25"/>
        <v/>
      </c>
      <c r="I228" s="6" t="str">
        <f t="shared" si="30"/>
        <v/>
      </c>
      <c r="J228" s="5" t="str">
        <f t="shared" si="26"/>
        <v/>
      </c>
      <c r="K228" s="7" t="str">
        <f t="shared" si="27"/>
        <v/>
      </c>
      <c r="L228" s="8" t="str">
        <f t="shared" si="29"/>
        <v/>
      </c>
      <c r="M228" s="7" t="str">
        <f t="shared" si="31"/>
        <v/>
      </c>
    </row>
    <row r="229" spans="7:13" x14ac:dyDescent="0.3">
      <c r="G229" s="5" t="str">
        <f t="shared" si="28"/>
        <v/>
      </c>
      <c r="H229" s="6" t="str">
        <f t="shared" si="25"/>
        <v/>
      </c>
      <c r="I229" s="6" t="str">
        <f t="shared" si="30"/>
        <v/>
      </c>
      <c r="J229" s="5" t="str">
        <f t="shared" si="26"/>
        <v/>
      </c>
      <c r="K229" s="7" t="str">
        <f t="shared" si="27"/>
        <v/>
      </c>
      <c r="L229" s="8" t="str">
        <f t="shared" si="29"/>
        <v/>
      </c>
      <c r="M229" s="7" t="str">
        <f t="shared" si="31"/>
        <v/>
      </c>
    </row>
    <row r="230" spans="7:13" x14ac:dyDescent="0.3">
      <c r="G230" s="5" t="str">
        <f t="shared" si="28"/>
        <v/>
      </c>
      <c r="H230" s="6" t="str">
        <f t="shared" si="25"/>
        <v/>
      </c>
      <c r="I230" s="6" t="str">
        <f t="shared" si="30"/>
        <v/>
      </c>
      <c r="J230" s="5" t="str">
        <f t="shared" si="26"/>
        <v/>
      </c>
      <c r="K230" s="7" t="str">
        <f t="shared" si="27"/>
        <v/>
      </c>
      <c r="L230" s="8" t="str">
        <f t="shared" si="29"/>
        <v/>
      </c>
      <c r="M230" s="7" t="str">
        <f t="shared" si="31"/>
        <v/>
      </c>
    </row>
    <row r="231" spans="7:13" x14ac:dyDescent="0.3">
      <c r="G231" s="5" t="str">
        <f t="shared" si="28"/>
        <v/>
      </c>
      <c r="H231" s="6" t="str">
        <f t="shared" si="25"/>
        <v/>
      </c>
      <c r="I231" s="6" t="str">
        <f t="shared" si="30"/>
        <v/>
      </c>
      <c r="J231" s="5" t="str">
        <f t="shared" si="26"/>
        <v/>
      </c>
      <c r="K231" s="7" t="str">
        <f t="shared" si="27"/>
        <v/>
      </c>
      <c r="L231" s="8" t="str">
        <f t="shared" si="29"/>
        <v/>
      </c>
      <c r="M231" s="7" t="str">
        <f t="shared" si="31"/>
        <v/>
      </c>
    </row>
    <row r="232" spans="7:13" x14ac:dyDescent="0.3">
      <c r="G232" s="5" t="str">
        <f t="shared" si="28"/>
        <v/>
      </c>
      <c r="H232" s="6" t="str">
        <f t="shared" si="25"/>
        <v/>
      </c>
      <c r="I232" s="6" t="str">
        <f t="shared" si="30"/>
        <v/>
      </c>
      <c r="J232" s="5" t="str">
        <f t="shared" si="26"/>
        <v/>
      </c>
      <c r="K232" s="7" t="str">
        <f t="shared" si="27"/>
        <v/>
      </c>
      <c r="L232" s="8" t="str">
        <f t="shared" si="29"/>
        <v/>
      </c>
      <c r="M232" s="7" t="str">
        <f t="shared" si="31"/>
        <v/>
      </c>
    </row>
    <row r="233" spans="7:13" x14ac:dyDescent="0.3">
      <c r="G233" s="5" t="str">
        <f t="shared" si="28"/>
        <v/>
      </c>
      <c r="H233" s="6" t="str">
        <f t="shared" si="25"/>
        <v/>
      </c>
      <c r="I233" s="6" t="str">
        <f t="shared" si="30"/>
        <v/>
      </c>
      <c r="J233" s="5" t="str">
        <f t="shared" si="26"/>
        <v/>
      </c>
      <c r="K233" s="7" t="str">
        <f t="shared" si="27"/>
        <v/>
      </c>
      <c r="L233" s="8" t="str">
        <f t="shared" si="29"/>
        <v/>
      </c>
      <c r="M233" s="7" t="str">
        <f t="shared" si="31"/>
        <v/>
      </c>
    </row>
    <row r="234" spans="7:13" x14ac:dyDescent="0.3">
      <c r="G234" s="5" t="str">
        <f t="shared" si="28"/>
        <v/>
      </c>
      <c r="H234" s="6" t="str">
        <f t="shared" si="25"/>
        <v/>
      </c>
      <c r="I234" s="6" t="str">
        <f t="shared" si="30"/>
        <v/>
      </c>
      <c r="J234" s="5" t="str">
        <f t="shared" si="26"/>
        <v/>
      </c>
      <c r="K234" s="7" t="str">
        <f t="shared" si="27"/>
        <v/>
      </c>
      <c r="L234" s="8" t="str">
        <f t="shared" si="29"/>
        <v/>
      </c>
      <c r="M234" s="7" t="str">
        <f t="shared" si="31"/>
        <v/>
      </c>
    </row>
    <row r="235" spans="7:13" x14ac:dyDescent="0.3">
      <c r="G235" s="5" t="str">
        <f t="shared" si="28"/>
        <v/>
      </c>
      <c r="H235" s="6" t="str">
        <f t="shared" si="25"/>
        <v/>
      </c>
      <c r="I235" s="6" t="str">
        <f t="shared" si="30"/>
        <v/>
      </c>
      <c r="J235" s="5" t="str">
        <f t="shared" si="26"/>
        <v/>
      </c>
      <c r="K235" s="7" t="str">
        <f t="shared" si="27"/>
        <v/>
      </c>
      <c r="L235" s="8" t="str">
        <f t="shared" si="29"/>
        <v/>
      </c>
      <c r="M235" s="7" t="str">
        <f t="shared" si="31"/>
        <v/>
      </c>
    </row>
    <row r="236" spans="7:13" x14ac:dyDescent="0.3">
      <c r="G236" s="5" t="str">
        <f t="shared" si="28"/>
        <v/>
      </c>
      <c r="H236" s="6" t="str">
        <f t="shared" si="25"/>
        <v/>
      </c>
      <c r="I236" s="6" t="str">
        <f t="shared" si="30"/>
        <v/>
      </c>
      <c r="J236" s="5" t="str">
        <f t="shared" si="26"/>
        <v/>
      </c>
      <c r="K236" s="7" t="str">
        <f t="shared" si="27"/>
        <v/>
      </c>
      <c r="L236" s="8" t="str">
        <f t="shared" si="29"/>
        <v/>
      </c>
      <c r="M236" s="7" t="str">
        <f t="shared" si="31"/>
        <v/>
      </c>
    </row>
    <row r="237" spans="7:13" x14ac:dyDescent="0.3">
      <c r="G237" s="5" t="str">
        <f t="shared" si="28"/>
        <v/>
      </c>
      <c r="H237" s="6" t="str">
        <f t="shared" si="25"/>
        <v/>
      </c>
      <c r="I237" s="6" t="str">
        <f t="shared" si="30"/>
        <v/>
      </c>
      <c r="J237" s="5" t="str">
        <f t="shared" si="26"/>
        <v/>
      </c>
      <c r="K237" s="7" t="str">
        <f t="shared" si="27"/>
        <v/>
      </c>
      <c r="L237" s="8" t="str">
        <f t="shared" si="29"/>
        <v/>
      </c>
      <c r="M237" s="7" t="str">
        <f t="shared" si="31"/>
        <v/>
      </c>
    </row>
    <row r="238" spans="7:13" x14ac:dyDescent="0.3">
      <c r="G238" s="5" t="str">
        <f t="shared" si="28"/>
        <v/>
      </c>
      <c r="H238" s="6" t="str">
        <f t="shared" si="25"/>
        <v/>
      </c>
      <c r="I238" s="6" t="str">
        <f t="shared" si="30"/>
        <v/>
      </c>
      <c r="J238" s="5" t="str">
        <f t="shared" si="26"/>
        <v/>
      </c>
      <c r="K238" s="7" t="str">
        <f t="shared" si="27"/>
        <v/>
      </c>
      <c r="L238" s="8" t="str">
        <f t="shared" si="29"/>
        <v/>
      </c>
      <c r="M238" s="7" t="str">
        <f t="shared" si="31"/>
        <v/>
      </c>
    </row>
    <row r="239" spans="7:13" x14ac:dyDescent="0.3">
      <c r="G239" s="5" t="str">
        <f t="shared" si="28"/>
        <v/>
      </c>
      <c r="H239" s="6" t="str">
        <f t="shared" si="25"/>
        <v/>
      </c>
      <c r="I239" s="6" t="str">
        <f t="shared" si="30"/>
        <v/>
      </c>
      <c r="J239" s="5" t="str">
        <f t="shared" si="26"/>
        <v/>
      </c>
      <c r="K239" s="7" t="str">
        <f t="shared" si="27"/>
        <v/>
      </c>
      <c r="L239" s="8" t="str">
        <f t="shared" si="29"/>
        <v/>
      </c>
      <c r="M239" s="7" t="str">
        <f t="shared" si="31"/>
        <v/>
      </c>
    </row>
    <row r="240" spans="7:13" x14ac:dyDescent="0.3">
      <c r="G240" s="5" t="str">
        <f t="shared" si="28"/>
        <v/>
      </c>
      <c r="H240" s="6" t="str">
        <f t="shared" si="25"/>
        <v/>
      </c>
      <c r="I240" s="6" t="str">
        <f t="shared" si="30"/>
        <v/>
      </c>
      <c r="J240" s="5" t="str">
        <f t="shared" si="26"/>
        <v/>
      </c>
      <c r="K240" s="7" t="str">
        <f t="shared" si="27"/>
        <v/>
      </c>
      <c r="L240" s="8" t="str">
        <f t="shared" si="29"/>
        <v/>
      </c>
      <c r="M240" s="7" t="str">
        <f t="shared" si="31"/>
        <v/>
      </c>
    </row>
    <row r="241" spans="7:13" x14ac:dyDescent="0.3">
      <c r="G241" s="5" t="str">
        <f t="shared" si="28"/>
        <v/>
      </c>
      <c r="H241" s="6" t="str">
        <f t="shared" si="25"/>
        <v/>
      </c>
      <c r="I241" s="6" t="str">
        <f t="shared" si="30"/>
        <v/>
      </c>
      <c r="J241" s="5" t="str">
        <f t="shared" si="26"/>
        <v/>
      </c>
      <c r="K241" s="7" t="str">
        <f t="shared" si="27"/>
        <v/>
      </c>
      <c r="L241" s="8" t="str">
        <f t="shared" si="29"/>
        <v/>
      </c>
      <c r="M241" s="7" t="str">
        <f t="shared" si="31"/>
        <v/>
      </c>
    </row>
    <row r="242" spans="7:13" x14ac:dyDescent="0.3">
      <c r="G242" s="5" t="str">
        <f t="shared" si="28"/>
        <v/>
      </c>
      <c r="H242" s="6" t="str">
        <f t="shared" si="25"/>
        <v/>
      </c>
      <c r="I242" s="6" t="str">
        <f t="shared" si="30"/>
        <v/>
      </c>
      <c r="J242" s="5" t="str">
        <f t="shared" si="26"/>
        <v/>
      </c>
      <c r="K242" s="7" t="str">
        <f t="shared" si="27"/>
        <v/>
      </c>
      <c r="L242" s="8" t="str">
        <f t="shared" si="29"/>
        <v/>
      </c>
      <c r="M242" s="7" t="str">
        <f t="shared" si="31"/>
        <v/>
      </c>
    </row>
    <row r="243" spans="7:13" x14ac:dyDescent="0.3">
      <c r="G243" s="5" t="str">
        <f t="shared" si="28"/>
        <v/>
      </c>
      <c r="H243" s="6" t="str">
        <f t="shared" si="25"/>
        <v/>
      </c>
      <c r="I243" s="6" t="str">
        <f t="shared" si="30"/>
        <v/>
      </c>
      <c r="J243" s="5" t="str">
        <f t="shared" si="26"/>
        <v/>
      </c>
      <c r="K243" s="7" t="str">
        <f t="shared" si="27"/>
        <v/>
      </c>
      <c r="L243" s="8" t="str">
        <f t="shared" si="29"/>
        <v/>
      </c>
      <c r="M243" s="7" t="str">
        <f t="shared" si="31"/>
        <v/>
      </c>
    </row>
    <row r="244" spans="7:13" x14ac:dyDescent="0.3">
      <c r="G244" s="5" t="str">
        <f t="shared" si="28"/>
        <v/>
      </c>
      <c r="H244" s="6" t="str">
        <f t="shared" si="25"/>
        <v/>
      </c>
      <c r="I244" s="6" t="str">
        <f t="shared" si="30"/>
        <v/>
      </c>
      <c r="J244" s="5" t="str">
        <f t="shared" si="26"/>
        <v/>
      </c>
      <c r="K244" s="7" t="str">
        <f t="shared" si="27"/>
        <v/>
      </c>
      <c r="L244" s="8" t="str">
        <f t="shared" si="29"/>
        <v/>
      </c>
      <c r="M244" s="7" t="str">
        <f t="shared" si="31"/>
        <v/>
      </c>
    </row>
    <row r="245" spans="7:13" x14ac:dyDescent="0.3">
      <c r="G245" s="5" t="str">
        <f t="shared" si="28"/>
        <v/>
      </c>
      <c r="H245" s="6" t="str">
        <f t="shared" si="25"/>
        <v/>
      </c>
      <c r="I245" s="6" t="str">
        <f t="shared" si="30"/>
        <v/>
      </c>
      <c r="J245" s="5" t="str">
        <f t="shared" si="26"/>
        <v/>
      </c>
      <c r="K245" s="7" t="str">
        <f t="shared" si="27"/>
        <v/>
      </c>
      <c r="L245" s="8" t="str">
        <f t="shared" si="29"/>
        <v/>
      </c>
      <c r="M245" s="7" t="str">
        <f t="shared" si="31"/>
        <v/>
      </c>
    </row>
    <row r="246" spans="7:13" x14ac:dyDescent="0.3">
      <c r="G246" s="5" t="str">
        <f t="shared" si="28"/>
        <v/>
      </c>
      <c r="H246" s="6" t="str">
        <f t="shared" si="25"/>
        <v/>
      </c>
      <c r="I246" s="6" t="str">
        <f t="shared" si="30"/>
        <v/>
      </c>
      <c r="J246" s="5" t="str">
        <f t="shared" si="26"/>
        <v/>
      </c>
      <c r="K246" s="7" t="str">
        <f t="shared" si="27"/>
        <v/>
      </c>
      <c r="L246" s="8" t="str">
        <f t="shared" si="29"/>
        <v/>
      </c>
      <c r="M246" s="7" t="str">
        <f t="shared" si="31"/>
        <v/>
      </c>
    </row>
    <row r="247" spans="7:13" x14ac:dyDescent="0.3">
      <c r="G247" s="5" t="str">
        <f t="shared" si="28"/>
        <v/>
      </c>
      <c r="H247" s="6" t="str">
        <f t="shared" si="25"/>
        <v/>
      </c>
      <c r="I247" s="6" t="str">
        <f t="shared" si="30"/>
        <v/>
      </c>
      <c r="J247" s="5" t="str">
        <f t="shared" si="26"/>
        <v/>
      </c>
      <c r="K247" s="7" t="str">
        <f t="shared" si="27"/>
        <v/>
      </c>
      <c r="L247" s="8" t="str">
        <f t="shared" si="29"/>
        <v/>
      </c>
      <c r="M247" s="7" t="str">
        <f t="shared" si="31"/>
        <v/>
      </c>
    </row>
    <row r="248" spans="7:13" x14ac:dyDescent="0.3">
      <c r="G248" s="5" t="str">
        <f t="shared" si="28"/>
        <v/>
      </c>
      <c r="H248" s="6" t="str">
        <f t="shared" si="25"/>
        <v/>
      </c>
      <c r="I248" s="6" t="str">
        <f t="shared" si="30"/>
        <v/>
      </c>
      <c r="J248" s="5" t="str">
        <f t="shared" si="26"/>
        <v/>
      </c>
      <c r="K248" s="7" t="str">
        <f t="shared" si="27"/>
        <v/>
      </c>
      <c r="L248" s="8" t="str">
        <f t="shared" si="29"/>
        <v/>
      </c>
      <c r="M248" s="7" t="str">
        <f t="shared" si="31"/>
        <v/>
      </c>
    </row>
    <row r="249" spans="7:13" x14ac:dyDescent="0.3">
      <c r="G249" s="5" t="str">
        <f t="shared" si="28"/>
        <v/>
      </c>
      <c r="H249" s="6" t="str">
        <f t="shared" si="25"/>
        <v/>
      </c>
      <c r="I249" s="6" t="str">
        <f t="shared" si="30"/>
        <v/>
      </c>
      <c r="J249" s="5" t="str">
        <f t="shared" si="26"/>
        <v/>
      </c>
      <c r="K249" s="7" t="str">
        <f t="shared" si="27"/>
        <v/>
      </c>
      <c r="L249" s="8" t="str">
        <f t="shared" si="29"/>
        <v/>
      </c>
      <c r="M249" s="7" t="str">
        <f t="shared" si="31"/>
        <v/>
      </c>
    </row>
    <row r="250" spans="7:13" x14ac:dyDescent="0.3">
      <c r="G250" s="5" t="str">
        <f t="shared" si="28"/>
        <v/>
      </c>
      <c r="H250" s="6" t="str">
        <f t="shared" si="25"/>
        <v/>
      </c>
      <c r="I250" s="6" t="str">
        <f t="shared" si="30"/>
        <v/>
      </c>
      <c r="J250" s="5" t="str">
        <f t="shared" si="26"/>
        <v/>
      </c>
      <c r="K250" s="7" t="str">
        <f t="shared" si="27"/>
        <v/>
      </c>
      <c r="L250" s="8" t="str">
        <f t="shared" si="29"/>
        <v/>
      </c>
      <c r="M250" s="7" t="str">
        <f t="shared" si="31"/>
        <v/>
      </c>
    </row>
    <row r="251" spans="7:13" x14ac:dyDescent="0.3">
      <c r="G251" s="5" t="str">
        <f t="shared" si="28"/>
        <v/>
      </c>
      <c r="H251" s="6" t="str">
        <f t="shared" si="25"/>
        <v/>
      </c>
      <c r="I251" s="6" t="str">
        <f t="shared" si="30"/>
        <v/>
      </c>
      <c r="J251" s="5" t="str">
        <f t="shared" si="26"/>
        <v/>
      </c>
      <c r="K251" s="7" t="str">
        <f t="shared" si="27"/>
        <v/>
      </c>
      <c r="L251" s="8" t="str">
        <f t="shared" si="29"/>
        <v/>
      </c>
      <c r="M251" s="7" t="str">
        <f t="shared" si="31"/>
        <v/>
      </c>
    </row>
    <row r="252" spans="7:13" x14ac:dyDescent="0.3">
      <c r="G252" s="5" t="str">
        <f t="shared" si="28"/>
        <v/>
      </c>
      <c r="H252" s="6" t="str">
        <f t="shared" si="25"/>
        <v/>
      </c>
      <c r="I252" s="6" t="str">
        <f t="shared" si="30"/>
        <v/>
      </c>
      <c r="J252" s="5" t="str">
        <f t="shared" si="26"/>
        <v/>
      </c>
      <c r="K252" s="7" t="str">
        <f t="shared" si="27"/>
        <v/>
      </c>
      <c r="L252" s="8" t="str">
        <f t="shared" si="29"/>
        <v/>
      </c>
      <c r="M252" s="7" t="str">
        <f t="shared" si="31"/>
        <v/>
      </c>
    </row>
    <row r="253" spans="7:13" x14ac:dyDescent="0.3">
      <c r="G253" s="5" t="str">
        <f t="shared" si="28"/>
        <v/>
      </c>
      <c r="H253" s="6" t="str">
        <f t="shared" si="25"/>
        <v/>
      </c>
      <c r="I253" s="6" t="str">
        <f t="shared" si="30"/>
        <v/>
      </c>
      <c r="J253" s="5" t="str">
        <f t="shared" si="26"/>
        <v/>
      </c>
      <c r="K253" s="7" t="str">
        <f t="shared" si="27"/>
        <v/>
      </c>
      <c r="L253" s="8" t="str">
        <f t="shared" si="29"/>
        <v/>
      </c>
      <c r="M253" s="7" t="str">
        <f t="shared" si="31"/>
        <v/>
      </c>
    </row>
    <row r="254" spans="7:13" x14ac:dyDescent="0.3">
      <c r="G254" s="5" t="str">
        <f t="shared" si="28"/>
        <v/>
      </c>
      <c r="H254" s="6" t="str">
        <f t="shared" si="25"/>
        <v/>
      </c>
      <c r="I254" s="6" t="str">
        <f t="shared" si="30"/>
        <v/>
      </c>
      <c r="J254" s="5" t="str">
        <f t="shared" si="26"/>
        <v/>
      </c>
      <c r="K254" s="7" t="str">
        <f t="shared" si="27"/>
        <v/>
      </c>
      <c r="L254" s="8" t="str">
        <f t="shared" si="29"/>
        <v/>
      </c>
      <c r="M254" s="7" t="str">
        <f t="shared" si="31"/>
        <v/>
      </c>
    </row>
    <row r="255" spans="7:13" x14ac:dyDescent="0.3">
      <c r="G255" s="5" t="str">
        <f t="shared" si="28"/>
        <v/>
      </c>
      <c r="H255" s="6" t="str">
        <f t="shared" si="25"/>
        <v/>
      </c>
      <c r="I255" s="6" t="str">
        <f t="shared" si="30"/>
        <v/>
      </c>
      <c r="J255" s="5" t="str">
        <f t="shared" si="26"/>
        <v/>
      </c>
      <c r="K255" s="7" t="str">
        <f t="shared" si="27"/>
        <v/>
      </c>
      <c r="L255" s="8" t="str">
        <f t="shared" si="29"/>
        <v/>
      </c>
      <c r="M255" s="7" t="str">
        <f t="shared" si="31"/>
        <v/>
      </c>
    </row>
    <row r="256" spans="7:13" x14ac:dyDescent="0.3">
      <c r="G256" s="5" t="str">
        <f t="shared" si="28"/>
        <v/>
      </c>
      <c r="H256" s="6" t="str">
        <f t="shared" si="25"/>
        <v/>
      </c>
      <c r="I256" s="6" t="str">
        <f t="shared" si="30"/>
        <v/>
      </c>
      <c r="J256" s="5" t="str">
        <f t="shared" si="26"/>
        <v/>
      </c>
      <c r="K256" s="7" t="str">
        <f t="shared" si="27"/>
        <v/>
      </c>
      <c r="L256" s="8" t="str">
        <f t="shared" si="29"/>
        <v/>
      </c>
      <c r="M256" s="7" t="str">
        <f t="shared" si="31"/>
        <v/>
      </c>
    </row>
    <row r="257" spans="7:13" x14ac:dyDescent="0.3">
      <c r="G257" s="5" t="str">
        <f t="shared" si="28"/>
        <v/>
      </c>
      <c r="H257" s="6" t="str">
        <f t="shared" si="25"/>
        <v/>
      </c>
      <c r="I257" s="6" t="str">
        <f t="shared" si="30"/>
        <v/>
      </c>
      <c r="J257" s="5" t="str">
        <f t="shared" si="26"/>
        <v/>
      </c>
      <c r="K257" s="7" t="str">
        <f t="shared" si="27"/>
        <v/>
      </c>
      <c r="L257" s="8" t="str">
        <f t="shared" si="29"/>
        <v/>
      </c>
      <c r="M257" s="7" t="str">
        <f t="shared" si="31"/>
        <v/>
      </c>
    </row>
    <row r="258" spans="7:13" x14ac:dyDescent="0.3">
      <c r="G258" s="5" t="str">
        <f t="shared" si="28"/>
        <v/>
      </c>
      <c r="H258" s="6" t="str">
        <f t="shared" ref="H258:H304" si="32">IF(F258&gt;0,IF(C258="L",F258-D258,D258-F258),IF(C258="L","",""))</f>
        <v/>
      </c>
      <c r="I258" s="6" t="str">
        <f t="shared" si="30"/>
        <v/>
      </c>
      <c r="J258" s="5" t="str">
        <f t="shared" ref="J258:J304" si="33">IF(F258&lt;&gt;0,F258*E258*450,"")</f>
        <v/>
      </c>
      <c r="K258" s="7" t="str">
        <f t="shared" ref="K258:K304" si="34">IFERROR(IF(J258&lt;&gt;0,IF(C258="L",(J258-G258),(G258-J258)),""),"")</f>
        <v/>
      </c>
      <c r="L258" s="8" t="str">
        <f t="shared" si="29"/>
        <v/>
      </c>
      <c r="M258" s="7" t="str">
        <f t="shared" si="31"/>
        <v/>
      </c>
    </row>
    <row r="259" spans="7:13" x14ac:dyDescent="0.3">
      <c r="G259" s="5" t="str">
        <f t="shared" ref="G259:G304" si="35">IF(D259&lt;&gt;0,D259*E259*450,"")</f>
        <v/>
      </c>
      <c r="H259" s="6" t="str">
        <f t="shared" si="32"/>
        <v/>
      </c>
      <c r="I259" s="6" t="str">
        <f t="shared" si="30"/>
        <v/>
      </c>
      <c r="J259" s="5" t="str">
        <f t="shared" si="33"/>
        <v/>
      </c>
      <c r="K259" s="7" t="str">
        <f t="shared" si="34"/>
        <v/>
      </c>
      <c r="L259" s="8" t="str">
        <f t="shared" ref="L259:L304" si="36">IFERROR(K259/G259,"")</f>
        <v/>
      </c>
      <c r="M259" s="7" t="str">
        <f t="shared" si="31"/>
        <v/>
      </c>
    </row>
    <row r="260" spans="7:13" x14ac:dyDescent="0.3">
      <c r="G260" s="5" t="str">
        <f t="shared" si="35"/>
        <v/>
      </c>
      <c r="H260" s="6" t="str">
        <f t="shared" si="32"/>
        <v/>
      </c>
      <c r="I260" s="6" t="str">
        <f t="shared" ref="I260:I304" si="37">IFERROR(I259+H260,"")</f>
        <v/>
      </c>
      <c r="J260" s="5" t="str">
        <f t="shared" si="33"/>
        <v/>
      </c>
      <c r="K260" s="7" t="str">
        <f t="shared" si="34"/>
        <v/>
      </c>
      <c r="L260" s="8" t="str">
        <f t="shared" si="36"/>
        <v/>
      </c>
      <c r="M260" s="7" t="str">
        <f t="shared" si="31"/>
        <v/>
      </c>
    </row>
    <row r="261" spans="7:13" x14ac:dyDescent="0.3">
      <c r="G261" s="5" t="str">
        <f t="shared" si="35"/>
        <v/>
      </c>
      <c r="H261" s="6" t="str">
        <f t="shared" si="32"/>
        <v/>
      </c>
      <c r="I261" s="6" t="str">
        <f t="shared" si="37"/>
        <v/>
      </c>
      <c r="J261" s="5" t="str">
        <f t="shared" si="33"/>
        <v/>
      </c>
      <c r="K261" s="7" t="str">
        <f t="shared" si="34"/>
        <v/>
      </c>
      <c r="L261" s="8" t="str">
        <f t="shared" si="36"/>
        <v/>
      </c>
      <c r="M261" s="7" t="str">
        <f t="shared" si="31"/>
        <v/>
      </c>
    </row>
    <row r="262" spans="7:13" x14ac:dyDescent="0.3">
      <c r="G262" s="5" t="str">
        <f t="shared" si="35"/>
        <v/>
      </c>
      <c r="H262" s="6" t="str">
        <f t="shared" si="32"/>
        <v/>
      </c>
      <c r="I262" s="6" t="str">
        <f t="shared" si="37"/>
        <v/>
      </c>
      <c r="J262" s="5" t="str">
        <f t="shared" si="33"/>
        <v/>
      </c>
      <c r="K262" s="7" t="str">
        <f t="shared" si="34"/>
        <v/>
      </c>
      <c r="L262" s="8" t="str">
        <f t="shared" si="36"/>
        <v/>
      </c>
      <c r="M262" s="7" t="str">
        <f t="shared" si="31"/>
        <v/>
      </c>
    </row>
    <row r="263" spans="7:13" x14ac:dyDescent="0.3">
      <c r="G263" s="5" t="str">
        <f t="shared" si="35"/>
        <v/>
      </c>
      <c r="H263" s="6" t="str">
        <f t="shared" si="32"/>
        <v/>
      </c>
      <c r="I263" s="6" t="str">
        <f t="shared" si="37"/>
        <v/>
      </c>
      <c r="J263" s="5" t="str">
        <f t="shared" si="33"/>
        <v/>
      </c>
      <c r="K263" s="7" t="str">
        <f t="shared" si="34"/>
        <v/>
      </c>
      <c r="L263" s="8" t="str">
        <f t="shared" si="36"/>
        <v/>
      </c>
      <c r="M263" s="7" t="str">
        <f t="shared" si="31"/>
        <v/>
      </c>
    </row>
    <row r="264" spans="7:13" x14ac:dyDescent="0.3">
      <c r="G264" s="5" t="str">
        <f t="shared" si="35"/>
        <v/>
      </c>
      <c r="H264" s="6" t="str">
        <f t="shared" si="32"/>
        <v/>
      </c>
      <c r="I264" s="6" t="str">
        <f t="shared" si="37"/>
        <v/>
      </c>
      <c r="J264" s="5" t="str">
        <f t="shared" si="33"/>
        <v/>
      </c>
      <c r="K264" s="7" t="str">
        <f t="shared" si="34"/>
        <v/>
      </c>
      <c r="L264" s="8" t="str">
        <f t="shared" si="36"/>
        <v/>
      </c>
      <c r="M264" s="7" t="str">
        <f t="shared" si="31"/>
        <v/>
      </c>
    </row>
    <row r="265" spans="7:13" x14ac:dyDescent="0.3">
      <c r="G265" s="5" t="str">
        <f t="shared" si="35"/>
        <v/>
      </c>
      <c r="H265" s="6" t="str">
        <f t="shared" si="32"/>
        <v/>
      </c>
      <c r="I265" s="6" t="str">
        <f t="shared" si="37"/>
        <v/>
      </c>
      <c r="J265" s="5" t="str">
        <f t="shared" si="33"/>
        <v/>
      </c>
      <c r="K265" s="7" t="str">
        <f t="shared" si="34"/>
        <v/>
      </c>
      <c r="L265" s="8" t="str">
        <f t="shared" si="36"/>
        <v/>
      </c>
      <c r="M265" s="7" t="str">
        <f t="shared" si="31"/>
        <v/>
      </c>
    </row>
    <row r="266" spans="7:13" x14ac:dyDescent="0.3">
      <c r="G266" s="5" t="str">
        <f t="shared" si="35"/>
        <v/>
      </c>
      <c r="H266" s="6" t="str">
        <f t="shared" si="32"/>
        <v/>
      </c>
      <c r="I266" s="6" t="str">
        <f t="shared" si="37"/>
        <v/>
      </c>
      <c r="J266" s="5" t="str">
        <f t="shared" si="33"/>
        <v/>
      </c>
      <c r="K266" s="7" t="str">
        <f t="shared" si="34"/>
        <v/>
      </c>
      <c r="L266" s="8" t="str">
        <f t="shared" si="36"/>
        <v/>
      </c>
      <c r="M266" s="7" t="str">
        <f t="shared" si="31"/>
        <v/>
      </c>
    </row>
    <row r="267" spans="7:13" x14ac:dyDescent="0.3">
      <c r="G267" s="5" t="str">
        <f t="shared" si="35"/>
        <v/>
      </c>
      <c r="H267" s="6" t="str">
        <f t="shared" si="32"/>
        <v/>
      </c>
      <c r="I267" s="6" t="str">
        <f t="shared" si="37"/>
        <v/>
      </c>
      <c r="J267" s="5" t="str">
        <f t="shared" si="33"/>
        <v/>
      </c>
      <c r="K267" s="7" t="str">
        <f t="shared" si="34"/>
        <v/>
      </c>
      <c r="L267" s="8" t="str">
        <f t="shared" si="36"/>
        <v/>
      </c>
      <c r="M267" s="7" t="str">
        <f t="shared" si="31"/>
        <v/>
      </c>
    </row>
    <row r="268" spans="7:13" x14ac:dyDescent="0.3">
      <c r="G268" s="5" t="str">
        <f t="shared" si="35"/>
        <v/>
      </c>
      <c r="H268" s="6" t="str">
        <f t="shared" si="32"/>
        <v/>
      </c>
      <c r="I268" s="6" t="str">
        <f t="shared" si="37"/>
        <v/>
      </c>
      <c r="J268" s="5" t="str">
        <f t="shared" si="33"/>
        <v/>
      </c>
      <c r="K268" s="7" t="str">
        <f t="shared" si="34"/>
        <v/>
      </c>
      <c r="L268" s="8" t="str">
        <f t="shared" si="36"/>
        <v/>
      </c>
      <c r="M268" s="7" t="str">
        <f t="shared" si="31"/>
        <v/>
      </c>
    </row>
    <row r="269" spans="7:13" x14ac:dyDescent="0.3">
      <c r="G269" s="5" t="str">
        <f t="shared" si="35"/>
        <v/>
      </c>
      <c r="H269" s="6" t="str">
        <f t="shared" si="32"/>
        <v/>
      </c>
      <c r="I269" s="6" t="str">
        <f t="shared" si="37"/>
        <v/>
      </c>
      <c r="J269" s="5" t="str">
        <f t="shared" si="33"/>
        <v/>
      </c>
      <c r="K269" s="7" t="str">
        <f t="shared" si="34"/>
        <v/>
      </c>
      <c r="L269" s="8" t="str">
        <f t="shared" si="36"/>
        <v/>
      </c>
      <c r="M269" s="7" t="str">
        <f t="shared" si="31"/>
        <v/>
      </c>
    </row>
    <row r="270" spans="7:13" x14ac:dyDescent="0.3">
      <c r="G270" s="5" t="str">
        <f t="shared" si="35"/>
        <v/>
      </c>
      <c r="H270" s="6" t="str">
        <f t="shared" si="32"/>
        <v/>
      </c>
      <c r="I270" s="6" t="str">
        <f t="shared" si="37"/>
        <v/>
      </c>
      <c r="J270" s="5" t="str">
        <f t="shared" si="33"/>
        <v/>
      </c>
      <c r="K270" s="7" t="str">
        <f t="shared" si="34"/>
        <v/>
      </c>
      <c r="L270" s="8" t="str">
        <f t="shared" si="36"/>
        <v/>
      </c>
      <c r="M270" s="7" t="str">
        <f t="shared" si="31"/>
        <v/>
      </c>
    </row>
    <row r="271" spans="7:13" x14ac:dyDescent="0.3">
      <c r="G271" s="5" t="str">
        <f t="shared" si="35"/>
        <v/>
      </c>
      <c r="H271" s="6" t="str">
        <f t="shared" si="32"/>
        <v/>
      </c>
      <c r="I271" s="6" t="str">
        <f t="shared" si="37"/>
        <v/>
      </c>
      <c r="J271" s="5" t="str">
        <f t="shared" si="33"/>
        <v/>
      </c>
      <c r="K271" s="7" t="str">
        <f t="shared" si="34"/>
        <v/>
      </c>
      <c r="L271" s="8" t="str">
        <f t="shared" si="36"/>
        <v/>
      </c>
      <c r="M271" s="7" t="str">
        <f t="shared" si="31"/>
        <v/>
      </c>
    </row>
    <row r="272" spans="7:13" x14ac:dyDescent="0.3">
      <c r="G272" s="5" t="str">
        <f t="shared" si="35"/>
        <v/>
      </c>
      <c r="H272" s="6" t="str">
        <f t="shared" si="32"/>
        <v/>
      </c>
      <c r="I272" s="6" t="str">
        <f t="shared" si="37"/>
        <v/>
      </c>
      <c r="J272" s="5" t="str">
        <f t="shared" si="33"/>
        <v/>
      </c>
      <c r="K272" s="7" t="str">
        <f t="shared" si="34"/>
        <v/>
      </c>
      <c r="L272" s="8" t="str">
        <f t="shared" si="36"/>
        <v/>
      </c>
      <c r="M272" s="7" t="str">
        <f t="shared" si="31"/>
        <v/>
      </c>
    </row>
    <row r="273" spans="7:13" x14ac:dyDescent="0.3">
      <c r="G273" s="5" t="str">
        <f t="shared" si="35"/>
        <v/>
      </c>
      <c r="H273" s="6" t="str">
        <f t="shared" si="32"/>
        <v/>
      </c>
      <c r="I273" s="6" t="str">
        <f t="shared" si="37"/>
        <v/>
      </c>
      <c r="J273" s="5" t="str">
        <f t="shared" si="33"/>
        <v/>
      </c>
      <c r="K273" s="7" t="str">
        <f t="shared" si="34"/>
        <v/>
      </c>
      <c r="L273" s="8" t="str">
        <f t="shared" si="36"/>
        <v/>
      </c>
      <c r="M273" s="7" t="str">
        <f t="shared" si="31"/>
        <v/>
      </c>
    </row>
    <row r="274" spans="7:13" x14ac:dyDescent="0.3">
      <c r="G274" s="5" t="str">
        <f t="shared" si="35"/>
        <v/>
      </c>
      <c r="H274" s="6" t="str">
        <f t="shared" si="32"/>
        <v/>
      </c>
      <c r="I274" s="6" t="str">
        <f t="shared" si="37"/>
        <v/>
      </c>
      <c r="J274" s="5" t="str">
        <f t="shared" si="33"/>
        <v/>
      </c>
      <c r="K274" s="7" t="str">
        <f t="shared" si="34"/>
        <v/>
      </c>
      <c r="L274" s="8" t="str">
        <f t="shared" si="36"/>
        <v/>
      </c>
      <c r="M274" s="7" t="str">
        <f t="shared" si="31"/>
        <v/>
      </c>
    </row>
    <row r="275" spans="7:13" x14ac:dyDescent="0.3">
      <c r="G275" s="5" t="str">
        <f t="shared" si="35"/>
        <v/>
      </c>
      <c r="H275" s="6" t="str">
        <f t="shared" si="32"/>
        <v/>
      </c>
      <c r="I275" s="6" t="str">
        <f t="shared" si="37"/>
        <v/>
      </c>
      <c r="J275" s="5" t="str">
        <f t="shared" si="33"/>
        <v/>
      </c>
      <c r="K275" s="7" t="str">
        <f t="shared" si="34"/>
        <v/>
      </c>
      <c r="L275" s="8" t="str">
        <f t="shared" si="36"/>
        <v/>
      </c>
      <c r="M275" s="7" t="str">
        <f t="shared" si="31"/>
        <v/>
      </c>
    </row>
    <row r="276" spans="7:13" x14ac:dyDescent="0.3">
      <c r="G276" s="5" t="str">
        <f t="shared" si="35"/>
        <v/>
      </c>
      <c r="H276" s="6" t="str">
        <f t="shared" si="32"/>
        <v/>
      </c>
      <c r="I276" s="6" t="str">
        <f t="shared" si="37"/>
        <v/>
      </c>
      <c r="J276" s="5" t="str">
        <f t="shared" si="33"/>
        <v/>
      </c>
      <c r="K276" s="7" t="str">
        <f t="shared" si="34"/>
        <v/>
      </c>
      <c r="L276" s="8" t="str">
        <f t="shared" si="36"/>
        <v/>
      </c>
      <c r="M276" s="7" t="str">
        <f t="shared" si="31"/>
        <v/>
      </c>
    </row>
    <row r="277" spans="7:13" x14ac:dyDescent="0.3">
      <c r="G277" s="5" t="str">
        <f t="shared" si="35"/>
        <v/>
      </c>
      <c r="H277" s="6" t="str">
        <f t="shared" si="32"/>
        <v/>
      </c>
      <c r="I277" s="6" t="str">
        <f t="shared" si="37"/>
        <v/>
      </c>
      <c r="J277" s="5" t="str">
        <f t="shared" si="33"/>
        <v/>
      </c>
      <c r="K277" s="7" t="str">
        <f t="shared" si="34"/>
        <v/>
      </c>
      <c r="L277" s="8" t="str">
        <f t="shared" si="36"/>
        <v/>
      </c>
      <c r="M277" s="7" t="str">
        <f t="shared" si="31"/>
        <v/>
      </c>
    </row>
    <row r="278" spans="7:13" x14ac:dyDescent="0.3">
      <c r="G278" s="5" t="str">
        <f t="shared" si="35"/>
        <v/>
      </c>
      <c r="H278" s="6" t="str">
        <f t="shared" si="32"/>
        <v/>
      </c>
      <c r="I278" s="6" t="str">
        <f t="shared" si="37"/>
        <v/>
      </c>
      <c r="J278" s="5" t="str">
        <f t="shared" si="33"/>
        <v/>
      </c>
      <c r="K278" s="7" t="str">
        <f t="shared" si="34"/>
        <v/>
      </c>
      <c r="L278" s="8" t="str">
        <f t="shared" si="36"/>
        <v/>
      </c>
      <c r="M278" s="7" t="str">
        <f t="shared" si="31"/>
        <v/>
      </c>
    </row>
    <row r="279" spans="7:13" x14ac:dyDescent="0.3">
      <c r="G279" s="5" t="str">
        <f t="shared" si="35"/>
        <v/>
      </c>
      <c r="H279" s="6" t="str">
        <f t="shared" si="32"/>
        <v/>
      </c>
      <c r="I279" s="6" t="str">
        <f t="shared" si="37"/>
        <v/>
      </c>
      <c r="J279" s="5" t="str">
        <f t="shared" si="33"/>
        <v/>
      </c>
      <c r="K279" s="7" t="str">
        <f t="shared" si="34"/>
        <v/>
      </c>
      <c r="L279" s="8" t="str">
        <f t="shared" si="36"/>
        <v/>
      </c>
      <c r="M279" s="7" t="str">
        <f t="shared" si="31"/>
        <v/>
      </c>
    </row>
    <row r="280" spans="7:13" x14ac:dyDescent="0.3">
      <c r="G280" s="5" t="str">
        <f t="shared" si="35"/>
        <v/>
      </c>
      <c r="H280" s="6" t="str">
        <f t="shared" si="32"/>
        <v/>
      </c>
      <c r="I280" s="6" t="str">
        <f t="shared" si="37"/>
        <v/>
      </c>
      <c r="J280" s="5" t="str">
        <f t="shared" si="33"/>
        <v/>
      </c>
      <c r="K280" s="7" t="str">
        <f t="shared" si="34"/>
        <v/>
      </c>
      <c r="L280" s="8" t="str">
        <f t="shared" si="36"/>
        <v/>
      </c>
      <c r="M280" s="7" t="str">
        <f t="shared" si="31"/>
        <v/>
      </c>
    </row>
    <row r="281" spans="7:13" x14ac:dyDescent="0.3">
      <c r="G281" s="5" t="str">
        <f t="shared" si="35"/>
        <v/>
      </c>
      <c r="H281" s="6" t="str">
        <f t="shared" si="32"/>
        <v/>
      </c>
      <c r="I281" s="6" t="str">
        <f t="shared" si="37"/>
        <v/>
      </c>
      <c r="J281" s="5" t="str">
        <f t="shared" si="33"/>
        <v/>
      </c>
      <c r="K281" s="7" t="str">
        <f t="shared" si="34"/>
        <v/>
      </c>
      <c r="L281" s="8" t="str">
        <f t="shared" si="36"/>
        <v/>
      </c>
      <c r="M281" s="7" t="str">
        <f t="shared" si="31"/>
        <v/>
      </c>
    </row>
    <row r="282" spans="7:13" x14ac:dyDescent="0.3">
      <c r="G282" s="5" t="str">
        <f t="shared" si="35"/>
        <v/>
      </c>
      <c r="H282" s="6" t="str">
        <f t="shared" si="32"/>
        <v/>
      </c>
      <c r="I282" s="6" t="str">
        <f t="shared" si="37"/>
        <v/>
      </c>
      <c r="J282" s="5" t="str">
        <f t="shared" si="33"/>
        <v/>
      </c>
      <c r="K282" s="7" t="str">
        <f t="shared" si="34"/>
        <v/>
      </c>
      <c r="L282" s="8" t="str">
        <f t="shared" si="36"/>
        <v/>
      </c>
      <c r="M282" s="7" t="str">
        <f t="shared" si="31"/>
        <v/>
      </c>
    </row>
    <row r="283" spans="7:13" x14ac:dyDescent="0.3">
      <c r="G283" s="5" t="str">
        <f t="shared" si="35"/>
        <v/>
      </c>
      <c r="H283" s="6" t="str">
        <f t="shared" si="32"/>
        <v/>
      </c>
      <c r="I283" s="6" t="str">
        <f t="shared" si="37"/>
        <v/>
      </c>
      <c r="J283" s="5" t="str">
        <f t="shared" si="33"/>
        <v/>
      </c>
      <c r="K283" s="7" t="str">
        <f t="shared" si="34"/>
        <v/>
      </c>
      <c r="L283" s="8" t="str">
        <f t="shared" si="36"/>
        <v/>
      </c>
      <c r="M283" s="7" t="str">
        <f t="shared" si="31"/>
        <v/>
      </c>
    </row>
    <row r="284" spans="7:13" x14ac:dyDescent="0.3">
      <c r="G284" s="5" t="str">
        <f t="shared" si="35"/>
        <v/>
      </c>
      <c r="H284" s="6" t="str">
        <f t="shared" si="32"/>
        <v/>
      </c>
      <c r="I284" s="6" t="str">
        <f t="shared" si="37"/>
        <v/>
      </c>
      <c r="J284" s="5" t="str">
        <f t="shared" si="33"/>
        <v/>
      </c>
      <c r="K284" s="7" t="str">
        <f t="shared" si="34"/>
        <v/>
      </c>
      <c r="L284" s="8" t="str">
        <f t="shared" si="36"/>
        <v/>
      </c>
      <c r="M284" s="7" t="str">
        <f t="shared" si="31"/>
        <v/>
      </c>
    </row>
    <row r="285" spans="7:13" x14ac:dyDescent="0.3">
      <c r="G285" s="5" t="str">
        <f t="shared" si="35"/>
        <v/>
      </c>
      <c r="H285" s="6" t="str">
        <f t="shared" si="32"/>
        <v/>
      </c>
      <c r="I285" s="6" t="str">
        <f t="shared" si="37"/>
        <v/>
      </c>
      <c r="J285" s="5" t="str">
        <f t="shared" si="33"/>
        <v/>
      </c>
      <c r="K285" s="7" t="str">
        <f t="shared" si="34"/>
        <v/>
      </c>
      <c r="L285" s="8" t="str">
        <f t="shared" si="36"/>
        <v/>
      </c>
      <c r="M285" s="7" t="str">
        <f t="shared" si="31"/>
        <v/>
      </c>
    </row>
    <row r="286" spans="7:13" x14ac:dyDescent="0.3">
      <c r="G286" s="5" t="str">
        <f t="shared" si="35"/>
        <v/>
      </c>
      <c r="H286" s="6" t="str">
        <f t="shared" si="32"/>
        <v/>
      </c>
      <c r="I286" s="6" t="str">
        <f t="shared" si="37"/>
        <v/>
      </c>
      <c r="J286" s="5" t="str">
        <f t="shared" si="33"/>
        <v/>
      </c>
      <c r="K286" s="7" t="str">
        <f t="shared" si="34"/>
        <v/>
      </c>
      <c r="L286" s="8" t="str">
        <f t="shared" si="36"/>
        <v/>
      </c>
      <c r="M286" s="7" t="str">
        <f t="shared" si="31"/>
        <v/>
      </c>
    </row>
    <row r="287" spans="7:13" x14ac:dyDescent="0.3">
      <c r="G287" s="5" t="str">
        <f t="shared" si="35"/>
        <v/>
      </c>
      <c r="H287" s="6" t="str">
        <f t="shared" si="32"/>
        <v/>
      </c>
      <c r="I287" s="6" t="str">
        <f t="shared" si="37"/>
        <v/>
      </c>
      <c r="J287" s="5" t="str">
        <f t="shared" si="33"/>
        <v/>
      </c>
      <c r="K287" s="7" t="str">
        <f t="shared" si="34"/>
        <v/>
      </c>
      <c r="L287" s="8" t="str">
        <f t="shared" si="36"/>
        <v/>
      </c>
      <c r="M287" s="7" t="str">
        <f t="shared" ref="M287:M304" si="38">IFERROR(IF(J287&lt;&gt;0,K287+M286,""),"")</f>
        <v/>
      </c>
    </row>
    <row r="288" spans="7:13" x14ac:dyDescent="0.3">
      <c r="G288" s="5" t="str">
        <f t="shared" si="35"/>
        <v/>
      </c>
      <c r="H288" s="6" t="str">
        <f t="shared" si="32"/>
        <v/>
      </c>
      <c r="I288" s="6" t="str">
        <f t="shared" si="37"/>
        <v/>
      </c>
      <c r="J288" s="5" t="str">
        <f t="shared" si="33"/>
        <v/>
      </c>
      <c r="K288" s="7" t="str">
        <f t="shared" si="34"/>
        <v/>
      </c>
      <c r="L288" s="8" t="str">
        <f t="shared" si="36"/>
        <v/>
      </c>
      <c r="M288" s="7" t="str">
        <f t="shared" si="38"/>
        <v/>
      </c>
    </row>
    <row r="289" spans="7:14" x14ac:dyDescent="0.3">
      <c r="G289" s="5" t="str">
        <f t="shared" si="35"/>
        <v/>
      </c>
      <c r="H289" s="6" t="str">
        <f t="shared" si="32"/>
        <v/>
      </c>
      <c r="I289" s="6" t="str">
        <f t="shared" si="37"/>
        <v/>
      </c>
      <c r="J289" s="5" t="str">
        <f t="shared" si="33"/>
        <v/>
      </c>
      <c r="K289" s="7" t="str">
        <f t="shared" si="34"/>
        <v/>
      </c>
      <c r="L289" s="8" t="str">
        <f t="shared" si="36"/>
        <v/>
      </c>
      <c r="M289" s="7" t="str">
        <f t="shared" si="38"/>
        <v/>
      </c>
    </row>
    <row r="290" spans="7:14" x14ac:dyDescent="0.3">
      <c r="G290" s="5" t="str">
        <f t="shared" si="35"/>
        <v/>
      </c>
      <c r="H290" s="6" t="str">
        <f t="shared" si="32"/>
        <v/>
      </c>
      <c r="I290" s="6" t="str">
        <f t="shared" si="37"/>
        <v/>
      </c>
      <c r="J290" s="5" t="str">
        <f t="shared" si="33"/>
        <v/>
      </c>
      <c r="K290" s="7" t="str">
        <f t="shared" si="34"/>
        <v/>
      </c>
      <c r="L290" s="8" t="str">
        <f t="shared" si="36"/>
        <v/>
      </c>
      <c r="M290" s="7" t="str">
        <f t="shared" si="38"/>
        <v/>
      </c>
    </row>
    <row r="291" spans="7:14" x14ac:dyDescent="0.3">
      <c r="G291" s="5" t="str">
        <f t="shared" si="35"/>
        <v/>
      </c>
      <c r="H291" s="6" t="str">
        <f t="shared" si="32"/>
        <v/>
      </c>
      <c r="I291" s="6" t="str">
        <f t="shared" si="37"/>
        <v/>
      </c>
      <c r="J291" s="5" t="str">
        <f t="shared" si="33"/>
        <v/>
      </c>
      <c r="K291" s="7" t="str">
        <f t="shared" si="34"/>
        <v/>
      </c>
      <c r="L291" s="8" t="str">
        <f t="shared" si="36"/>
        <v/>
      </c>
      <c r="M291" s="7" t="str">
        <f t="shared" si="38"/>
        <v/>
      </c>
    </row>
    <row r="292" spans="7:14" x14ac:dyDescent="0.3">
      <c r="G292" s="5" t="str">
        <f t="shared" si="35"/>
        <v/>
      </c>
      <c r="H292" s="6" t="str">
        <f t="shared" si="32"/>
        <v/>
      </c>
      <c r="I292" s="6" t="str">
        <f t="shared" si="37"/>
        <v/>
      </c>
      <c r="J292" s="5" t="str">
        <f t="shared" si="33"/>
        <v/>
      </c>
      <c r="K292" s="7" t="str">
        <f t="shared" si="34"/>
        <v/>
      </c>
      <c r="L292" s="8" t="str">
        <f t="shared" si="36"/>
        <v/>
      </c>
      <c r="M292" s="7" t="str">
        <f t="shared" si="38"/>
        <v/>
      </c>
    </row>
    <row r="293" spans="7:14" x14ac:dyDescent="0.3">
      <c r="G293" s="5" t="str">
        <f t="shared" si="35"/>
        <v/>
      </c>
      <c r="H293" s="6" t="str">
        <f t="shared" si="32"/>
        <v/>
      </c>
      <c r="I293" s="6" t="str">
        <f t="shared" si="37"/>
        <v/>
      </c>
      <c r="J293" s="5" t="str">
        <f t="shared" si="33"/>
        <v/>
      </c>
      <c r="K293" s="7" t="str">
        <f t="shared" si="34"/>
        <v/>
      </c>
      <c r="L293" s="8" t="str">
        <f t="shared" si="36"/>
        <v/>
      </c>
      <c r="M293" s="7" t="str">
        <f t="shared" si="38"/>
        <v/>
      </c>
    </row>
    <row r="294" spans="7:14" x14ac:dyDescent="0.3">
      <c r="G294" s="5" t="str">
        <f t="shared" si="35"/>
        <v/>
      </c>
      <c r="H294" s="6" t="str">
        <f t="shared" si="32"/>
        <v/>
      </c>
      <c r="I294" s="6" t="str">
        <f t="shared" si="37"/>
        <v/>
      </c>
      <c r="J294" s="5" t="str">
        <f t="shared" si="33"/>
        <v/>
      </c>
      <c r="K294" s="7" t="str">
        <f t="shared" si="34"/>
        <v/>
      </c>
      <c r="L294" s="8" t="str">
        <f t="shared" si="36"/>
        <v/>
      </c>
      <c r="M294" s="7" t="str">
        <f t="shared" si="38"/>
        <v/>
      </c>
    </row>
    <row r="295" spans="7:14" x14ac:dyDescent="0.3">
      <c r="G295" s="5" t="str">
        <f t="shared" si="35"/>
        <v/>
      </c>
      <c r="H295" s="6" t="str">
        <f t="shared" si="32"/>
        <v/>
      </c>
      <c r="I295" s="6" t="str">
        <f t="shared" si="37"/>
        <v/>
      </c>
      <c r="J295" s="5" t="str">
        <f t="shared" si="33"/>
        <v/>
      </c>
      <c r="K295" s="7" t="str">
        <f t="shared" si="34"/>
        <v/>
      </c>
      <c r="L295" s="8" t="str">
        <f t="shared" si="36"/>
        <v/>
      </c>
      <c r="M295" s="7" t="str">
        <f t="shared" si="38"/>
        <v/>
      </c>
    </row>
    <row r="296" spans="7:14" x14ac:dyDescent="0.3">
      <c r="G296" s="5" t="str">
        <f t="shared" si="35"/>
        <v/>
      </c>
      <c r="H296" s="6" t="str">
        <f t="shared" si="32"/>
        <v/>
      </c>
      <c r="I296" s="6" t="str">
        <f t="shared" si="37"/>
        <v/>
      </c>
      <c r="J296" s="5" t="str">
        <f t="shared" si="33"/>
        <v/>
      </c>
      <c r="K296" s="7" t="str">
        <f t="shared" si="34"/>
        <v/>
      </c>
      <c r="L296" s="8" t="str">
        <f t="shared" si="36"/>
        <v/>
      </c>
      <c r="M296" s="7" t="str">
        <f t="shared" si="38"/>
        <v/>
      </c>
    </row>
    <row r="297" spans="7:14" x14ac:dyDescent="0.3">
      <c r="G297" s="5" t="str">
        <f t="shared" si="35"/>
        <v/>
      </c>
      <c r="H297" s="6" t="str">
        <f t="shared" si="32"/>
        <v/>
      </c>
      <c r="I297" s="6" t="str">
        <f t="shared" si="37"/>
        <v/>
      </c>
      <c r="J297" s="5" t="str">
        <f t="shared" si="33"/>
        <v/>
      </c>
      <c r="K297" s="7" t="str">
        <f t="shared" si="34"/>
        <v/>
      </c>
      <c r="L297" s="8" t="str">
        <f t="shared" si="36"/>
        <v/>
      </c>
      <c r="M297" s="7" t="str">
        <f t="shared" si="38"/>
        <v/>
      </c>
    </row>
    <row r="298" spans="7:14" x14ac:dyDescent="0.3">
      <c r="G298" s="5" t="str">
        <f t="shared" si="35"/>
        <v/>
      </c>
      <c r="H298" s="6" t="str">
        <f t="shared" si="32"/>
        <v/>
      </c>
      <c r="I298" s="6" t="str">
        <f t="shared" si="37"/>
        <v/>
      </c>
      <c r="J298" s="5" t="str">
        <f t="shared" si="33"/>
        <v/>
      </c>
      <c r="K298" s="7" t="str">
        <f t="shared" si="34"/>
        <v/>
      </c>
      <c r="L298" s="8" t="str">
        <f t="shared" si="36"/>
        <v/>
      </c>
      <c r="M298" s="7" t="str">
        <f t="shared" si="38"/>
        <v/>
      </c>
    </row>
    <row r="299" spans="7:14" x14ac:dyDescent="0.3">
      <c r="G299" s="5" t="str">
        <f t="shared" si="35"/>
        <v/>
      </c>
      <c r="H299" s="6" t="str">
        <f t="shared" si="32"/>
        <v/>
      </c>
      <c r="I299" s="6" t="str">
        <f t="shared" si="37"/>
        <v/>
      </c>
      <c r="J299" s="5" t="str">
        <f t="shared" si="33"/>
        <v/>
      </c>
      <c r="K299" s="7" t="str">
        <f t="shared" si="34"/>
        <v/>
      </c>
      <c r="L299" s="8" t="str">
        <f t="shared" si="36"/>
        <v/>
      </c>
      <c r="M299" s="7" t="str">
        <f t="shared" si="38"/>
        <v/>
      </c>
    </row>
    <row r="300" spans="7:14" x14ac:dyDescent="0.3">
      <c r="G300" s="5" t="str">
        <f t="shared" si="35"/>
        <v/>
      </c>
      <c r="H300" s="6" t="str">
        <f t="shared" si="32"/>
        <v/>
      </c>
      <c r="I300" s="6" t="str">
        <f t="shared" si="37"/>
        <v/>
      </c>
      <c r="J300" s="5" t="str">
        <f t="shared" si="33"/>
        <v/>
      </c>
      <c r="K300" s="7" t="str">
        <f t="shared" si="34"/>
        <v/>
      </c>
      <c r="L300" s="8" t="str">
        <f t="shared" si="36"/>
        <v/>
      </c>
      <c r="M300" s="7" t="str">
        <f t="shared" si="38"/>
        <v/>
      </c>
    </row>
    <row r="301" spans="7:14" x14ac:dyDescent="0.3">
      <c r="G301" s="5" t="str">
        <f t="shared" si="35"/>
        <v/>
      </c>
      <c r="H301" s="6" t="str">
        <f t="shared" si="32"/>
        <v/>
      </c>
      <c r="I301" s="6" t="str">
        <f t="shared" si="37"/>
        <v/>
      </c>
      <c r="J301" s="5" t="str">
        <f t="shared" si="33"/>
        <v/>
      </c>
      <c r="K301" s="7" t="str">
        <f t="shared" si="34"/>
        <v/>
      </c>
      <c r="L301" s="8" t="str">
        <f t="shared" si="36"/>
        <v/>
      </c>
      <c r="M301" s="7" t="str">
        <f t="shared" si="38"/>
        <v/>
      </c>
    </row>
    <row r="302" spans="7:14" x14ac:dyDescent="0.3">
      <c r="G302" s="5" t="str">
        <f t="shared" si="35"/>
        <v/>
      </c>
      <c r="H302" s="6" t="str">
        <f t="shared" si="32"/>
        <v/>
      </c>
      <c r="I302" s="6" t="str">
        <f t="shared" si="37"/>
        <v/>
      </c>
      <c r="J302" s="5" t="str">
        <f t="shared" si="33"/>
        <v/>
      </c>
      <c r="K302" s="7" t="str">
        <f t="shared" si="34"/>
        <v/>
      </c>
      <c r="L302" s="8" t="str">
        <f t="shared" si="36"/>
        <v/>
      </c>
      <c r="M302" s="7" t="str">
        <f t="shared" si="38"/>
        <v/>
      </c>
    </row>
    <row r="303" spans="7:14" x14ac:dyDescent="0.3">
      <c r="G303" s="5" t="str">
        <f t="shared" si="35"/>
        <v/>
      </c>
      <c r="H303" s="6" t="str">
        <f t="shared" si="32"/>
        <v/>
      </c>
      <c r="I303" s="6" t="str">
        <f t="shared" si="37"/>
        <v/>
      </c>
      <c r="J303" s="5" t="str">
        <f t="shared" si="33"/>
        <v/>
      </c>
      <c r="K303" s="7" t="str">
        <f t="shared" si="34"/>
        <v/>
      </c>
      <c r="L303" s="8" t="str">
        <f t="shared" si="36"/>
        <v/>
      </c>
      <c r="M303" s="7" t="str">
        <f t="shared" si="38"/>
        <v/>
      </c>
    </row>
    <row r="304" spans="7:14" x14ac:dyDescent="0.3">
      <c r="G304" s="5" t="str">
        <f t="shared" si="35"/>
        <v/>
      </c>
      <c r="H304" s="6" t="str">
        <f t="shared" si="32"/>
        <v/>
      </c>
      <c r="I304" s="6" t="str">
        <f t="shared" si="37"/>
        <v/>
      </c>
      <c r="J304" s="5" t="str">
        <f t="shared" si="33"/>
        <v/>
      </c>
      <c r="K304" s="7" t="str">
        <f t="shared" si="34"/>
        <v/>
      </c>
      <c r="L304" s="8" t="str">
        <f t="shared" si="36"/>
        <v/>
      </c>
      <c r="M304" s="7" t="str">
        <f t="shared" si="38"/>
        <v/>
      </c>
      <c r="N304" s="26" t="str">
        <f>IF((E304*20)&lt;&gt;0,E304*20,"")</f>
        <v/>
      </c>
    </row>
  </sheetData>
  <mergeCells count="4">
    <mergeCell ref="P15:Q15"/>
    <mergeCell ref="P17:Q17"/>
    <mergeCell ref="P16:Q16"/>
    <mergeCell ref="P14:Q14"/>
  </mergeCells>
  <conditionalFormatting sqref="L1:L1048576">
    <cfRule type="cellIs" dxfId="1" priority="8" operator="lessThan">
      <formula>0</formula>
    </cfRule>
  </conditionalFormatting>
  <conditionalFormatting sqref="L2:L1048576">
    <cfRule type="cellIs" dxfId="0" priority="4" operator="greater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1D24-8096-4583-8725-498E4A739CDE}">
  <dimension ref="A1"/>
  <sheetViews>
    <sheetView workbookViewId="0">
      <selection activeCell="N15" sqref="N1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9642-2220-424D-91DD-4F8565FEC930}">
  <dimension ref="A1"/>
  <sheetViews>
    <sheetView workbookViewId="0">
      <selection activeCell="N13" sqref="N1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Trades</vt:lpstr>
      <vt:lpstr>cotação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Arthur Masiero</dc:creator>
  <cp:lastModifiedBy>João Arthur Masiero</cp:lastModifiedBy>
  <dcterms:created xsi:type="dcterms:W3CDTF">2015-06-05T18:19:34Z</dcterms:created>
  <dcterms:modified xsi:type="dcterms:W3CDTF">2022-12-23T13:24:04Z</dcterms:modified>
</cp:coreProperties>
</file>