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<sst xmlns="http://schemas.openxmlformats.org/spreadsheetml/2006/main" count="66" uniqueCount="63">
  <si>
    <t xml:space="preserve">hit_rate_10</t>
  </si>
  <si>
    <t xml:space="preserve">hit_rate_20</t>
  </si>
  <si>
    <t xml:space="preserve">hit_rate_30</t>
  </si>
  <si>
    <t xml:space="preserve">hit_rate_40</t>
  </si>
  <si>
    <t xml:space="preserve">hit_rate_50</t>
  </si>
  <si>
    <t xml:space="preserve">hit_rate_real</t>
  </si>
  <si>
    <t xml:space="preserve">baseline</t>
  </si>
  <si>
    <t xml:space="preserve">CITY_176_144_BR</t>
  </si>
  <si>
    <t xml:space="preserve">Frequency (GHz)</t>
  </si>
  <si>
    <t xml:space="preserve">CPU_ACTIVE_ENERGY(J)</t>
  </si>
  <si>
    <t xml:space="preserve">CPU_WFM_ENERGY(J)</t>
  </si>
  <si>
    <t xml:space="preserve">CPU_STATIC_ENERGY(J)</t>
  </si>
  <si>
    <t xml:space="preserve">DotP_ENERGY</t>
  </si>
  <si>
    <t xml:space="preserve">LLC_RD_ENERGY(J)</t>
  </si>
  <si>
    <t xml:space="preserve">LLC_WR_ENERGY(J)</t>
  </si>
  <si>
    <t xml:space="preserve">DDR_RD_ENERGY</t>
  </si>
  <si>
    <t xml:space="preserve">DDR_WR_ENERGY</t>
  </si>
  <si>
    <t xml:space="preserve">Total Energy (J)</t>
  </si>
  <si>
    <t xml:space="preserve">Total Energy (J) (WITHOUT DDR)</t>
  </si>
  <si>
    <t xml:space="preserve">Instructions Executed</t>
  </si>
  <si>
    <t xml:space="preserve">CPU_ACTIVE</t>
  </si>
  <si>
    <t xml:space="preserve">CPU_WFM</t>
  </si>
  <si>
    <t xml:space="preserve">DotP</t>
  </si>
  <si>
    <t xml:space="preserve">LLC_RD_EX_HITS</t>
  </si>
  <si>
    <t xml:space="preserve">LLC_RD_CLEAN_HITS</t>
  </si>
  <si>
    <t xml:space="preserve">LLC_RD_SHARED_HITS</t>
  </si>
  <si>
    <t xml:space="preserve">LLC_WR_B_CLEAN_HITS</t>
  </si>
  <si>
    <t xml:space="preserve">LLC_WR_B_DIRTY_HITS</t>
  </si>
  <si>
    <t xml:space="preserve">DRAM_RD</t>
  </si>
  <si>
    <t xml:space="preserve">DRAM_WR</t>
  </si>
  <si>
    <t xml:space="preserve">TOTAL_CYCLES</t>
  </si>
  <si>
    <t xml:space="preserve">LLC_RD_HITS_TOTAL</t>
  </si>
  <si>
    <t xml:space="preserve">LLC_WR_HITS_TOTAL</t>
  </si>
  <si>
    <t xml:space="preserve">Real Measurements Exynos 5433</t>
  </si>
  <si>
    <t xml:space="preserve">DotP Unit</t>
  </si>
  <si>
    <t xml:space="preserve">Power(W)</t>
  </si>
  <si>
    <t xml:space="preserve">Delay (s)</t>
  </si>
  <si>
    <t xml:space="preserve">Energy (J)</t>
  </si>
  <si>
    <t xml:space="preserve">Total Operations</t>
  </si>
  <si>
    <t xml:space="preserve">Freq (MHz)</t>
  </si>
  <si>
    <t xml:space="preserve"> A57 - Power(W)</t>
  </si>
  <si>
    <t xml:space="preserve"> A53 - Power(W)</t>
  </si>
  <si>
    <t xml:space="preserve">Ratio A57/A53</t>
  </si>
  <si>
    <t xml:space="preserve">Cbit = 0</t>
  </si>
  <si>
    <t xml:space="preserve">Cbit = 1</t>
  </si>
  <si>
    <t xml:space="preserve">Average Ratio A57/A53</t>
  </si>
  <si>
    <t xml:space="preserve">Power Model 28nm FDSOI</t>
  </si>
  <si>
    <t xml:space="preserve">Power [Watt]</t>
  </si>
  <si>
    <t xml:space="preserve">Energy/Cycle [pJ]</t>
  </si>
  <si>
    <t xml:space="preserve">LLC RD ENERGY [pJ/BYTE]</t>
  </si>
  <si>
    <t xml:space="preserve">LLC WR ENERGY [pJ/BYTE]</t>
  </si>
  <si>
    <t xml:space="preserve">Energy/Access [pJ]</t>
  </si>
  <si>
    <t xml:space="preserve">Core</t>
  </si>
  <si>
    <t xml:space="preserve">Core </t>
  </si>
  <si>
    <t xml:space="preserve">DRAM</t>
  </si>
  <si>
    <t xml:space="preserve">CPU Core</t>
  </si>
  <si>
    <t xml:space="preserve">Vdd</t>
  </si>
  <si>
    <t xml:space="preserve">Freq</t>
  </si>
  <si>
    <t xml:space="preserve">Static</t>
  </si>
  <si>
    <t xml:space="preserve">WFM</t>
  </si>
  <si>
    <t xml:space="preserve">Active</t>
  </si>
  <si>
    <t xml:space="preserve">A57</t>
  </si>
  <si>
    <t xml:space="preserve">A53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</si>
</sst>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6EFCE"/>
        <bgColor rgb="FFCCFF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Input" xfId="20" builtinId="53" customBuiltin="true"/>
    <cellStyle name="Excel Built-in Good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4.4" zeroHeight="false" outlineLevelRow="0" outlineLevelCol="0"/>
  <cols>
    <col collapsed="false" customWidth="true" hidden="false" outlineLevel="0" max="1" min="1" style="0" width="36.89"/>
    <col collapsed="false" customWidth="true" hidden="false" outlineLevel="0" max="2" min="2" style="0" width="15.34"/>
    <col collapsed="false" customWidth="true" hidden="false" outlineLevel="0" max="4" min="3" style="0" width="13.44"/>
    <col collapsed="false" customWidth="true" hidden="false" outlineLevel="0" max="5" min="5" style="0" width="16"/>
    <col collapsed="false" customWidth="true" hidden="false" outlineLevel="0" max="6" min="6" style="0" width="11.99"/>
    <col collapsed="false" customWidth="true" hidden="false" outlineLevel="0" max="7" min="7" style="0" width="15.34"/>
    <col collapsed="false" customWidth="true" hidden="false" outlineLevel="0" max="8" min="8" style="1" width="16"/>
    <col collapsed="false" customWidth="true" hidden="false" outlineLevel="0" max="9" min="9" style="1" width="14.34"/>
    <col collapsed="false" customWidth="true" hidden="false" outlineLevel="0" max="10" min="10" style="0" width="24"/>
    <col collapsed="false" customWidth="true" hidden="false" outlineLevel="0" max="11" min="11" style="0" width="25.44"/>
    <col collapsed="false" customWidth="true" hidden="false" outlineLevel="0" max="12" min="12" style="0" width="18.66"/>
    <col collapsed="false" customWidth="true" hidden="false" outlineLevel="0" max="13" min="13" style="0" width="16"/>
    <col collapsed="false" customWidth="true" hidden="false" outlineLevel="0" max="14" min="14" style="2" width="20.99"/>
    <col collapsed="false" customWidth="true" hidden="false" outlineLevel="0" max="15" min="15" style="0" width="20.45"/>
    <col collapsed="false" customWidth="true" hidden="false" outlineLevel="0" max="16" min="16" style="0" width="24.44"/>
    <col collapsed="false" customWidth="true" hidden="false" outlineLevel="0" max="18" min="17" style="0" width="25"/>
    <col collapsed="false" customWidth="true" hidden="false" outlineLevel="0" max="19" min="19" style="0" width="19.99"/>
    <col collapsed="false" customWidth="true" hidden="false" outlineLevel="0" max="20" min="20" style="0" width="20.56"/>
    <col collapsed="false" customWidth="true" hidden="false" outlineLevel="0" max="21" min="21" style="0" width="22.44"/>
    <col collapsed="false" customWidth="true" hidden="false" outlineLevel="0" max="22" min="22" style="0" width="17"/>
    <col collapsed="false" customWidth="true" hidden="false" outlineLevel="0" max="26" min="23" style="0" width="8.89"/>
    <col collapsed="false" customWidth="true" hidden="false" outlineLevel="0" max="27" min="27" style="0" width="27.33"/>
    <col collapsed="false" customWidth="true" hidden="false" outlineLevel="0" max="28" min="28" style="0" width="27.99"/>
    <col collapsed="false" customWidth="true" hidden="false" outlineLevel="0" max="1025" min="29" style="0" width="8.89"/>
  </cols>
  <sheetData>
    <row r="1" customFormat="false" ht="14.4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L1" s="2"/>
      <c r="V1" s="0" t="s">
        <v>7</v>
      </c>
    </row>
    <row r="2" customFormat="false" ht="14.4" hidden="false" customHeight="false" outlineLevel="0" collapsed="false">
      <c r="A2" s="3" t="s">
        <v>8</v>
      </c>
      <c r="B2" s="0" t="n">
        <v>2</v>
      </c>
      <c r="C2" s="0" t="n">
        <v>2</v>
      </c>
      <c r="D2" s="0" t="n">
        <v>2</v>
      </c>
      <c r="E2" s="0" t="n">
        <v>2</v>
      </c>
      <c r="F2" s="0" t="n">
        <v>2</v>
      </c>
      <c r="G2" s="0" t="n">
        <v>2</v>
      </c>
      <c r="H2" s="1" t="n">
        <v>2</v>
      </c>
      <c r="I2" s="2"/>
      <c r="J2" s="2"/>
      <c r="P2" s="3"/>
      <c r="U2" s="3"/>
      <c r="V2" s="3" t="n">
        <v>1</v>
      </c>
    </row>
    <row r="3" customFormat="false" ht="14.4" hidden="false" customHeight="false" outlineLevel="0" collapsed="false">
      <c r="L3" s="2"/>
    </row>
    <row r="4" customFormat="false" ht="14.4" hidden="false" customHeight="false" outlineLevel="0" collapsed="false">
      <c r="I4" s="2"/>
      <c r="J4" s="2"/>
    </row>
    <row r="5" customFormat="false" ht="14.4" hidden="false" customHeight="false" outlineLevel="0" collapsed="false">
      <c r="A5" s="0" t="s">
        <v>9</v>
      </c>
      <c r="B5" s="0" t="n">
        <f aca="false">B18*I53*10^-12</f>
        <v>0.325263672129275</v>
      </c>
      <c r="C5" s="0" t="n">
        <f aca="false">C18*I53*10^-12</f>
        <v>0.325024357108498</v>
      </c>
      <c r="D5" s="0" t="n">
        <f aca="false">D18*I53*10^-12</f>
        <v>0.326056793257628</v>
      </c>
      <c r="E5" s="0" t="n">
        <f aca="false">E18*I53*10^-12</f>
        <v>0.326529006285111</v>
      </c>
      <c r="F5" s="0" t="n">
        <f aca="false">F18*I53*10^-12</f>
        <v>0.326808746467702</v>
      </c>
      <c r="G5" s="0" t="n">
        <f aca="false">G18*I53*10^-12</f>
        <v>0.325263672129275</v>
      </c>
      <c r="H5" s="1" t="n">
        <f aca="false">H18*I53*10^-12</f>
        <v>0.364138932045961</v>
      </c>
    </row>
    <row r="6" customFormat="false" ht="14.4" hidden="false" customHeight="false" outlineLevel="0" collapsed="false">
      <c r="A6" s="0" t="s">
        <v>10</v>
      </c>
      <c r="B6" s="0" t="n">
        <f aca="false">B19*H53*10^-12</f>
        <v>0.152886748465796</v>
      </c>
      <c r="C6" s="0" t="n">
        <f aca="false">C19*H53*10^-12</f>
        <v>0.15232005227213</v>
      </c>
      <c r="D6" s="0" t="n">
        <f aca="false">D19*H53*10^-12</f>
        <v>0.151578107833558</v>
      </c>
      <c r="E6" s="0" t="n">
        <f aca="false">E19*H53*10^-12</f>
        <v>0.15121206997908</v>
      </c>
      <c r="F6" s="0" t="n">
        <f aca="false">F19*H53*10^-12</f>
        <v>0.151022237388995</v>
      </c>
      <c r="G6" s="0" t="n">
        <f aca="false">G19*H53*10^-12</f>
        <v>0.152886748465796</v>
      </c>
      <c r="H6" s="1" t="n">
        <f aca="false">H19*H53*10^-12</f>
        <v>0.152834382797191</v>
      </c>
    </row>
    <row r="7" customFormat="false" ht="14.4" hidden="false" customHeight="false" outlineLevel="0" collapsed="false">
      <c r="A7" s="0" t="s">
        <v>11</v>
      </c>
      <c r="B7" s="0" t="n">
        <f aca="false">B29*G53*10^-12</f>
        <v>0.0236370662007006</v>
      </c>
      <c r="C7" s="0" t="n">
        <f aca="false">C29*G53*10^-12</f>
        <v>0.0235927496936243</v>
      </c>
      <c r="D7" s="0" t="n">
        <f aca="false">D29*G53*10^-12</f>
        <v>0.0235950274468377</v>
      </c>
      <c r="E7" s="0" t="n">
        <f aca="false">E29*G53*10^-12</f>
        <v>0.0235944871118416</v>
      </c>
      <c r="F7" s="0" t="n">
        <f aca="false">F29*G53*10^-12</f>
        <v>0.0235957681114405</v>
      </c>
      <c r="G7" s="0" t="n">
        <f aca="false">G29*G53*10^-12</f>
        <v>0.0236370662007006</v>
      </c>
      <c r="H7" s="1" t="n">
        <f aca="false">H29*G53*10^-12</f>
        <v>0.0253758327500277</v>
      </c>
    </row>
    <row r="8" customFormat="false" ht="14.4" hidden="false" customHeight="false" outlineLevel="0" collapsed="false">
      <c r="A8" s="0" t="s">
        <v>12</v>
      </c>
      <c r="B8" s="0" t="n">
        <f aca="false">(0.1*J39+0.9*J40)*K39</f>
        <v>2.869581451776E-005</v>
      </c>
      <c r="C8" s="0" t="n">
        <f aca="false">(0.2*J39+0.8*J40)*K39</f>
        <v>2.790535614464E-005</v>
      </c>
      <c r="D8" s="0" t="n">
        <f aca="false">(0.3*J39+0.7*J40)*K39</f>
        <v>2.711489777152E-005</v>
      </c>
      <c r="E8" s="0" t="n">
        <f aca="false">(0.4*J39+0.6*J40)*K39</f>
        <v>2.63244393984E-005</v>
      </c>
      <c r="F8" s="0" t="n">
        <f aca="false">(0.5*J39+0.5*J40)*K39</f>
        <v>2.553398102528E-005</v>
      </c>
      <c r="G8" s="0" t="n">
        <f aca="false">(0.1*J39+0.9*J40)*K39</f>
        <v>2.869581451776E-005</v>
      </c>
      <c r="H8" s="1" t="n">
        <v>0</v>
      </c>
    </row>
    <row r="9" customFormat="false" ht="14.4" hidden="false" customHeight="false" outlineLevel="0" collapsed="false">
      <c r="A9" s="0" t="s">
        <v>13</v>
      </c>
      <c r="B9" s="0" t="n">
        <f aca="false">B30*J52*10^-12</f>
        <v>2.459797836E-005</v>
      </c>
      <c r="C9" s="0" t="n">
        <f aca="false">C30*J52*10^-12</f>
        <v>2.459795076E-005</v>
      </c>
      <c r="D9" s="0" t="n">
        <f aca="false">D30*J52*10^-12</f>
        <v>2.459654316E-005</v>
      </c>
      <c r="E9" s="0" t="n">
        <f aca="false">E30*J52*10^-12</f>
        <v>2.45963472E-005</v>
      </c>
      <c r="F9" s="0" t="n">
        <f aca="false">F30*J52*10^-12</f>
        <v>2.4596361E-005</v>
      </c>
      <c r="G9" s="0" t="n">
        <f aca="false">G30*J52*10^-12</f>
        <v>2.459797836E-005</v>
      </c>
      <c r="H9" s="1" t="n">
        <f aca="false">H30*J52*10^-12</f>
        <v>2.459074716E-005</v>
      </c>
    </row>
    <row r="10" customFormat="false" ht="14.4" hidden="false" customHeight="false" outlineLevel="0" collapsed="false">
      <c r="A10" s="0" t="s">
        <v>14</v>
      </c>
      <c r="B10" s="0" t="n">
        <f aca="false">B31*K52*10^-12</f>
        <v>4.542646938E-005</v>
      </c>
      <c r="C10" s="0" t="n">
        <f aca="false">C31*K52*10^-12</f>
        <v>4.542697236E-005</v>
      </c>
      <c r="D10" s="0" t="n">
        <f aca="false">D31*K52*10^-12</f>
        <v>4.542713919E-005</v>
      </c>
      <c r="E10" s="0" t="n">
        <f aca="false">E31*K52*10^-12</f>
        <v>4.542677316E-005</v>
      </c>
      <c r="F10" s="0" t="n">
        <f aca="false">F31*K52*10^-12</f>
        <v>4.542610086E-005</v>
      </c>
      <c r="G10" s="0" t="n">
        <f aca="false">G31*K52*10^-12</f>
        <v>4.542646938E-005</v>
      </c>
      <c r="H10" s="1" t="n">
        <f aca="false">H31*K52*10^-12</f>
        <v>4.541744562E-005</v>
      </c>
    </row>
    <row r="11" customFormat="false" ht="14.4" hidden="false" customHeight="false" outlineLevel="0" collapsed="false">
      <c r="A11" s="0" t="s">
        <v>15</v>
      </c>
      <c r="B11" s="0" t="n">
        <f aca="false">B26*L52*10^-12</f>
        <v>3.12507415772377</v>
      </c>
      <c r="C11" s="0" t="n">
        <f aca="false">C26*L52*10^-12</f>
        <v>3.12505474254362</v>
      </c>
      <c r="D11" s="0" t="n">
        <f aca="false">D26*L52*10^-12</f>
        <v>3.12500516449431</v>
      </c>
      <c r="E11" s="0" t="n">
        <f aca="false">E26*L52*10^-12</f>
        <v>3.12490254139922</v>
      </c>
      <c r="F11" s="0" t="n">
        <f aca="false">F26*L52*10^-12</f>
        <v>3.12464962400779</v>
      </c>
      <c r="G11" s="0" t="n">
        <f aca="false">G26*L52*10^-12</f>
        <v>3.12507415772377</v>
      </c>
      <c r="H11" s="1" t="n">
        <f aca="false">H26*L52*10^-12</f>
        <v>3.12504694180159</v>
      </c>
    </row>
    <row r="12" customFormat="false" ht="14.4" hidden="false" customHeight="false" outlineLevel="0" collapsed="false">
      <c r="A12" s="0" t="s">
        <v>16</v>
      </c>
      <c r="B12" s="0" t="n">
        <f aca="false">B27*L52*10^-12</f>
        <v>1.80145673212687</v>
      </c>
      <c r="C12" s="0" t="n">
        <f aca="false">C27*L52*10^-12</f>
        <v>1.80145551867811</v>
      </c>
      <c r="D12" s="0" t="n">
        <f aca="false">D27*L52*10^-12</f>
        <v>1.80145361183006</v>
      </c>
      <c r="E12" s="0" t="n">
        <f aca="false">E27*L52*10^-12</f>
        <v>1.80143142305274</v>
      </c>
      <c r="F12" s="0" t="n">
        <f aca="false">F27*L52*10^-12</f>
        <v>1.8013473483887</v>
      </c>
      <c r="G12" s="0" t="n">
        <f aca="false">G27*L52*10^-12</f>
        <v>1.80145673212687</v>
      </c>
      <c r="H12" s="1" t="n">
        <f aca="false">H27*L52*10^-12</f>
        <v>1.80146193262155</v>
      </c>
      <c r="L12" s="3"/>
      <c r="M12" s="3"/>
      <c r="N12" s="3"/>
      <c r="O12" s="3"/>
    </row>
    <row r="13" customFormat="false" ht="14.4" hidden="false" customHeight="false" outlineLevel="0" collapsed="false">
      <c r="A13" s="3" t="s">
        <v>17</v>
      </c>
      <c r="B13" s="3" t="n">
        <f aca="false">SUM(B5:B12)</f>
        <v>5.42841709690867</v>
      </c>
      <c r="C13" s="3" t="n">
        <f aca="false">SUM(C5:C12)</f>
        <v>5.42754535057525</v>
      </c>
      <c r="D13" s="3" t="n">
        <f aca="false">SUM(D5:D12)</f>
        <v>5.42778584344251</v>
      </c>
      <c r="E13" s="3" t="n">
        <f aca="false">SUM(E5:E12)</f>
        <v>5.42776587538776</v>
      </c>
      <c r="F13" s="3" t="n">
        <f aca="false">SUM(F5:F12)</f>
        <v>5.42751928080751</v>
      </c>
      <c r="G13" s="3" t="n">
        <f aca="false">SUM(G5:G12)</f>
        <v>5.42841709690867</v>
      </c>
      <c r="H13" s="3" t="n">
        <f aca="false">SUM(H5:H12)</f>
        <v>5.46892803020911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4.4" hidden="false" customHeight="false" outlineLevel="0" collapsed="false">
      <c r="A14" s="3" t="s">
        <v>18</v>
      </c>
      <c r="B14" s="3" t="n">
        <f aca="false">SUM(B5:B10)</f>
        <v>0.50188620705803</v>
      </c>
      <c r="C14" s="3" t="n">
        <f aca="false">SUM(C5:C10)</f>
        <v>0.501035089353517</v>
      </c>
      <c r="D14" s="3" t="n">
        <f aca="false">SUM(D5:D10)</f>
        <v>0.501327067118145</v>
      </c>
      <c r="E14" s="3" t="n">
        <f aca="false">SUM(E5:E10)</f>
        <v>0.501431910935791</v>
      </c>
      <c r="F14" s="3" t="n">
        <f aca="false">SUM(F5:F10)</f>
        <v>0.501522308411023</v>
      </c>
      <c r="G14" s="3" t="n">
        <f aca="false">SUM(G5:G10)</f>
        <v>0.50188620705803</v>
      </c>
      <c r="H14" s="3" t="n">
        <f aca="false">SUM(H5:H10)</f>
        <v>0.54241915578596</v>
      </c>
      <c r="I14" s="3"/>
      <c r="J14" s="3"/>
      <c r="K14" s="3"/>
      <c r="L14" s="2"/>
      <c r="M14" s="3"/>
      <c r="O14" s="3"/>
      <c r="P14" s="3"/>
      <c r="Q14" s="3"/>
      <c r="R14" s="3"/>
      <c r="S14" s="3"/>
      <c r="T14" s="3"/>
      <c r="U14" s="3"/>
    </row>
    <row r="15" customFormat="false" ht="14.4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2"/>
      <c r="J15" s="2"/>
      <c r="K15" s="3"/>
      <c r="L15" s="2"/>
    </row>
    <row r="16" customFormat="false" ht="14.4" hidden="false" customHeight="false" outlineLevel="0" collapsed="false">
      <c r="A16" s="3"/>
      <c r="H16" s="3"/>
      <c r="I16" s="2"/>
      <c r="J16" s="2"/>
    </row>
    <row r="17" customFormat="false" ht="14.4" hidden="false" customHeight="false" outlineLevel="0" collapsed="false">
      <c r="A17" s="0" t="s">
        <v>19</v>
      </c>
      <c r="B17" s="0" t="n">
        <v>3130108996</v>
      </c>
      <c r="C17" s="0" t="n">
        <v>3122040323</v>
      </c>
      <c r="D17" s="0" t="n">
        <v>3113511900</v>
      </c>
      <c r="E17" s="0" t="n">
        <v>3104980752</v>
      </c>
      <c r="F17" s="0" t="n">
        <v>3096449509</v>
      </c>
      <c r="G17" s="0" t="n">
        <v>3130108996</v>
      </c>
      <c r="H17" s="1" t="n">
        <v>3181766342</v>
      </c>
    </row>
    <row r="18" customFormat="false" ht="14.4" hidden="false" customHeight="false" outlineLevel="0" collapsed="false">
      <c r="A18" s="0" t="s">
        <v>20</v>
      </c>
      <c r="B18" s="0" t="n">
        <v>3626806176</v>
      </c>
      <c r="C18" s="0" t="n">
        <v>3624137728</v>
      </c>
      <c r="D18" s="0" t="n">
        <v>3635649760</v>
      </c>
      <c r="E18" s="0" t="n">
        <v>3640915104</v>
      </c>
      <c r="F18" s="0" t="n">
        <v>3644034307</v>
      </c>
      <c r="G18" s="0" t="n">
        <v>3626806176</v>
      </c>
      <c r="H18" s="1" t="n">
        <v>4060279216</v>
      </c>
    </row>
    <row r="19" customFormat="false" ht="14.4" hidden="false" customHeight="false" outlineLevel="0" collapsed="false">
      <c r="A19" s="0" t="s">
        <v>21</v>
      </c>
      <c r="B19" s="0" t="n">
        <v>2255393070</v>
      </c>
      <c r="C19" s="0" t="n">
        <v>2247033139</v>
      </c>
      <c r="D19" s="0" t="n">
        <v>2236087937</v>
      </c>
      <c r="E19" s="0" t="n">
        <v>2230688128</v>
      </c>
      <c r="F19" s="0" t="n">
        <v>2227887708</v>
      </c>
      <c r="G19" s="0" t="n">
        <v>2255393070</v>
      </c>
      <c r="H19" s="1" t="n">
        <v>2254620569</v>
      </c>
    </row>
    <row r="20" customFormat="false" ht="14.4" hidden="false" customHeight="false" outlineLevel="0" collapsed="false">
      <c r="A20" s="0" t="s">
        <v>22</v>
      </c>
      <c r="B20" s="0" t="n">
        <v>80817152</v>
      </c>
      <c r="C20" s="0" t="n">
        <v>76782784</v>
      </c>
      <c r="D20" s="0" t="n">
        <v>72518576</v>
      </c>
      <c r="E20" s="0" t="n">
        <v>68253016</v>
      </c>
      <c r="F20" s="0" t="n">
        <v>63987456</v>
      </c>
      <c r="G20" s="0" t="n">
        <v>80817152</v>
      </c>
      <c r="H20" s="1" t="n">
        <v>0</v>
      </c>
    </row>
    <row r="21" customFormat="false" ht="14.4" hidden="false" customHeight="false" outlineLevel="0" collapsed="false">
      <c r="A21" s="0" t="s">
        <v>23</v>
      </c>
      <c r="B21" s="0" t="n">
        <v>345363</v>
      </c>
      <c r="C21" s="0" t="n">
        <v>345355</v>
      </c>
      <c r="D21" s="0" t="n">
        <v>345315</v>
      </c>
      <c r="E21" s="0" t="n">
        <v>345291</v>
      </c>
      <c r="F21" s="0" t="n">
        <v>345213</v>
      </c>
      <c r="G21" s="0" t="n">
        <v>345363</v>
      </c>
      <c r="H21" s="1" t="n">
        <v>345692</v>
      </c>
    </row>
    <row r="22" customFormat="false" ht="14.4" hidden="false" customHeight="false" outlineLevel="0" collapsed="false">
      <c r="A22" s="0" t="s">
        <v>24</v>
      </c>
      <c r="B22" s="0" t="n">
        <v>8281</v>
      </c>
      <c r="C22" s="0" t="n">
        <v>8284</v>
      </c>
      <c r="D22" s="0" t="n">
        <v>8283</v>
      </c>
      <c r="E22" s="0" t="n">
        <v>8280</v>
      </c>
      <c r="F22" s="0" t="n">
        <v>8280</v>
      </c>
      <c r="G22" s="0" t="n">
        <v>8281</v>
      </c>
      <c r="H22" s="1" t="n">
        <v>8306</v>
      </c>
    </row>
    <row r="23" customFormat="false" ht="14.4" hidden="false" customHeight="false" outlineLevel="0" collapsed="false">
      <c r="A23" s="0" t="s">
        <v>25</v>
      </c>
      <c r="B23" s="0" t="n">
        <v>8558667</v>
      </c>
      <c r="C23" s="0" t="n">
        <v>8558662</v>
      </c>
      <c r="D23" s="0" t="n">
        <v>8558193</v>
      </c>
      <c r="E23" s="0" t="n">
        <v>8558149</v>
      </c>
      <c r="F23" s="0" t="n">
        <v>8558232</v>
      </c>
      <c r="G23" s="0" t="n">
        <v>8558667</v>
      </c>
      <c r="H23" s="1" t="n">
        <v>8555693</v>
      </c>
    </row>
    <row r="24" customFormat="false" ht="14.4" hidden="false" customHeight="false" outlineLevel="0" collapsed="false">
      <c r="A24" s="0" t="s">
        <v>26</v>
      </c>
      <c r="B24" s="0" t="n">
        <v>13113</v>
      </c>
      <c r="C24" s="0" t="n">
        <v>13111</v>
      </c>
      <c r="D24" s="0" t="n">
        <v>13118</v>
      </c>
      <c r="E24" s="0" t="n">
        <v>13111</v>
      </c>
      <c r="F24" s="0" t="n">
        <v>13109</v>
      </c>
      <c r="G24" s="0" t="n">
        <v>13113</v>
      </c>
      <c r="H24" s="1" t="n">
        <v>13156</v>
      </c>
    </row>
    <row r="25" customFormat="false" ht="14.4" hidden="false" customHeight="false" outlineLevel="0" collapsed="false">
      <c r="A25" s="0" t="s">
        <v>27</v>
      </c>
      <c r="B25" s="0" t="n">
        <v>18230449</v>
      </c>
      <c r="C25" s="0" t="n">
        <v>18230653</v>
      </c>
      <c r="D25" s="0" t="n">
        <v>18230713</v>
      </c>
      <c r="E25" s="0" t="n">
        <v>18230573</v>
      </c>
      <c r="F25" s="0" t="n">
        <v>18230305</v>
      </c>
      <c r="G25" s="0" t="n">
        <v>18230449</v>
      </c>
      <c r="H25" s="1" t="n">
        <v>18226782</v>
      </c>
    </row>
    <row r="26" customFormat="false" ht="14.4" hidden="false" customHeight="false" outlineLevel="0" collapsed="false">
      <c r="A26" s="0" t="s">
        <v>28</v>
      </c>
      <c r="B26" s="0" t="n">
        <v>18027559</v>
      </c>
      <c r="C26" s="0" t="n">
        <v>18027447</v>
      </c>
      <c r="D26" s="0" t="n">
        <v>18027161</v>
      </c>
      <c r="E26" s="0" t="n">
        <v>18026569</v>
      </c>
      <c r="F26" s="0" t="n">
        <v>18025110</v>
      </c>
      <c r="G26" s="0" t="n">
        <v>18027559</v>
      </c>
      <c r="H26" s="1" t="n">
        <v>18027402</v>
      </c>
    </row>
    <row r="27" customFormat="false" ht="14.4" hidden="false" customHeight="false" outlineLevel="0" collapsed="false">
      <c r="A27" s="0" t="s">
        <v>29</v>
      </c>
      <c r="B27" s="0" t="n">
        <v>10392031</v>
      </c>
      <c r="C27" s="0" t="n">
        <v>10392024</v>
      </c>
      <c r="D27" s="0" t="n">
        <v>10392013</v>
      </c>
      <c r="E27" s="0" t="n">
        <v>10391885</v>
      </c>
      <c r="F27" s="0" t="n">
        <v>10391400</v>
      </c>
      <c r="G27" s="0" t="n">
        <v>10392031</v>
      </c>
      <c r="H27" s="1" t="n">
        <v>10392061</v>
      </c>
    </row>
    <row r="28" customFormat="false" ht="14.4" hidden="false" customHeight="false" outlineLevel="0" collapsed="false">
      <c r="I28" s="2"/>
      <c r="J28" s="2"/>
    </row>
    <row r="29" customFormat="false" ht="14.4" hidden="false" customHeight="false" outlineLevel="0" collapsed="false">
      <c r="A29" s="0" t="s">
        <v>30</v>
      </c>
      <c r="B29" s="0" t="n">
        <f aca="false">SUM(B18:B19)</f>
        <v>5882199246</v>
      </c>
      <c r="C29" s="0" t="n">
        <f aca="false">SUM(C18:C19)</f>
        <v>5871170867</v>
      </c>
      <c r="D29" s="0" t="n">
        <f aca="false">SUM(D18:D19)</f>
        <v>5871737697</v>
      </c>
      <c r="E29" s="0" t="n">
        <f aca="false">SUM(E18:E19)</f>
        <v>5871603232</v>
      </c>
      <c r="F29" s="0" t="n">
        <f aca="false">SUM(F18:F19)</f>
        <v>5871922015</v>
      </c>
      <c r="G29" s="0" t="n">
        <f aca="false">SUM(G18:G19)</f>
        <v>5882199246</v>
      </c>
      <c r="H29" s="1" t="n">
        <f aca="false">SUM(H18:H19)</f>
        <v>6314899785</v>
      </c>
    </row>
    <row r="30" customFormat="false" ht="14.4" hidden="false" customHeight="false" outlineLevel="0" collapsed="false">
      <c r="A30" s="0" t="s">
        <v>31</v>
      </c>
      <c r="B30" s="0" t="n">
        <f aca="false">SUM(B21:B23)</f>
        <v>8912311</v>
      </c>
      <c r="C30" s="0" t="n">
        <f aca="false">SUM(C21:C23)</f>
        <v>8912301</v>
      </c>
      <c r="D30" s="0" t="n">
        <f aca="false">SUM(D21:D23)</f>
        <v>8911791</v>
      </c>
      <c r="E30" s="0" t="n">
        <f aca="false">SUM(E21:E23)</f>
        <v>8911720</v>
      </c>
      <c r="F30" s="0" t="n">
        <f aca="false">SUM(F21:F23)</f>
        <v>8911725</v>
      </c>
      <c r="G30" s="0" t="n">
        <f aca="false">SUM(G21:G23)</f>
        <v>8912311</v>
      </c>
      <c r="H30" s="1" t="n">
        <f aca="false">SUM(H21:H23)</f>
        <v>8909691</v>
      </c>
    </row>
    <row r="31" customFormat="false" ht="14.4" hidden="false" customHeight="false" outlineLevel="0" collapsed="false">
      <c r="A31" s="0" t="s">
        <v>32</v>
      </c>
      <c r="B31" s="0" t="n">
        <f aca="false">SUM(B24:B25)</f>
        <v>18243562</v>
      </c>
      <c r="C31" s="0" t="n">
        <f aca="false">SUM(C24:C25)</f>
        <v>18243764</v>
      </c>
      <c r="D31" s="0" t="n">
        <f aca="false">SUM(D24:D25)</f>
        <v>18243831</v>
      </c>
      <c r="E31" s="0" t="n">
        <f aca="false">SUM(E24:E25)</f>
        <v>18243684</v>
      </c>
      <c r="F31" s="0" t="n">
        <f aca="false">SUM(F24:F25)</f>
        <v>18243414</v>
      </c>
      <c r="G31" s="0" t="n">
        <f aca="false">SUM(G24:G25)</f>
        <v>18243562</v>
      </c>
      <c r="H31" s="1" t="n">
        <f aca="false">SUM(H24:H25)</f>
        <v>18239938</v>
      </c>
    </row>
    <row r="32" customFormat="false" ht="14.4" hidden="false" customHeight="false" outlineLevel="0" collapsed="false">
      <c r="I32" s="2"/>
      <c r="J32" s="2"/>
      <c r="K32" s="2"/>
      <c r="R32" s="2"/>
    </row>
    <row r="37" customFormat="false" ht="15" hidden="false" customHeight="false" outlineLevel="0" collapsed="false">
      <c r="G37" s="4"/>
      <c r="H37" s="4"/>
      <c r="I37" s="4"/>
      <c r="J37" s="4"/>
      <c r="K37" s="4"/>
      <c r="L37" s="4"/>
      <c r="M37" s="4"/>
      <c r="N37" s="5"/>
    </row>
    <row r="38" customFormat="false" ht="15" hidden="false" customHeight="false" outlineLevel="0" collapsed="false">
      <c r="B38" s="6" t="s">
        <v>33</v>
      </c>
      <c r="C38" s="6"/>
      <c r="D38" s="6"/>
      <c r="E38" s="6"/>
      <c r="G38" s="7" t="s">
        <v>34</v>
      </c>
      <c r="H38" s="8" t="s">
        <v>35</v>
      </c>
      <c r="I38" s="8" t="s">
        <v>36</v>
      </c>
      <c r="J38" s="8" t="s">
        <v>37</v>
      </c>
      <c r="K38" s="8" t="s">
        <v>38</v>
      </c>
      <c r="L38" s="4"/>
      <c r="M38" s="4"/>
      <c r="N38" s="5"/>
    </row>
    <row r="39" customFormat="false" ht="13.8" hidden="false" customHeight="false" outlineLevel="0" collapsed="false">
      <c r="B39" s="9" t="s">
        <v>39</v>
      </c>
      <c r="C39" s="10" t="s">
        <v>40</v>
      </c>
      <c r="D39" s="11" t="s">
        <v>41</v>
      </c>
      <c r="E39" s="12" t="s">
        <v>42</v>
      </c>
      <c r="G39" s="13" t="s">
        <v>43</v>
      </c>
      <c r="H39" s="14" t="n">
        <f aca="false">1.24*10^-3</f>
        <v>0.00124</v>
      </c>
      <c r="I39" s="14" t="n">
        <f aca="false">408*10^-12</f>
        <v>4.08E-010</v>
      </c>
      <c r="J39" s="14" t="n">
        <f aca="false">H39*I39</f>
        <v>5.0592E-013</v>
      </c>
      <c r="K39" s="15" t="n">
        <v>42658304</v>
      </c>
      <c r="L39" s="4"/>
      <c r="M39" s="16"/>
      <c r="N39" s="5"/>
    </row>
    <row r="40" customFormat="false" ht="13.8" hidden="false" customHeight="false" outlineLevel="0" collapsed="false">
      <c r="A40" s="17"/>
      <c r="B40" s="18" t="n">
        <v>1000</v>
      </c>
      <c r="C40" s="19" t="n">
        <v>1.83</v>
      </c>
      <c r="D40" s="19" t="n">
        <v>0.535</v>
      </c>
      <c r="E40" s="20" t="n">
        <f aca="false">C40/D40</f>
        <v>3.42056074766355</v>
      </c>
      <c r="G40" s="7" t="s">
        <v>44</v>
      </c>
      <c r="H40" s="21" t="n">
        <f aca="false">3.23*10^-3</f>
        <v>0.00323</v>
      </c>
      <c r="I40" s="14" t="n">
        <f aca="false">214*10^-12</f>
        <v>2.14E-010</v>
      </c>
      <c r="J40" s="14" t="n">
        <f aca="false">H40*I40</f>
        <v>6.9122E-013</v>
      </c>
      <c r="K40" s="15"/>
      <c r="L40" s="4"/>
      <c r="M40" s="4"/>
      <c r="N40" s="5"/>
    </row>
    <row r="41" customFormat="false" ht="13.8" hidden="false" customHeight="false" outlineLevel="0" collapsed="false">
      <c r="A41" s="22"/>
      <c r="B41" s="23" t="n">
        <v>1100</v>
      </c>
      <c r="C41" s="24" t="n">
        <v>2.12</v>
      </c>
      <c r="D41" s="24" t="n">
        <v>0.636</v>
      </c>
      <c r="E41" s="25" t="n">
        <f aca="false">C41/D41</f>
        <v>3.33333333333333</v>
      </c>
      <c r="G41" s="5"/>
      <c r="H41" s="0"/>
      <c r="I41" s="0"/>
      <c r="J41" s="5"/>
      <c r="K41" s="5"/>
      <c r="L41" s="4"/>
      <c r="M41" s="4"/>
      <c r="N41" s="5"/>
    </row>
    <row r="42" customFormat="false" ht="14.4" hidden="false" customHeight="false" outlineLevel="0" collapsed="false">
      <c r="A42" s="22"/>
      <c r="B42" s="23" t="n">
        <v>1200</v>
      </c>
      <c r="C42" s="24" t="n">
        <v>2.52</v>
      </c>
      <c r="D42" s="24" t="n">
        <v>0.742</v>
      </c>
      <c r="E42" s="25" t="n">
        <f aca="false">C42/D42</f>
        <v>3.39622641509434</v>
      </c>
      <c r="G42" s="5"/>
      <c r="H42" s="5"/>
      <c r="I42" s="5"/>
      <c r="J42" s="5"/>
      <c r="K42" s="5"/>
      <c r="L42" s="4"/>
      <c r="M42" s="4"/>
      <c r="N42" s="5"/>
    </row>
    <row r="43" customFormat="false" ht="15" hidden="false" customHeight="false" outlineLevel="0" collapsed="false">
      <c r="A43" s="22"/>
      <c r="B43" s="23" t="n">
        <v>1300</v>
      </c>
      <c r="C43" s="24" t="n">
        <v>2.88</v>
      </c>
      <c r="D43" s="26" t="n">
        <v>0.865</v>
      </c>
      <c r="E43" s="27" t="n">
        <f aca="false">C43/D43</f>
        <v>3.32947976878613</v>
      </c>
      <c r="G43" s="5"/>
      <c r="H43" s="5"/>
      <c r="I43" s="5"/>
      <c r="J43" s="5"/>
      <c r="K43" s="5"/>
      <c r="L43" s="4"/>
      <c r="M43" s="4"/>
      <c r="N43" s="5"/>
    </row>
    <row r="44" customFormat="false" ht="15" hidden="false" customHeight="false" outlineLevel="0" collapsed="false">
      <c r="A44" s="22"/>
      <c r="B44" s="28"/>
      <c r="C44" s="29"/>
      <c r="D44" s="30" t="s">
        <v>45</v>
      </c>
      <c r="E44" s="31" t="n">
        <f aca="false">SUM(E40:E43)/4</f>
        <v>3.36990006621934</v>
      </c>
      <c r="G44" s="4"/>
      <c r="H44" s="4"/>
      <c r="I44" s="4"/>
      <c r="J44" s="4"/>
      <c r="K44" s="4"/>
      <c r="L44" s="4"/>
      <c r="M44" s="4"/>
      <c r="N44" s="5"/>
    </row>
    <row r="45" customFormat="false" ht="14.4" hidden="false" customHeight="false" outlineLevel="0" collapsed="false">
      <c r="A45" s="22"/>
      <c r="G45" s="4"/>
      <c r="H45" s="4"/>
      <c r="I45" s="4"/>
      <c r="J45" s="4"/>
      <c r="K45" s="4"/>
      <c r="L45" s="4"/>
      <c r="M45" s="4"/>
      <c r="N45" s="5"/>
    </row>
    <row r="46" customFormat="false" ht="14.4" hidden="false" customHeight="false" outlineLevel="0" collapsed="false">
      <c r="G46" s="4"/>
      <c r="H46" s="4"/>
      <c r="I46" s="4"/>
      <c r="J46" s="4"/>
      <c r="K46" s="4"/>
      <c r="L46" s="4"/>
      <c r="M46" s="4"/>
      <c r="N46" s="5"/>
    </row>
    <row r="47" customFormat="false" ht="14.4" hidden="false" customHeight="false" outlineLevel="0" collapsed="false">
      <c r="G47" s="4"/>
      <c r="H47" s="4"/>
      <c r="I47" s="4"/>
      <c r="J47" s="4"/>
      <c r="K47" s="4"/>
      <c r="L47" s="4"/>
      <c r="M47" s="4"/>
      <c r="N47" s="5"/>
    </row>
    <row r="48" customFormat="false" ht="15" hidden="false" customHeight="false" outlineLevel="0" collapsed="false"/>
    <row r="49" customFormat="false" ht="15" hidden="false" customHeight="false" outlineLevel="0" collapsed="false">
      <c r="A49" s="32" t="s">
        <v>46</v>
      </c>
      <c r="B49" s="32"/>
      <c r="C49" s="32"/>
      <c r="D49" s="33" t="s">
        <v>47</v>
      </c>
      <c r="E49" s="33"/>
      <c r="F49" s="33"/>
      <c r="G49" s="6" t="s">
        <v>48</v>
      </c>
      <c r="H49" s="6"/>
      <c r="I49" s="6"/>
      <c r="J49" s="34" t="s">
        <v>49</v>
      </c>
      <c r="K49" s="32" t="s">
        <v>50</v>
      </c>
      <c r="L49" s="35" t="s">
        <v>51</v>
      </c>
    </row>
    <row r="50" customFormat="false" ht="15" hidden="false" customHeight="false" outlineLevel="0" collapsed="false">
      <c r="A50" s="32"/>
      <c r="B50" s="32"/>
      <c r="C50" s="32"/>
      <c r="D50" s="33" t="s">
        <v>52</v>
      </c>
      <c r="E50" s="33"/>
      <c r="F50" s="33"/>
      <c r="G50" s="33" t="s">
        <v>53</v>
      </c>
      <c r="H50" s="33"/>
      <c r="I50" s="33"/>
      <c r="J50" s="34"/>
      <c r="K50" s="34"/>
      <c r="L50" s="36" t="s">
        <v>54</v>
      </c>
    </row>
    <row r="51" customFormat="false" ht="15" hidden="false" customHeight="false" outlineLevel="0" collapsed="false">
      <c r="A51" s="37" t="s">
        <v>55</v>
      </c>
      <c r="B51" s="38" t="s">
        <v>56</v>
      </c>
      <c r="C51" s="12" t="s">
        <v>57</v>
      </c>
      <c r="D51" s="38" t="s">
        <v>58</v>
      </c>
      <c r="E51" s="38" t="s">
        <v>59</v>
      </c>
      <c r="F51" s="39" t="s">
        <v>60</v>
      </c>
      <c r="G51" s="40" t="s">
        <v>58</v>
      </c>
      <c r="H51" s="41" t="s">
        <v>59</v>
      </c>
      <c r="I51" s="1" t="s">
        <v>60</v>
      </c>
      <c r="J51" s="34"/>
      <c r="K51" s="32"/>
      <c r="L51" s="42"/>
    </row>
    <row r="52" customFormat="false" ht="15" hidden="false" customHeight="false" outlineLevel="0" collapsed="false">
      <c r="A52" s="43" t="s">
        <v>61</v>
      </c>
      <c r="B52" s="44" t="n">
        <v>0.925</v>
      </c>
      <c r="C52" s="45" t="n">
        <v>2003</v>
      </c>
      <c r="D52" s="46" t="n">
        <v>0.0271304642251414</v>
      </c>
      <c r="E52" s="47" t="n">
        <v>0.457668463164628</v>
      </c>
      <c r="F52" s="48" t="n">
        <v>0.605500629129696</v>
      </c>
      <c r="G52" s="49" t="n">
        <v>13.5416274804255</v>
      </c>
      <c r="H52" s="50" t="n">
        <v>228.436040986392</v>
      </c>
      <c r="I52" s="51" t="n">
        <v>302.223503836669</v>
      </c>
      <c r="J52" s="52" t="n">
        <v>2.76</v>
      </c>
      <c r="K52" s="52" t="n">
        <v>2.49</v>
      </c>
      <c r="L52" s="53" t="n">
        <v>173349.822775439</v>
      </c>
    </row>
    <row r="53" customFormat="false" ht="15" hidden="false" customHeight="false" outlineLevel="0" collapsed="false">
      <c r="A53" s="41" t="s">
        <v>62</v>
      </c>
      <c r="B53" s="44"/>
      <c r="C53" s="45"/>
      <c r="D53" s="54" t="n">
        <f aca="false">D52/E44</f>
        <v>0.0080508215947124</v>
      </c>
      <c r="E53" s="54" t="n">
        <f aca="false">E52/E44</f>
        <v>0.135810692949742</v>
      </c>
      <c r="F53" s="54" t="n">
        <f aca="false">F52/E44</f>
        <v>0.179679105383384</v>
      </c>
      <c r="G53" s="55" t="n">
        <f aca="false">G52/E44</f>
        <v>4.01840624776085</v>
      </c>
      <c r="H53" s="24" t="n">
        <f aca="false">H52/E44</f>
        <v>67.7871855240718</v>
      </c>
      <c r="I53" s="25" t="n">
        <f aca="false">I52/E44</f>
        <v>89.6832243977285</v>
      </c>
      <c r="J53" s="52"/>
      <c r="K53" s="52"/>
      <c r="L53" s="53"/>
    </row>
  </sheetData>
  <mergeCells count="14">
    <mergeCell ref="B38:E38"/>
    <mergeCell ref="K39:K40"/>
    <mergeCell ref="A49:C50"/>
    <mergeCell ref="D49:F49"/>
    <mergeCell ref="G49:I49"/>
    <mergeCell ref="J49:J51"/>
    <mergeCell ref="K49:K51"/>
    <mergeCell ref="D50:F50"/>
    <mergeCell ref="G50:I50"/>
    <mergeCell ref="B52:B53"/>
    <mergeCell ref="C52:C53"/>
    <mergeCell ref="J52:J53"/>
    <mergeCell ref="K52:K53"/>
    <mergeCell ref="L52: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2019-04-17T15:54:20Z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