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pivotCache/pivotCacheRecords5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00" activeTab="4"/>
  </bookViews>
  <sheets>
    <sheet name="Resultado Geral Maio2025" sheetId="1" r:id="rId1"/>
    <sheet name="Outros Dados" sheetId="2" r:id="rId2"/>
    <sheet name="ClientesMaio2025" sheetId="3" r:id="rId3"/>
    <sheet name="Retenções Maio2025" sheetId="4" r:id="rId4"/>
    <sheet name="Retenções Outros Setores" sheetId="5" r:id="rId5"/>
    <sheet name="Casos de Divergência" sheetId="6" r:id="rId6"/>
    <sheet name="Retenções Desconsideradas" sheetId="7" r:id="rId7"/>
    <sheet name="Reativações" sheetId="8" r:id="rId8"/>
    <sheet name="Pausas Maio2025" sheetId="9" r:id="rId9"/>
    <sheet name="Média Cancelados" sheetId="10" r:id="rId10"/>
    <sheet name="Estudo média de Metas" sheetId="11" r:id="rId11"/>
    <sheet name="Avaliações Google" sheetId="12" r:id="rId12"/>
  </sheets>
  <definedNames>
    <definedName name="_xlnm._FilterDatabase" localSheetId="2" hidden="1">ClientesMaio2025!$A$1:$T$353</definedName>
    <definedName name="_xlnm._FilterDatabase" localSheetId="3" hidden="1">'Retenções Maio2025'!$A$1:$J$105</definedName>
    <definedName name="_xlnm._FilterDatabase" localSheetId="4" hidden="1">'Retenções Outros Setores'!$A$1:$M$447</definedName>
    <definedName name="Z_6CC1ABA9_1D67_4277_AFA7_A68ABEFB0160_.wvu.FilterData" localSheetId="2" hidden="1">ClientesMaio2025!$M$1:$M$353</definedName>
    <definedName name="Z_56BD7370_C7DC_40D3_90C1_482CBA8B3B8F_.wvu.FilterData" localSheetId="2" hidden="1">ClientesMaio2025!$L$1:$L$353</definedName>
    <definedName name="Z_1295E43F_28C2_4BA3_8E63_3865CA6E92D0_.wvu.FilterData" localSheetId="2" hidden="1">ClientesMaio2025!$B$1:$P$2</definedName>
    <definedName name="Z_1295E43F_28C2_4BA3_8E63_3865CA6E92D0_.wvu.FilterData" localSheetId="3" hidden="1">'Retenções Maio2025'!$E$1:$G$105</definedName>
    <definedName name="Z_1295E43F_28C2_4BA3_8E63_3865CA6E92D0_.wvu.FilterData" localSheetId="4" hidden="1">'Retenções Outros Setores'!$E$1:$G$210</definedName>
    <definedName name="Z_1295E43F_28C2_4BA3_8E63_3865CA6E92D0_.wvu.FilterData" localSheetId="8" hidden="1">'Pausas Maio2025'!$A$1:$B$288</definedName>
    <definedName name="Z_D3688B6E_A615_4E98_A795_B698CDF9D369_.wvu.FilterData" localSheetId="2" hidden="1">ClientesMaio2025!$M$1:$M$353</definedName>
    <definedName name="Z_05DE1DFD_B1C9_4FCC_9819_8DC44B34489C_.wvu.FilterData" localSheetId="2" hidden="1">ClientesMaio2025!$B$1:$P$2</definedName>
    <definedName name="Z_05DE1DFD_B1C9_4FCC_9819_8DC44B34489C_.wvu.FilterData" localSheetId="3" hidden="1">'Retenções Maio2025'!$E$1:$G$105</definedName>
    <definedName name="Z_05DE1DFD_B1C9_4FCC_9819_8DC44B34489C_.wvu.FilterData" localSheetId="4" hidden="1">'Retenções Outros Setores'!$E$1:$G$210</definedName>
    <definedName name="Z_05DE1DFD_B1C9_4FCC_9819_8DC44B34489C_.wvu.FilterData" localSheetId="8" hidden="1">'Pausas Maio2025'!$A$1:$B$288</definedName>
    <definedName name="Z_D74825DA_C841_4AE6_BF61_1F564F755B77_.wvu.FilterData" localSheetId="2" hidden="1">ClientesMaio2025!$B$1:$P$2</definedName>
    <definedName name="Z_D74825DA_C841_4AE6_BF61_1F564F755B77_.wvu.FilterData" localSheetId="3" hidden="1">'Retenções Maio2025'!$E$1:$G$105</definedName>
    <definedName name="Z_D74825DA_C841_4AE6_BF61_1F564F755B77_.wvu.FilterData" localSheetId="4" hidden="1">'Retenções Outros Setores'!$E$1:$G$210</definedName>
    <definedName name="Z_D74825DA_C841_4AE6_BF61_1F564F755B77_.wvu.FilterData" localSheetId="8" hidden="1">'Pausas Maio2025'!$A$1:$B$288</definedName>
    <definedName name="Z_8AFEA153_885D_44C3_B81C_2A54C77FD279_.wvu.FilterData" localSheetId="2" hidden="1">ClientesMaio2025!$N$1:$N$353</definedName>
  </definedNames>
  <calcPr calcId="191029"/>
  <customWorkbookViews>
    <customWorkbookView name="Filtro 4" guid="{05DE1DFD-B1C9-4FCC-9819-8DC44B34489C}" maximized="1" windowWidth="0" windowHeight="0" activeSheetId="0"/>
    <customWorkbookView name="Filtro 5" guid="{D3688B6E-A615-4E98-A795-B698CDF9D369}" maximized="1" windowWidth="0" windowHeight="0" activeSheetId="0"/>
    <customWorkbookView name="Filtro 6" guid="{8AFEA153-885D-44C3-B81C-2A54C77FD279}" maximized="1" windowWidth="0" windowHeight="0" activeSheetId="0"/>
    <customWorkbookView name="Filtro 7" guid="{6CC1ABA9-1D67-4277-AFA7-A68ABEFB0160}" maximized="1" windowWidth="0" windowHeight="0" activeSheetId="0"/>
    <customWorkbookView name="Filtro 1" guid="{56BD7370-C7DC-40D3-90C1-482CBA8B3B8F}" maximized="1" windowWidth="0" windowHeight="0" activeSheetId="0"/>
    <customWorkbookView name="Filtro 2" guid="{1295E43F-28C2-4BA3-8E63-3865CA6E92D0}" maximized="1" windowWidth="0" windowHeight="0" activeSheetId="0"/>
    <customWorkbookView name="Filtro 3" guid="{D74825DA-C841-4AE6-BF61-1F564F755B77}" maximized="1" windowWidth="0" windowHeight="0" activeSheetId="0"/>
  </customWorkbookViews>
  <pivotCaches>
    <pivotCache cacheId="0" r:id="rId13"/>
    <pivotCache cacheId="1" r:id="rId14"/>
    <pivotCache cacheId="2" r:id="rId15"/>
    <pivotCache cacheId="3" r:id="rId16"/>
    <pivotCache cacheId="4" r:id="rId1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<sst xmlns="http://schemas.openxmlformats.org/spreadsheetml/2006/main" count="9983" uniqueCount="1925">
  <si>
    <t xml:space="preserve">Meta 18% = R$ 300,00
Meta 21% = R$ 500,00
Meta 25% = R$ 800,00
Meta 30% = R$ 1200,00
Meta 40% = R$ 2000,00
</t>
  </si>
  <si>
    <t>Maio de 2025</t>
  </si>
  <si>
    <t>Total Pedidos de Cancelamento:</t>
  </si>
  <si>
    <t>Cancelados:</t>
  </si>
  <si>
    <t>Retidos (Somente Cancelamento):</t>
  </si>
  <si>
    <t>Retidos (Somente Outros Setores):</t>
  </si>
  <si>
    <t>Retidos Total:</t>
  </si>
  <si>
    <t>Total Registro de Retenção:</t>
  </si>
  <si>
    <t>Registro de Retenção Pendente:</t>
  </si>
  <si>
    <t>Clientes Pausados:</t>
  </si>
  <si>
    <t>Retenções:</t>
  </si>
  <si>
    <t>Cancelou e Reativou no mesmo mês:</t>
  </si>
  <si>
    <t>Luis Chicuta:</t>
  </si>
  <si>
    <t>Cancelamentos do Sexo Feminino:</t>
  </si>
  <si>
    <t>Giovanna Aguiar:</t>
  </si>
  <si>
    <t>Cancelamentos do Sexo Masculino:</t>
  </si>
  <si>
    <t>Total Outros Setores:</t>
  </si>
  <si>
    <t>Média de Cancelamento ao longo dos meses:</t>
  </si>
  <si>
    <t>Retenções Desconsideradas:</t>
  </si>
  <si>
    <t>Tempo médio do cliente na base:</t>
  </si>
  <si>
    <t>Total Retidos:</t>
  </si>
  <si>
    <t>Calculadora de comissão:</t>
  </si>
  <si>
    <t>Cancelamentos:</t>
  </si>
  <si>
    <t>Solicitações (Somente Cancelamento):</t>
  </si>
  <si>
    <t>Solicitações (Somente Outros Setores):</t>
  </si>
  <si>
    <t>Total Cancelados:</t>
  </si>
  <si>
    <t>Adicional de percentual (De outros setores) para comissão do setor de cancelamento:</t>
  </si>
  <si>
    <t>Pausas:</t>
  </si>
  <si>
    <t>Porcentagem Total para Comissão:</t>
  </si>
  <si>
    <t>Comissão do mês:</t>
  </si>
  <si>
    <t>Total Pausas:</t>
  </si>
  <si>
    <t>Dificuldade dos Atendimentos:</t>
  </si>
  <si>
    <t>Cancelamento (Cancelados + Retidos):</t>
  </si>
  <si>
    <t>Baixa:</t>
  </si>
  <si>
    <t>Alta:</t>
  </si>
  <si>
    <t>Critíca:</t>
  </si>
  <si>
    <t>Atendimentos de Informação/Outros:</t>
  </si>
  <si>
    <t>Outros Setores (Cancelados + Retidos):</t>
  </si>
  <si>
    <t>Total:</t>
  </si>
  <si>
    <t>Total de Atendimentos Registrados ("Cancelamento - "):</t>
  </si>
  <si>
    <t>Última atualização:</t>
  </si>
  <si>
    <t>Total de Retenções Necessárias (Setor de Cancelamento) para atingir 18%:</t>
  </si>
  <si>
    <t>Foram para VIVO:</t>
  </si>
  <si>
    <t>Total de Retenções Necessárias (Setor de Cancelamento) para atingir 21%:</t>
  </si>
  <si>
    <t>Total de Retenções Necessárias (Setor de Cancelamento) para atingir 25%:</t>
  </si>
  <si>
    <t>Total de Retenções Necessárias (Setor de Cancelamento) para atingir 30%:</t>
  </si>
  <si>
    <t>Total de Retenções Necessárias (Setor de Cancelamento) para atingir 40%:</t>
  </si>
  <si>
    <t>Última Alteração do Relatório:</t>
  </si>
  <si>
    <t>Total atendimentos Luis Chicuta (Sem contar registro de retenção de outros setores):</t>
  </si>
  <si>
    <t>Faltam:</t>
  </si>
  <si>
    <t>Total atendimentos Giovanna Aguiar (Sem contar registro de retenção de outros setores):</t>
  </si>
  <si>
    <t>Plano que mais cancelam</t>
  </si>
  <si>
    <t>COUNTA of Plano</t>
  </si>
  <si>
    <t>Local Inviabilidade</t>
  </si>
  <si>
    <t>COUNT</t>
  </si>
  <si>
    <t>Bairro</t>
  </si>
  <si>
    <t>Responsável</t>
  </si>
  <si>
    <t>Conferência dos Dados</t>
  </si>
  <si>
    <t xml:space="preserve"> COMBO MULTI 30 Promocional</t>
  </si>
  <si>
    <t xml:space="preserve">  </t>
  </si>
  <si>
    <t>Água Espraiada (Caucaia do Alto)</t>
  </si>
  <si>
    <t>Aline Lourenço</t>
  </si>
  <si>
    <t>08_Mbps_Promocional</t>
  </si>
  <si>
    <t xml:space="preserve"> Itaim Paulista</t>
  </si>
  <si>
    <t>Bairro Jardim Nossa Senhora das Graças</t>
  </si>
  <si>
    <t>Alison Evangelista</t>
  </si>
  <si>
    <t>1 COMBO MULTI 250 + Basic TV</t>
  </si>
  <si>
    <t xml:space="preserve"> São Roque</t>
  </si>
  <si>
    <t>Bairro Nakamura Park</t>
  </si>
  <si>
    <t>Caio Fernando Rodrigues (Técnico)</t>
  </si>
  <si>
    <t>1 COMBO MULTI 250 + Power TV</t>
  </si>
  <si>
    <t>Alemanha</t>
  </si>
  <si>
    <t>Barro Branco</t>
  </si>
  <si>
    <t>Eduardo Tomaz</t>
  </si>
  <si>
    <t>1 COMBO MULTI 30 Promocional</t>
  </si>
  <si>
    <t>Araçatuba</t>
  </si>
  <si>
    <t>Bosque Capuava</t>
  </si>
  <si>
    <t>Gabriel Marques</t>
  </si>
  <si>
    <t>1 COMBO MULTI 300 Promocional</t>
  </si>
  <si>
    <t>Argentina</t>
  </si>
  <si>
    <t>Caiapia</t>
  </si>
  <si>
    <t>Gabriel Rosa</t>
  </si>
  <si>
    <t>1 COMBO MULTI 50 Promocional</t>
  </si>
  <si>
    <t>Bahia</t>
  </si>
  <si>
    <t>Capuava</t>
  </si>
  <si>
    <t>Gustavo Leonidas</t>
  </si>
  <si>
    <t>1 COMBO MULTI 500 + Basic TV</t>
  </si>
  <si>
    <t>Barretos-SP</t>
  </si>
  <si>
    <t>Cemucam</t>
  </si>
  <si>
    <t>João Pedro Gomes</t>
  </si>
  <si>
    <t>1 COMBO MULTI 500 Promocional - SEM LOCACAO</t>
  </si>
  <si>
    <t>Barueri</t>
  </si>
  <si>
    <t>Centreville</t>
  </si>
  <si>
    <t>João Pedro Miyake</t>
  </si>
  <si>
    <t>1 COMBO MULTI PREMIUM</t>
  </si>
  <si>
    <t xml:space="preserve">Barueri </t>
  </si>
  <si>
    <t>Centro</t>
  </si>
  <si>
    <t>Kaiky Leandro</t>
  </si>
  <si>
    <t>1 MULTI 200</t>
  </si>
  <si>
    <t>Bauru</t>
  </si>
  <si>
    <t>Centro (Caucaia do Alto)</t>
  </si>
  <si>
    <t>Luccas Andrade</t>
  </si>
  <si>
    <t>1 MULTI 250 Promocional</t>
  </si>
  <si>
    <t>Belo Horizonte</t>
  </si>
  <si>
    <t>Cercado Grande</t>
  </si>
  <si>
    <t>Maria Clara Pereira</t>
  </si>
  <si>
    <t>1 MULTI 50</t>
  </si>
  <si>
    <t>Blumenau</t>
  </si>
  <si>
    <t>Chácara Belverde</t>
  </si>
  <si>
    <t>Miguel Roveda</t>
  </si>
  <si>
    <t>2 COMBO MULTI 250 + Basic TV</t>
  </si>
  <si>
    <t>Cambuci</t>
  </si>
  <si>
    <t>Chácara Embu Colonial</t>
  </si>
  <si>
    <t>Pedro Henrique</t>
  </si>
  <si>
    <t>2 COMBO MULTI 300 Promocional</t>
  </si>
  <si>
    <t>Campinas</t>
  </si>
  <si>
    <t>Chacará Ondas Verdes</t>
  </si>
  <si>
    <t>Pedro Henrique de Moraes (Técnico)</t>
  </si>
  <si>
    <t>2 COMBO MULTI 50 Promocional</t>
  </si>
  <si>
    <t>Carapicuíba</t>
  </si>
  <si>
    <t>Chácara Ondas Verdes</t>
  </si>
  <si>
    <t>Rennan Taioqui</t>
  </si>
  <si>
    <t>2 COMBO MULTI 500 + Basic TV</t>
  </si>
  <si>
    <t>Condominio Bujiro Macal</t>
  </si>
  <si>
    <t>Chácara Recanto Verde</t>
  </si>
  <si>
    <t>Rubens Ribeiro</t>
  </si>
  <si>
    <t>2 COMBO MULTI PREMIUM</t>
  </si>
  <si>
    <t>Condomínio Sunflower</t>
  </si>
  <si>
    <t>Chácara Tropical (Caucaia do Alto)</t>
  </si>
  <si>
    <t>Sara dos Santos</t>
  </si>
  <si>
    <t>2 MULTI 100</t>
  </si>
  <si>
    <t>Condomínio Village de Wimbledon</t>
  </si>
  <si>
    <t>Chácara Vista Alegre</t>
  </si>
  <si>
    <t>Vinicius Arruda (Técnico)</t>
  </si>
  <si>
    <t>2 MULTI 200</t>
  </si>
  <si>
    <t>Cotia (Rua Brumado)</t>
  </si>
  <si>
    <t>Chácaras Ondas Verdes</t>
  </si>
  <si>
    <t>(em branco)</t>
  </si>
  <si>
    <t>2 MULTI 50</t>
  </si>
  <si>
    <t>Cotia (Rua Sussumo Yoshimoto)</t>
  </si>
  <si>
    <t>Colinas de Cotia</t>
  </si>
  <si>
    <t>Total geral</t>
  </si>
  <si>
    <t>200_Mbps Promocional</t>
  </si>
  <si>
    <t>Curitiba</t>
  </si>
  <si>
    <t>Conjunto Habitacional Presidente Castelo Branco</t>
  </si>
  <si>
    <t>MULTI 100 CORPORATIVO</t>
  </si>
  <si>
    <t>Diadema</t>
  </si>
  <si>
    <t>dos Pereiras (Caucaia do Alto)</t>
  </si>
  <si>
    <t>Nome</t>
  </si>
  <si>
    <t>Qntd.</t>
  </si>
  <si>
    <t>Comissão</t>
  </si>
  <si>
    <t>MULTI 150 EMPRESA</t>
  </si>
  <si>
    <t xml:space="preserve">Dracena </t>
  </si>
  <si>
    <t>Embu Colonial</t>
  </si>
  <si>
    <t>MULTI 300 EMPRESA</t>
  </si>
  <si>
    <t>Embu das Artes</t>
  </si>
  <si>
    <t>Embuema</t>
  </si>
  <si>
    <t>MULTI Empresarial 150</t>
  </si>
  <si>
    <t>Engenheiro Coelho</t>
  </si>
  <si>
    <t>Granja Clotilde</t>
  </si>
  <si>
    <t>MULTI Empresarial 300</t>
  </si>
  <si>
    <t>Estrada Matão I</t>
  </si>
  <si>
    <t>Granja Viana II</t>
  </si>
  <si>
    <t>MULTI Empresarial 50</t>
  </si>
  <si>
    <t>Goiania</t>
  </si>
  <si>
    <t>Horizontal Park</t>
  </si>
  <si>
    <t>MULTI Empresarial 500 (Promocional)</t>
  </si>
  <si>
    <t>Goiás</t>
  </si>
  <si>
    <t>Invernada</t>
  </si>
  <si>
    <t>Guarujá</t>
  </si>
  <si>
    <t>Itatuba</t>
  </si>
  <si>
    <t>Guarulhos</t>
  </si>
  <si>
    <t>Jardim Adelina</t>
  </si>
  <si>
    <t xml:space="preserve">Guarulhos </t>
  </si>
  <si>
    <t>Jardim Araruama</t>
  </si>
  <si>
    <t>Ipaussu</t>
  </si>
  <si>
    <t>Jardim Arco Iris</t>
  </si>
  <si>
    <t>Italia</t>
  </si>
  <si>
    <t>Jardim Arco-Íris</t>
  </si>
  <si>
    <t>Itapecerica da Serra</t>
  </si>
  <si>
    <t>Jardim Atalaia</t>
  </si>
  <si>
    <t>Itapeninga</t>
  </si>
  <si>
    <t>Jardim Barro Branco</t>
  </si>
  <si>
    <t>Itapevi</t>
  </si>
  <si>
    <t>Jardim Bela Vista</t>
  </si>
  <si>
    <t>Itaquaquecetuba</t>
  </si>
  <si>
    <t>Jardim Belizario</t>
  </si>
  <si>
    <t>Jandira</t>
  </si>
  <si>
    <t>Jardim Belizário</t>
  </si>
  <si>
    <t>Jarinu</t>
  </si>
  <si>
    <t>Jardim Caiapia</t>
  </si>
  <si>
    <t>Jundiaí</t>
  </si>
  <si>
    <t>Jardim Central</t>
  </si>
  <si>
    <t>Londrina</t>
  </si>
  <si>
    <t>Jardim Cláudio</t>
  </si>
  <si>
    <t>Marília</t>
  </si>
  <si>
    <t>Jardim Colibri</t>
  </si>
  <si>
    <t>Mato Grosso</t>
  </si>
  <si>
    <t>Jardim Cotia</t>
  </si>
  <si>
    <t>Maua</t>
  </si>
  <si>
    <t>Jardim da Glória</t>
  </si>
  <si>
    <t>Minas Gerais</t>
  </si>
  <si>
    <t>Jardim Dinorah</t>
  </si>
  <si>
    <t>não foi informado</t>
  </si>
  <si>
    <t>Jardim do Rio Cotia</t>
  </si>
  <si>
    <t>Natal</t>
  </si>
  <si>
    <t>Jardim dos Ipês</t>
  </si>
  <si>
    <t>Osasco</t>
  </si>
  <si>
    <t>Jardim dos Pereiras (Caucaia do Alto)</t>
  </si>
  <si>
    <t xml:space="preserve">Osasco </t>
  </si>
  <si>
    <t>Jardim Eliane</t>
  </si>
  <si>
    <t>Outro País</t>
  </si>
  <si>
    <t>Jardim Estela Mari</t>
  </si>
  <si>
    <t>Paraná</t>
  </si>
  <si>
    <t>Jardim Haras Bela Vista Gl Dois</t>
  </si>
  <si>
    <t>Paranápanema</t>
  </si>
  <si>
    <t>Jardim Isis</t>
  </si>
  <si>
    <t>Perelhos</t>
  </si>
  <si>
    <t>Jardim Ísis</t>
  </si>
  <si>
    <t>Pernambuco</t>
  </si>
  <si>
    <t>Jardim Lavapes das Graças</t>
  </si>
  <si>
    <t xml:space="preserve">Pirapora Bom Jesus </t>
  </si>
  <si>
    <t>Jardim Leonor</t>
  </si>
  <si>
    <t>Pirituba</t>
  </si>
  <si>
    <t>Jardim Lina</t>
  </si>
  <si>
    <t>Portugal</t>
  </si>
  <si>
    <t>Jardim Maria Tereza</t>
  </si>
  <si>
    <t xml:space="preserve">Portugal </t>
  </si>
  <si>
    <t>Jardim Monte Santo</t>
  </si>
  <si>
    <t>Praia Grande</t>
  </si>
  <si>
    <t>Jardim Museu</t>
  </si>
  <si>
    <t>Recife</t>
  </si>
  <si>
    <t>Jardim Nara Lúcia</t>
  </si>
  <si>
    <t>Registro</t>
  </si>
  <si>
    <t>Jardim Nomura</t>
  </si>
  <si>
    <t>Rio de Janeiro</t>
  </si>
  <si>
    <t>Jardim Nossa Senhora das Graças</t>
  </si>
  <si>
    <t>Rondonia</t>
  </si>
  <si>
    <t>Jardim Nova Coimbra</t>
  </si>
  <si>
    <t>Santa Bárbara</t>
  </si>
  <si>
    <t>Jardim Nova Vida</t>
  </si>
  <si>
    <t>Santa Catarina</t>
  </si>
  <si>
    <t>Jardim Panorama</t>
  </si>
  <si>
    <t>Santana</t>
  </si>
  <si>
    <t>Jardim Petrópolis</t>
  </si>
  <si>
    <t>Santana de Parnaíba</t>
  </si>
  <si>
    <t>Jardim Rio das Pedras</t>
  </si>
  <si>
    <t>Santo André</t>
  </si>
  <si>
    <t>Jardim Rosalina</t>
  </si>
  <si>
    <t>Santos</t>
  </si>
  <si>
    <t>Jardim Rosemary</t>
  </si>
  <si>
    <t>São Bernardo do Campo</t>
  </si>
  <si>
    <t>Jardim Sabia</t>
  </si>
  <si>
    <t>São Pedro</t>
  </si>
  <si>
    <t>Jardim Sabiá</t>
  </si>
  <si>
    <t>São Roque</t>
  </si>
  <si>
    <t>Jardim San Ressore (Caucaia do Alto)</t>
  </si>
  <si>
    <t>Sorocaba</t>
  </si>
  <si>
    <t>Jardim Sandra</t>
  </si>
  <si>
    <t>SP-Capital</t>
  </si>
  <si>
    <t>Jardim Santa Clara</t>
  </si>
  <si>
    <t>Tocantins</t>
  </si>
  <si>
    <t>Jardim Santa Luzia</t>
  </si>
  <si>
    <t>Jardim Santana</t>
  </si>
  <si>
    <t>Jardim São Luiz</t>
  </si>
  <si>
    <t>Jardim São Miguel</t>
  </si>
  <si>
    <t>Jardim São Vicente</t>
  </si>
  <si>
    <t>Jardim Tomé</t>
  </si>
  <si>
    <t>Jardim vargem grande</t>
  </si>
  <si>
    <t>Lageadinho</t>
  </si>
  <si>
    <t>Lageado</t>
  </si>
  <si>
    <t>Lajeado</t>
  </si>
  <si>
    <t>Maranhão</t>
  </si>
  <si>
    <t>Maria Auxiliadora</t>
  </si>
  <si>
    <t>Moinho Velho</t>
  </si>
  <si>
    <t>Morada Santa Fé</t>
  </si>
  <si>
    <t>Nakamura Park</t>
  </si>
  <si>
    <t>Outeiro de Passárgada</t>
  </si>
  <si>
    <t>Paisagem Casa Grande</t>
  </si>
  <si>
    <t>Paisagem Renoir</t>
  </si>
  <si>
    <t>Parque Alexandre</t>
  </si>
  <si>
    <t>Parque Bahia</t>
  </si>
  <si>
    <t>Parque do Agreste</t>
  </si>
  <si>
    <t>Parque dos Pires</t>
  </si>
  <si>
    <t>Parque Frondoso</t>
  </si>
  <si>
    <t>Parque Miguel Mirizola</t>
  </si>
  <si>
    <t>Parque Mirante da Mata</t>
  </si>
  <si>
    <t>Parque Monjolo</t>
  </si>
  <si>
    <t>Parque Rincão</t>
  </si>
  <si>
    <t>Parque Rizzo</t>
  </si>
  <si>
    <t>Parque Santa Rita de Cassia</t>
  </si>
  <si>
    <t>Parque Santa Rita de Cássia</t>
  </si>
  <si>
    <t>Parque São George</t>
  </si>
  <si>
    <t>Parque São Paulo</t>
  </si>
  <si>
    <t>Parque Turiguara</t>
  </si>
  <si>
    <t>Pitas</t>
  </si>
  <si>
    <t>Portal do Santa Paula</t>
  </si>
  <si>
    <t>Pununduva</t>
  </si>
  <si>
    <t>Quinta dos Angicos</t>
  </si>
  <si>
    <t>Recanto Arco Verde</t>
  </si>
  <si>
    <t>Recanto dos Victor's</t>
  </si>
  <si>
    <t>Recanto Vista Alegre</t>
  </si>
  <si>
    <t>Residencial Palma de Maiorca</t>
  </si>
  <si>
    <t>Ressaca</t>
  </si>
  <si>
    <t>Rua Consolsção</t>
  </si>
  <si>
    <t>Vargem Grande Paulista - SP</t>
  </si>
  <si>
    <t>Vila Monte Serrat</t>
  </si>
  <si>
    <t>Vila Monte Serrat (Raízes Eco Clube)</t>
  </si>
  <si>
    <t>Vila Santo Antônio</t>
  </si>
  <si>
    <t>Vila Santo Antônio do Portão</t>
  </si>
  <si>
    <t>Vila São Francisco</t>
  </si>
  <si>
    <t>Vila São Joaquim</t>
  </si>
  <si>
    <t>Data Ativação</t>
  </si>
  <si>
    <t>Dt. Cancel.</t>
  </si>
  <si>
    <t>tempoAtivo</t>
  </si>
  <si>
    <t>Dias</t>
  </si>
  <si>
    <t>idCliente</t>
  </si>
  <si>
    <t>idContrato</t>
  </si>
  <si>
    <t>idAtendimento</t>
  </si>
  <si>
    <t>plano</t>
  </si>
  <si>
    <t>nome</t>
  </si>
  <si>
    <t>sexo</t>
  </si>
  <si>
    <t>rua</t>
  </si>
  <si>
    <t>bairro</t>
  </si>
  <si>
    <t>condominio</t>
  </si>
  <si>
    <t>motivoReal</t>
  </si>
  <si>
    <t>localInviabilidade</t>
  </si>
  <si>
    <t>provedor</t>
  </si>
  <si>
    <t>motivoInsatisfação</t>
  </si>
  <si>
    <t>dificuldade</t>
  </si>
  <si>
    <t>ajustadoNoIXC</t>
  </si>
  <si>
    <t>responsavel</t>
  </si>
  <si>
    <t>Michael Zeller</t>
  </si>
  <si>
    <t>M</t>
  </si>
  <si>
    <t>Estrada Manoel Lages do Chao</t>
  </si>
  <si>
    <t>Condomínio Green Land</t>
  </si>
  <si>
    <t>Mudanca de Endereco (Inviabilidade Tecnica)</t>
  </si>
  <si>
    <t>Crítica</t>
  </si>
  <si>
    <t>OK</t>
  </si>
  <si>
    <t>Giovanna Aguiar</t>
  </si>
  <si>
    <t>Lucileide Leite Costa</t>
  </si>
  <si>
    <t>F</t>
  </si>
  <si>
    <t>Estrada Manoel Lages do Chão</t>
  </si>
  <si>
    <t>Patrícia de Cordeiro de Medelo</t>
  </si>
  <si>
    <t>Rua Paranapanema</t>
  </si>
  <si>
    <t>Edifício Pedra Diamante</t>
  </si>
  <si>
    <t>Mudanca para local que ja possui Nmultifibra</t>
  </si>
  <si>
    <t>Luis Chicuta</t>
  </si>
  <si>
    <t>Daiana dos Santos Valentim</t>
  </si>
  <si>
    <t>Rua Doutora Aparecida Fernandes de Jesus Domingues</t>
  </si>
  <si>
    <t>Condomínio Vida Plena</t>
  </si>
  <si>
    <t>Lucas Satirio da Silva</t>
  </si>
  <si>
    <t>Rua Mongaguá</t>
  </si>
  <si>
    <t>Francisca Analene Alves</t>
  </si>
  <si>
    <t>Estrada Padre Inácio</t>
  </si>
  <si>
    <t>Edson Leandro Marques Cordeiro</t>
  </si>
  <si>
    <t>Rua Santos Dumont</t>
  </si>
  <si>
    <t>Michel Gomes Rocha</t>
  </si>
  <si>
    <t>Rua do Pilão</t>
  </si>
  <si>
    <t>Bianca Carina Lannes Almeida Publiese</t>
  </si>
  <si>
    <t>Marcos Leandro de Oliveira</t>
  </si>
  <si>
    <t>Condomínio Costa Verde</t>
  </si>
  <si>
    <t>Roquelina Pereira Dos Santos</t>
  </si>
  <si>
    <t>Rua São Januário</t>
  </si>
  <si>
    <t>Insatisfacao com servico prestado</t>
  </si>
  <si>
    <t>Vivo</t>
  </si>
  <si>
    <t>Lentidão e Oscilação (Somente Wi-Fi)</t>
  </si>
  <si>
    <t>Kleber da Silva Gonçalves</t>
  </si>
  <si>
    <t>Rua dos Incas</t>
  </si>
  <si>
    <t>Edmilson Silva Dos Santos</t>
  </si>
  <si>
    <t>Estrada Capuava</t>
  </si>
  <si>
    <t>Thallyta dos Santos Motta</t>
  </si>
  <si>
    <t>Rua Caminho Existente</t>
  </si>
  <si>
    <t>Pessoal nao Detalhado</t>
  </si>
  <si>
    <t>Lauana Daló da Silva</t>
  </si>
  <si>
    <t>Rua Professor Zoe Pereira Beniamino</t>
  </si>
  <si>
    <t>Edifício Narciso</t>
  </si>
  <si>
    <t>Trocou de Provedor (Melhor Proposta Financeira)</t>
  </si>
  <si>
    <t>Maria Cristina Guimarães Antunes</t>
  </si>
  <si>
    <t>Rua Maria José Celestino Saad</t>
  </si>
  <si>
    <t>Condomínio Residencial Valle Verde</t>
  </si>
  <si>
    <t>Marcílio Ramos Pereira Cardial</t>
  </si>
  <si>
    <t>Avenida Doutor Odair Pacheco Pedroso</t>
  </si>
  <si>
    <t>Mirella Nery Pires</t>
  </si>
  <si>
    <t>Estrada Morro Grande</t>
  </si>
  <si>
    <t>Trocou de provedor (Pacote dados moveis incluso)</t>
  </si>
  <si>
    <t>Claro</t>
  </si>
  <si>
    <t>Amanda Lucas Gonzaga</t>
  </si>
  <si>
    <t>Rua Silva Teles</t>
  </si>
  <si>
    <t>Bruno Henrique de Souza Santos</t>
  </si>
  <si>
    <t>Rua dos Coqueirais</t>
  </si>
  <si>
    <t>Residencial Sidney</t>
  </si>
  <si>
    <t>Michelle de Moura</t>
  </si>
  <si>
    <t xml:space="preserve"> Rua dos Alpes</t>
  </si>
  <si>
    <t>Francisco Lucas da Silva Moraes</t>
  </si>
  <si>
    <t>Rua Brumado</t>
  </si>
  <si>
    <t>Douglas Silva de Santana</t>
  </si>
  <si>
    <t>Rua Sete de Setembro</t>
  </si>
  <si>
    <t>Jumara Oliveira da Silva</t>
  </si>
  <si>
    <t>Rua André Belizia</t>
  </si>
  <si>
    <t>Corte de gastos</t>
  </si>
  <si>
    <t>Alta</t>
  </si>
  <si>
    <t>Cleberson Alves Peixoto da Silva</t>
  </si>
  <si>
    <t>Estrada Velha da Olaria</t>
  </si>
  <si>
    <t>Condomínio Cotia C (CDHU do Panorama)</t>
  </si>
  <si>
    <t>Edson Tavares da Silva</t>
  </si>
  <si>
    <t>Avenida Engenheiro Agenor Machado</t>
  </si>
  <si>
    <t>Não informado</t>
  </si>
  <si>
    <t>Glaucia Martins de Castro</t>
  </si>
  <si>
    <t>Rosana Bruna Sampaio Teixeira</t>
  </si>
  <si>
    <t>Estrada Da Ressaca</t>
  </si>
  <si>
    <t>Roger Rafael Monteiro Ferreira</t>
  </si>
  <si>
    <t>Rua Mônaco</t>
  </si>
  <si>
    <t>Lucas Ribeiro Rodrigues</t>
  </si>
  <si>
    <t>Rua Calixto Maciel</t>
  </si>
  <si>
    <t>Termino de contrato</t>
  </si>
  <si>
    <t>Lincon Aparecido Santos da Silva</t>
  </si>
  <si>
    <t>Rua Serra dos Penitentes</t>
  </si>
  <si>
    <t>Fabio de Oliveira Silva</t>
  </si>
  <si>
    <t>Condomínio Parque Real</t>
  </si>
  <si>
    <t>Amanda Aparecida Stella Da Conceição</t>
  </si>
  <si>
    <t>Rua Ilha Bela</t>
  </si>
  <si>
    <t>Liizelma Silva do Nascimento</t>
  </si>
  <si>
    <t>Carlos Alberto Barreiros Moreira Junior</t>
  </si>
  <si>
    <t>Luana Teixeira Macedo</t>
  </si>
  <si>
    <t>Av. Ivo Mário Isaac Pires</t>
  </si>
  <si>
    <t>Leonardo Souza Bezerra</t>
  </si>
  <si>
    <t>Condomínio Le Mont I</t>
  </si>
  <si>
    <t>Andre Renato de Asis</t>
  </si>
  <si>
    <t>Rua Balão Mágico</t>
  </si>
  <si>
    <t>Ana Claudia Jacinto</t>
  </si>
  <si>
    <t>Rua Erivelton Martins</t>
  </si>
  <si>
    <t>Silvia Cristina Rapisardi</t>
  </si>
  <si>
    <t>Condomínio Jardim dos Alpes</t>
  </si>
  <si>
    <t>Guilherme Pereira Reis</t>
  </si>
  <si>
    <t>Avenida Eldorado</t>
  </si>
  <si>
    <t>Flavio de Jesus</t>
  </si>
  <si>
    <t>Avenida Marabás</t>
  </si>
  <si>
    <t>Condomínio Arco Iris I</t>
  </si>
  <si>
    <t>Rosimeire Aparecida da Silva</t>
  </si>
  <si>
    <t>Residencial Paris</t>
  </si>
  <si>
    <t>Regiane Maria Rocha Pinto Aro</t>
  </si>
  <si>
    <t>Carlos Eduardo Yoshikawa</t>
  </si>
  <si>
    <t>Rua Carlos Gomes</t>
  </si>
  <si>
    <t>Nitchelly Kathleen Silva Martins</t>
  </si>
  <si>
    <t>Rua Nápoles</t>
  </si>
  <si>
    <t>Condomínio Residencial Florença</t>
  </si>
  <si>
    <t>Gabriel Martins</t>
  </si>
  <si>
    <t>Rua Guiné</t>
  </si>
  <si>
    <t>Condomínio Residêncial Praça Paraíso</t>
  </si>
  <si>
    <t>Kaiene Domingues Paz</t>
  </si>
  <si>
    <t>Rua Austrália</t>
  </si>
  <si>
    <t>Residencial Las Vegas</t>
  </si>
  <si>
    <t>Ezequias Mendez De almeida</t>
  </si>
  <si>
    <t>Rua Apeninos</t>
  </si>
  <si>
    <t>Diego Silva Rocha</t>
  </si>
  <si>
    <t>Alex Conceicao dos Santos</t>
  </si>
  <si>
    <t>Rua Engenheiro Agenor Machado</t>
  </si>
  <si>
    <t>Karine Souza Brito Guimarães</t>
  </si>
  <si>
    <t>Rua Alméria</t>
  </si>
  <si>
    <t>Luiz Felipe Goncalves de Oliveira</t>
  </si>
  <si>
    <t>Estrada das Palmeiras</t>
  </si>
  <si>
    <t>Condomínio Club &amp; Home Bosque dos Pássaros</t>
  </si>
  <si>
    <t>Luciana Rosa de Jesus</t>
  </si>
  <si>
    <t>Rua Sudão</t>
  </si>
  <si>
    <t>Rui Nunes da Silva</t>
  </si>
  <si>
    <t>Rua Érico Veríssimo</t>
  </si>
  <si>
    <t>Janiele Marques dos Santos</t>
  </si>
  <si>
    <t>Rua Noel Rosa</t>
  </si>
  <si>
    <t>Vinicius Ruas Benini</t>
  </si>
  <si>
    <t>Rua Itaim</t>
  </si>
  <si>
    <t>Interlink</t>
  </si>
  <si>
    <t>Maria Neide Alves da Silva</t>
  </si>
  <si>
    <t>Avenida Inocêncio Píres de Oliveira</t>
  </si>
  <si>
    <t>Geane Pereira Gomes</t>
  </si>
  <si>
    <t>Rua Caiapó</t>
  </si>
  <si>
    <t>Kelly Alves de Oliveira</t>
  </si>
  <si>
    <t>Estrada do Atalaia</t>
  </si>
  <si>
    <t>Carla Leticia Albuquerque Manfredo</t>
  </si>
  <si>
    <t>Rua Nápolis</t>
  </si>
  <si>
    <t>Condomínio Residencial Bento XXI</t>
  </si>
  <si>
    <t>Andre Luis Mendes</t>
  </si>
  <si>
    <t>Rua Tomás Sepé</t>
  </si>
  <si>
    <t>Residencial Mônaco</t>
  </si>
  <si>
    <t>Maria Luiza da Silva Barbosa</t>
  </si>
  <si>
    <t>Rua Azulão</t>
  </si>
  <si>
    <t>Jailson Pereira da Silva</t>
  </si>
  <si>
    <t>Rua Ameixeiras</t>
  </si>
  <si>
    <t>Amanda Dias Pereira</t>
  </si>
  <si>
    <t>Rua Ávila</t>
  </si>
  <si>
    <t>Damião da Silva Santos</t>
  </si>
  <si>
    <t>Rua Léon</t>
  </si>
  <si>
    <t>George Bispo dos Santos Junior</t>
  </si>
  <si>
    <t>Rua Nelson Raineri</t>
  </si>
  <si>
    <t>Rafael Maria da Silva</t>
  </si>
  <si>
    <t>Rua João Vitorello</t>
  </si>
  <si>
    <t>Dirceu Alves Feitosa</t>
  </si>
  <si>
    <t>Rua Ipiau</t>
  </si>
  <si>
    <t>Rodrigo Alves da Silveria Giordani</t>
  </si>
  <si>
    <t>Ricardo Chiodo Silva</t>
  </si>
  <si>
    <t>Condomínio Tangará</t>
  </si>
  <si>
    <t>Rosa Mary da Silva Farias</t>
  </si>
  <si>
    <t>Rua dos Odes</t>
  </si>
  <si>
    <t>Renato Francisco</t>
  </si>
  <si>
    <t>Rua Água Marinha</t>
  </si>
  <si>
    <t>Victor Leonardo Boachaques</t>
  </si>
  <si>
    <t>Rua Genovesi</t>
  </si>
  <si>
    <t>Fabíola Cruz de Melo</t>
  </si>
  <si>
    <t>Estrada do DAE</t>
  </si>
  <si>
    <t>Tiago Panhagua Pedro</t>
  </si>
  <si>
    <t>Rua Vereador Nelson Joaquim da Silva</t>
  </si>
  <si>
    <t>Condomínio Araras</t>
  </si>
  <si>
    <t>Fernanda Pereira Reis</t>
  </si>
  <si>
    <t>Estrada dos Fischer's</t>
  </si>
  <si>
    <t>Residencial Bem-te-vi</t>
  </si>
  <si>
    <t>Juliana Matias da Silva</t>
  </si>
  <si>
    <t>Luziano Marques Magalhães</t>
  </si>
  <si>
    <t>Rua Cornélio Procópio</t>
  </si>
  <si>
    <t>Alexandre Glass</t>
  </si>
  <si>
    <t>Avenida Inocêncio Pires de Oliveira</t>
  </si>
  <si>
    <t>Pamela Vidoi de Lira</t>
  </si>
  <si>
    <t>Rua Caiapós</t>
  </si>
  <si>
    <t>Adrian de Oliveira Ferreira</t>
  </si>
  <si>
    <t>Avenida das Cruzadas</t>
  </si>
  <si>
    <t>Juliana Machado da Mota</t>
  </si>
  <si>
    <t>Rua Ribeirão Pires</t>
  </si>
  <si>
    <t>William Tomaz Pena</t>
  </si>
  <si>
    <t>Condomínio Canários - Reserva das Aves</t>
  </si>
  <si>
    <t>Abraão João Rodrigues</t>
  </si>
  <si>
    <t>Avenida Professor Manoel José Pedroso</t>
  </si>
  <si>
    <t>Rosiel Santana</t>
  </si>
  <si>
    <t>Rua dos Canários</t>
  </si>
  <si>
    <t>Luiz Felipe Nascimento Lima</t>
  </si>
  <si>
    <t>Rua Interlagos</t>
  </si>
  <si>
    <t>Empresa fechou</t>
  </si>
  <si>
    <t>Maria Filomena Domingos da Silva</t>
  </si>
  <si>
    <t>Rua Moema</t>
  </si>
  <si>
    <t>Ilda Mara Gomes</t>
  </si>
  <si>
    <t>Jessica Lima Silva</t>
  </si>
  <si>
    <t>Marinaldo Ribeiro da Silva</t>
  </si>
  <si>
    <t>Rua Jorge Rizzo</t>
  </si>
  <si>
    <t>Soraia de Jesus Ferreira</t>
  </si>
  <si>
    <t>Rua Brasil</t>
  </si>
  <si>
    <t>Tiago da Silva Oliveira</t>
  </si>
  <si>
    <t>Rua da Constelação</t>
  </si>
  <si>
    <t>Revnet</t>
  </si>
  <si>
    <t>Rodrigo Ribeiro</t>
  </si>
  <si>
    <t>Estrada do Lutero</t>
  </si>
  <si>
    <t>Condomínio Residencial Viva Vida</t>
  </si>
  <si>
    <t>Sérgio Florêncio da Silva</t>
  </si>
  <si>
    <t>Rua Soria</t>
  </si>
  <si>
    <t>Vinicios Miguel Pereira da Silva</t>
  </si>
  <si>
    <t>Rosiane Da Silva Santos De Campos</t>
  </si>
  <si>
    <t>Rua Astúrias</t>
  </si>
  <si>
    <t>Raimundo Dias da Silva</t>
  </si>
  <si>
    <t>Estrada Pau Furado</t>
  </si>
  <si>
    <t>Philadelpho Ribeiro da Silva Junior</t>
  </si>
  <si>
    <t>Estrada do Capuava</t>
  </si>
  <si>
    <t>Residencial Nativo Clube</t>
  </si>
  <si>
    <t>Não quis informar</t>
  </si>
  <si>
    <t>Ventura da Silva Dias</t>
  </si>
  <si>
    <t>Rua das Rimas</t>
  </si>
  <si>
    <t>Hadassa Catão Dantas</t>
  </si>
  <si>
    <t>Fabiana de Deus</t>
  </si>
  <si>
    <t>Estrada Coqueiros</t>
  </si>
  <si>
    <t>Parque Vivere Cotia</t>
  </si>
  <si>
    <t>Rachel Franca</t>
  </si>
  <si>
    <t>Estrada dos Agrimessores</t>
  </si>
  <si>
    <t>Residencial Ilha de Capri</t>
  </si>
  <si>
    <t>Tatiane Rodrigues Costa de Oliveira</t>
  </si>
  <si>
    <t>Rua Zaire</t>
  </si>
  <si>
    <t>Amanda Beatriz Silva Santana de Cerqueira dos Santos</t>
  </si>
  <si>
    <t>Antônia Fernanda Araújo</t>
  </si>
  <si>
    <t>Rua do Engenho</t>
  </si>
  <si>
    <t>Fabio Ribeiro Lacurneche</t>
  </si>
  <si>
    <t>Rua Solano Trindade</t>
  </si>
  <si>
    <t>Neemias Silva Andrade</t>
  </si>
  <si>
    <t>Rua Salvador</t>
  </si>
  <si>
    <t>Roseli Morais dos Santos</t>
  </si>
  <si>
    <t>Condomínio Juritis - Reserva das Aves</t>
  </si>
  <si>
    <t>Norberto Andrade Silva</t>
  </si>
  <si>
    <t>Rua das Carmelitas</t>
  </si>
  <si>
    <t>Condomínio Residêncial Vila Verde</t>
  </si>
  <si>
    <t>Laercio Geraldo Souza</t>
  </si>
  <si>
    <t>Marcia Trindade da Silva</t>
  </si>
  <si>
    <t>Elisangela Silvia Santos</t>
  </si>
  <si>
    <t>Rua Graciniano Soares de Araújo</t>
  </si>
  <si>
    <t>Condomínio Novo Horizonte</t>
  </si>
  <si>
    <t>Fabiola Leite de Oliveira</t>
  </si>
  <si>
    <t>Rua Córdoba</t>
  </si>
  <si>
    <t>José Franscisco Beserra Junior</t>
  </si>
  <si>
    <t>Rua Abel</t>
  </si>
  <si>
    <t>Daiane Santos dos Reis</t>
  </si>
  <si>
    <t>Rua Roque Alves Mendes</t>
  </si>
  <si>
    <t>Liliane Machado das Chagas</t>
  </si>
  <si>
    <t>Uanderson Pereira da Silva</t>
  </si>
  <si>
    <t>Rua Nelson Ranieri</t>
  </si>
  <si>
    <t>Condomínio Conquista Cotia</t>
  </si>
  <si>
    <t>Weverton Perreira Nunes</t>
  </si>
  <si>
    <t>Condomínio Le Mont II</t>
  </si>
  <si>
    <t>Leonardo de Sousa Fragnan</t>
  </si>
  <si>
    <t>Rita de Cássia Ferreira Braga</t>
  </si>
  <si>
    <t>Vanda Aquino Araújo</t>
  </si>
  <si>
    <t>Gisele Perosa Paulucci</t>
  </si>
  <si>
    <t>Avenida Lyons</t>
  </si>
  <si>
    <t>Antonia Reis da Silva</t>
  </si>
  <si>
    <t>Rua da Fraternidade</t>
  </si>
  <si>
    <t>Samantha Carvalho Noronha</t>
  </si>
  <si>
    <t>Ivone Machado Ribeiro e Silva</t>
  </si>
  <si>
    <t>Est Velha da Olaria</t>
  </si>
  <si>
    <t>Residencial Vida Nova</t>
  </si>
  <si>
    <t>Leoni Paula da Rocha</t>
  </si>
  <si>
    <t>Rua das Mangabeiras</t>
  </si>
  <si>
    <t>Eduardo Saint Clair Vieira</t>
  </si>
  <si>
    <t>Jd.Lava,pé das Graças</t>
  </si>
  <si>
    <t>Ana Carolina Silva Maciel</t>
  </si>
  <si>
    <t>Karolliny Cerqueira</t>
  </si>
  <si>
    <t>Rua Akita</t>
  </si>
  <si>
    <t>Lucas dos Reis Vicente</t>
  </si>
  <si>
    <t>Rua da Invernada</t>
  </si>
  <si>
    <t>Leandra Oliveira Bongiovani</t>
  </si>
  <si>
    <t>Rua Amapá</t>
  </si>
  <si>
    <t>Ivan Ferreira Pereira</t>
  </si>
  <si>
    <t>Marcia Cirilo do Santos Guimarães</t>
  </si>
  <si>
    <t>Avenida Ecologista J.O.R.de Sá</t>
  </si>
  <si>
    <t>Condomínio Associação Residencial dos Ipês</t>
  </si>
  <si>
    <t>Robson Santos Soares</t>
  </si>
  <si>
    <t>Rua da Fortaleza</t>
  </si>
  <si>
    <t>Denisia dos Santos</t>
  </si>
  <si>
    <t>Rua Caetete</t>
  </si>
  <si>
    <t>Maicon Conceição Da Silva</t>
  </si>
  <si>
    <t>Rua Benedita Costa Mendes</t>
  </si>
  <si>
    <t>Magna Tatila Nascimento Santos</t>
  </si>
  <si>
    <t>Rua Pirajussara</t>
  </si>
  <si>
    <t>Edifício São Sebastião</t>
  </si>
  <si>
    <t>André Silva Souza</t>
  </si>
  <si>
    <t>Rua Bélgica</t>
  </si>
  <si>
    <t>Condomínio Vitoria</t>
  </si>
  <si>
    <t>Andreia Techio dos Santos</t>
  </si>
  <si>
    <t>Rua Irmã Leonor de São José</t>
  </si>
  <si>
    <t>Isadora Alvarenga Rodrigues</t>
  </si>
  <si>
    <t>Isaias Ferreira da Silva</t>
  </si>
  <si>
    <t>Rua Lourdes Dalmonick da Silva</t>
  </si>
  <si>
    <t>Vera Lucia de Aguiar Lopes</t>
  </si>
  <si>
    <t>Valdenise da Silva Oliveira</t>
  </si>
  <si>
    <t>Rua Nova Paulicéia</t>
  </si>
  <si>
    <t>Lentidão e Oscilação (Geral)</t>
  </si>
  <si>
    <t>Vania da Cruz</t>
  </si>
  <si>
    <t>Salomão Cardoso Leite</t>
  </si>
  <si>
    <t>Natalia Paganotti Sobral</t>
  </si>
  <si>
    <t>Rua Arnaldo Lemmi</t>
  </si>
  <si>
    <t>Anderson Lino de Miranda</t>
  </si>
  <si>
    <t>Rua Oviedo</t>
  </si>
  <si>
    <t>Alexsandro Felix Coutinho</t>
  </si>
  <si>
    <t>Rua dos Engenheiros</t>
  </si>
  <si>
    <t>Residencial Positano</t>
  </si>
  <si>
    <t>Rafael Rodrigues</t>
  </si>
  <si>
    <t>Estrada Barcelona</t>
  </si>
  <si>
    <t>Douglas Alves Nogueira</t>
  </si>
  <si>
    <t>Amanda Bruno Pereira</t>
  </si>
  <si>
    <t>Rua das Morangueiras</t>
  </si>
  <si>
    <t>Condomínio Sindona Parque 01</t>
  </si>
  <si>
    <t>Janaina Correa de Barros</t>
  </si>
  <si>
    <t>Residencial Napoles</t>
  </si>
  <si>
    <t>Eder Machado Pedro</t>
  </si>
  <si>
    <t>Rua Luiz Vaz Pires</t>
  </si>
  <si>
    <t>Whalas de Almeida Rocha</t>
  </si>
  <si>
    <t>Rudnei Pinto Barbosa</t>
  </si>
  <si>
    <t xml:space="preserve">Estrada Moinho Velho </t>
  </si>
  <si>
    <t>Condominio Vila Real do Moinho Velho</t>
  </si>
  <si>
    <t>Cristiane Machado Silva</t>
  </si>
  <si>
    <t>Raames de Jesus Ribeiro</t>
  </si>
  <si>
    <t>Diane Alves de Souza</t>
  </si>
  <si>
    <t>Rua São Jorge</t>
  </si>
  <si>
    <t>Luciana Castilho da Silva</t>
  </si>
  <si>
    <t>Valber Almeida de Faria</t>
  </si>
  <si>
    <t>Rua Aracua</t>
  </si>
  <si>
    <t>Elisa Karoline Alves Silva</t>
  </si>
  <si>
    <t>Caio Augusto Medina Morato</t>
  </si>
  <si>
    <t>Rua Carlos Antônio Pereira de Castro</t>
  </si>
  <si>
    <t>Residencial Granja Caiapia</t>
  </si>
  <si>
    <t>Leonardo de Jesus Vieira</t>
  </si>
  <si>
    <t xml:space="preserve">Avenida Luís Ferreira Gil </t>
  </si>
  <si>
    <t>Vila das Flores</t>
  </si>
  <si>
    <t>Pedro Henrique Pinheiro de Barros</t>
  </si>
  <si>
    <t>Rua Velho Horizonte</t>
  </si>
  <si>
    <t>Wellington Santana de Souza</t>
  </si>
  <si>
    <t>Rua Jarama</t>
  </si>
  <si>
    <t>Tayna de Oliveira Cassiano</t>
  </si>
  <si>
    <t>Rua Harmônia</t>
  </si>
  <si>
    <t>Patricia Maciel Ruiz</t>
  </si>
  <si>
    <t>Ivonne Vleska Balbontin Varela</t>
  </si>
  <si>
    <t>Estrada dos Figueiroas</t>
  </si>
  <si>
    <t>Claudionor Alcântara da Silva</t>
  </si>
  <si>
    <t>Elizabeth Pereira de Macedo Abreu</t>
  </si>
  <si>
    <t>Rua Napoles</t>
  </si>
  <si>
    <t>Camila Marton</t>
  </si>
  <si>
    <t>Avenida José Giorgi</t>
  </si>
  <si>
    <t>Roseli Barroso Vasconcelos</t>
  </si>
  <si>
    <t>Avenida Álvares Machado</t>
  </si>
  <si>
    <t>Maria Tauany Alves do Nascimento</t>
  </si>
  <si>
    <t>Pedro Ferraz da Cunha</t>
  </si>
  <si>
    <t>Rua Luís Ferreira Gil</t>
  </si>
  <si>
    <t>Maria Vitoria Vanderlei Souza</t>
  </si>
  <si>
    <t>Rua Tornoplex</t>
  </si>
  <si>
    <t>Cicero Alves da Neves Junior</t>
  </si>
  <si>
    <t>Rua Guilhermina do Rosário Ferreira Albuquerque</t>
  </si>
  <si>
    <t>Bruna Santos Cruz</t>
  </si>
  <si>
    <t>Robert Roger da Silva</t>
  </si>
  <si>
    <t>Rua José de Andrade</t>
  </si>
  <si>
    <t>Daiane da Silva Santos</t>
  </si>
  <si>
    <t>Rua Coimbra</t>
  </si>
  <si>
    <t>Lucas Gabriel Cruz Simões Gaia</t>
  </si>
  <si>
    <t>Rua Adelardo Caiuby</t>
  </si>
  <si>
    <t>Eliane Maria De Lima</t>
  </si>
  <si>
    <t>Jorge Willian Marrocos de Araujo</t>
  </si>
  <si>
    <t>Sara Gois Ramos</t>
  </si>
  <si>
    <t>Rua Penha</t>
  </si>
  <si>
    <t>Rita de Cássia Brito de Araújo</t>
  </si>
  <si>
    <t>Condomínio Beija Flor - Reserva das Aves</t>
  </si>
  <si>
    <t>Gilberto Aparecido de Jesus Tanaka</t>
  </si>
  <si>
    <t>Rua dos Técnicos</t>
  </si>
  <si>
    <t>Cícero Parreira de Sousa</t>
  </si>
  <si>
    <t>Condomínio Bem-te-vi (Lageado)</t>
  </si>
  <si>
    <t>Rodrigo Alves Leite</t>
  </si>
  <si>
    <t>Alameda Chanes</t>
  </si>
  <si>
    <t>Jaqueline Priscila Davino</t>
  </si>
  <si>
    <t>Estrada Ribeirão da Lajes</t>
  </si>
  <si>
    <t>Villagio di Lux</t>
  </si>
  <si>
    <t>Wallace Lessa Cordiolli</t>
  </si>
  <si>
    <t>Residencial Barcelona</t>
  </si>
  <si>
    <t>Mateus de Almeida Ferreira</t>
  </si>
  <si>
    <t>Edifício Pedra Zafira</t>
  </si>
  <si>
    <t>Daniel Henrique Cavalcanti de Matos</t>
  </si>
  <si>
    <t>Angélica da Silvia Souza</t>
  </si>
  <si>
    <t>Alameda Arara</t>
  </si>
  <si>
    <t>Ricardo Fernandes Barreto</t>
  </si>
  <si>
    <t>Rua da Mata</t>
  </si>
  <si>
    <t>Danielle Goncalves Motta</t>
  </si>
  <si>
    <t>Rua Biritiba Mirim</t>
  </si>
  <si>
    <t>Evandro Gessi</t>
  </si>
  <si>
    <t>Rod Raposo Tavares Km 37</t>
  </si>
  <si>
    <t>Condominio Terra Nobre Granja Vianna</t>
  </si>
  <si>
    <t>Eliane da Silva Bueno</t>
  </si>
  <si>
    <t>Rua Bariloche</t>
  </si>
  <si>
    <t>Netcintra</t>
  </si>
  <si>
    <t>Ricardo Luis Alves Arthuzo</t>
  </si>
  <si>
    <t>Rua Pedro Dias da Rocha</t>
  </si>
  <si>
    <t>Gabriel Henrique Vieira Patriota</t>
  </si>
  <si>
    <t>Ediclei Santos Oliveira</t>
  </si>
  <si>
    <t>Rua Mateus Grou</t>
  </si>
  <si>
    <t>Marcelo Sobreira Xavier Rodrigues</t>
  </si>
  <si>
    <t>Condominio Nova Zelandia I</t>
  </si>
  <si>
    <t>Maria Huanda Cabral Sousa</t>
  </si>
  <si>
    <t>Mirele Oliveira dos Santos</t>
  </si>
  <si>
    <t>Marcelo Dantas da Silva</t>
  </si>
  <si>
    <t>Rua Carmem Miranda</t>
  </si>
  <si>
    <t>Angela Horodenko</t>
  </si>
  <si>
    <t>Rua Casemiro de Abreu</t>
  </si>
  <si>
    <t>Luciana Alves Viega Dorneles Silva</t>
  </si>
  <si>
    <t>Yasmin Borges de Jesus Brito</t>
  </si>
  <si>
    <t>Magna Couto de Sousa</t>
  </si>
  <si>
    <t>Rua dos Agrimensores</t>
  </si>
  <si>
    <t>Condomínio Buona Vitta</t>
  </si>
  <si>
    <t>Henrique Leme Cavalheiro</t>
  </si>
  <si>
    <t>Rua das Palmeiras</t>
  </si>
  <si>
    <t>Antonio Carlos Alves Rodrigues</t>
  </si>
  <si>
    <t>Rua Antônio Rosa</t>
  </si>
  <si>
    <t>Herminio Evencio Ferreira</t>
  </si>
  <si>
    <t>Estrada do Caiapiá</t>
  </si>
  <si>
    <t>Kauã Dias da Silva</t>
  </si>
  <si>
    <t>Rua Porto Alegre</t>
  </si>
  <si>
    <t>Carla Aparecida da Silva Martins</t>
  </si>
  <si>
    <t>Jenifer Lana Bitencourt Galvão</t>
  </si>
  <si>
    <t>Rua Agudos</t>
  </si>
  <si>
    <t>Kemberly Leonardo Betti</t>
  </si>
  <si>
    <t>Gisely Passos Soares</t>
  </si>
  <si>
    <t>Marcela Pereira Rizzi</t>
  </si>
  <si>
    <t>Rua Vésper</t>
  </si>
  <si>
    <t>Embu Das Artes</t>
  </si>
  <si>
    <t>Vagner Gomes</t>
  </si>
  <si>
    <t>Avenida Vasco Massafeli</t>
  </si>
  <si>
    <t>Residencial Quinta de Santa Ana</t>
  </si>
  <si>
    <t>José Wesley Santos Pereira.</t>
  </si>
  <si>
    <t>Rua Jaçanã</t>
  </si>
  <si>
    <t>Armelinda Das Graças Tito</t>
  </si>
  <si>
    <t>Alex Chave Miani</t>
  </si>
  <si>
    <t>Michelli lima Grotoli da cunha</t>
  </si>
  <si>
    <t>Rua boa viagem</t>
  </si>
  <si>
    <t>Luciano Augusto Barbosa</t>
  </si>
  <si>
    <t>Rua da Kumamoto</t>
  </si>
  <si>
    <t>Marcos Paulo de Almeida</t>
  </si>
  <si>
    <t>Adenir Alvez da Rocha</t>
  </si>
  <si>
    <t>Rua Alicante</t>
  </si>
  <si>
    <t>Amanda Galvão Singnoreti</t>
  </si>
  <si>
    <t>Diego Ricardi dos Anjos</t>
  </si>
  <si>
    <t>Residencial Villa D'Este</t>
  </si>
  <si>
    <t>Vera lucia Batista dos Santos</t>
  </si>
  <si>
    <t>Rua cristalino de Almeida</t>
  </si>
  <si>
    <t>Alessandra Barbosa silva bastos</t>
  </si>
  <si>
    <t>Rua das Poesias</t>
  </si>
  <si>
    <t>Leandro Neri de Santana</t>
  </si>
  <si>
    <t>Rua Savanas</t>
  </si>
  <si>
    <t>Genivaldo Geraldo da Silva</t>
  </si>
  <si>
    <t>Rua Upumirim</t>
  </si>
  <si>
    <t>Theonas Amorim Viana Queiroz</t>
  </si>
  <si>
    <t>Daniele Oliveira Santos Souza</t>
  </si>
  <si>
    <t>Rua das Damasqueiras</t>
  </si>
  <si>
    <t>JULIANA APARECIDA ELIAS SIMÃO</t>
  </si>
  <si>
    <t>Elciane Maria Dos Santos Silva</t>
  </si>
  <si>
    <t>Rua Paranaguá</t>
  </si>
  <si>
    <t>Daniela Martins de Assis</t>
  </si>
  <si>
    <t>Rua São Vicente</t>
  </si>
  <si>
    <t>Condomínio Vista Verde</t>
  </si>
  <si>
    <t>Nataly Aparecida Moreira Tavares</t>
  </si>
  <si>
    <t>Rua Potengi</t>
  </si>
  <si>
    <t>Raíssa Lima de Souza</t>
  </si>
  <si>
    <t>Rua Cagliari</t>
  </si>
  <si>
    <t>Gabriela Marinho de Carvalho</t>
  </si>
  <si>
    <t>Rua Firenze</t>
  </si>
  <si>
    <t>Jair Donizete Candido Garcia</t>
  </si>
  <si>
    <t>Ricardo Moreira Ribeiro</t>
  </si>
  <si>
    <t>Rua Abrantes</t>
  </si>
  <si>
    <t>Aclecio Pereira Valdevino</t>
  </si>
  <si>
    <t>Israel Roberto Galvan</t>
  </si>
  <si>
    <t>Paulo Henrique Oliveira Gomes</t>
  </si>
  <si>
    <t>Rua Maria Auxiliadora</t>
  </si>
  <si>
    <t>Beatriz Costa de Almeida</t>
  </si>
  <si>
    <t>Estrada do Pununduva</t>
  </si>
  <si>
    <t>Marina Faria Vieira Passos Reis</t>
  </si>
  <si>
    <t>Kelvin Cezar de Melo Franco</t>
  </si>
  <si>
    <t>Rua Guaraú</t>
  </si>
  <si>
    <t>Talita Tecauita Correia</t>
  </si>
  <si>
    <t>Fernanda Kelly da Silva Tedesco</t>
  </si>
  <si>
    <t>Rua Cotovia</t>
  </si>
  <si>
    <t>Luciana Ribeiro Reis</t>
  </si>
  <si>
    <t>Rua da Liberdade</t>
  </si>
  <si>
    <t>Franceli Rodrigues de Lara</t>
  </si>
  <si>
    <t>José Carlos Curtolo</t>
  </si>
  <si>
    <t>Estrada das Mulatas</t>
  </si>
  <si>
    <t>Condomínio Reserva Samambaia</t>
  </si>
  <si>
    <t>Pedro Henrique da Mota Ferreira</t>
  </si>
  <si>
    <t>Rua candido mota</t>
  </si>
  <si>
    <t>Edileuza Gomes Leão</t>
  </si>
  <si>
    <t>Aline Mendes da Silva</t>
  </si>
  <si>
    <t>João Victor Almeida da Silva</t>
  </si>
  <si>
    <t>Rua Ciro Monteiro</t>
  </si>
  <si>
    <t>Maria de Fatima Cassiano da Silva</t>
  </si>
  <si>
    <t>Avenida Santo Antônio</t>
  </si>
  <si>
    <t>Nadja De Oliveira Carlos</t>
  </si>
  <si>
    <t>Estrada Normandia</t>
  </si>
  <si>
    <t>Condomínio Refúgio Cantagalo III</t>
  </si>
  <si>
    <t>Carlos André Bezerra de Moraes</t>
  </si>
  <si>
    <t>Rua do trabalho</t>
  </si>
  <si>
    <t>Regivânio Barbosa de Sousa</t>
  </si>
  <si>
    <t>Rua Ismênia</t>
  </si>
  <si>
    <t>Handel William Alves Oliveira de Souza</t>
  </si>
  <si>
    <t>Almendes araujo miranda</t>
  </si>
  <si>
    <t>-</t>
  </si>
  <si>
    <t>Rua Firmino Pires</t>
  </si>
  <si>
    <t>André Luiz Ferreira da Silva</t>
  </si>
  <si>
    <t>Robson Castro de Oliveira</t>
  </si>
  <si>
    <t>Rua São Serafim</t>
  </si>
  <si>
    <t>Condomínio Veredas (CDHU do São Miguel)</t>
  </si>
  <si>
    <t>Eduardo do Prado Araujo</t>
  </si>
  <si>
    <t>Rua Caroba Branca</t>
  </si>
  <si>
    <t>Insatisfacao com valor do servico</t>
  </si>
  <si>
    <t>João Victor Passos Assunção</t>
  </si>
  <si>
    <t>Rua Lamartine Babo</t>
  </si>
  <si>
    <t>Fabio Luis Pio</t>
  </si>
  <si>
    <t>Fabiano Gil de Souza</t>
  </si>
  <si>
    <t>Rua Urupés</t>
  </si>
  <si>
    <t>Luciano Costa Macedo</t>
  </si>
  <si>
    <t>Rua Cândido Mota</t>
  </si>
  <si>
    <t>Alexsandro Lopes da Silva</t>
  </si>
  <si>
    <t>Ana Carolina de Andrade Gonçalves</t>
  </si>
  <si>
    <t>João Vitor da Silva Goulart</t>
  </si>
  <si>
    <t>Rua Rui Barbosa</t>
  </si>
  <si>
    <t>Marillucy Santana da Silva</t>
  </si>
  <si>
    <t>Rua Itupeva</t>
  </si>
  <si>
    <t>Djanne Lucia Franco</t>
  </si>
  <si>
    <t>Rua Bororós</t>
  </si>
  <si>
    <t>Cicera Carla da Silva Gonçalves</t>
  </si>
  <si>
    <t>Renata Grazielli Gonzaga</t>
  </si>
  <si>
    <t>Condomínio Portal de Cotia</t>
  </si>
  <si>
    <t>Leia Cristina Braga Goveia</t>
  </si>
  <si>
    <t>Francisco Bozano Alves Leandro</t>
  </si>
  <si>
    <t>Condomínio Villa Residêncial do Bosque</t>
  </si>
  <si>
    <t>Raniele Dutra Campos</t>
  </si>
  <si>
    <t>Rua Cynira Cruz</t>
  </si>
  <si>
    <t>Denis Willians de Lima Souza</t>
  </si>
  <si>
    <t>Felipe Belda Dalton</t>
  </si>
  <si>
    <t>Estrada Mulatas</t>
  </si>
  <si>
    <t>Condominio Evidence</t>
  </si>
  <si>
    <t>Angelica Perci</t>
  </si>
  <si>
    <t>Gabriel Ferraz da Silva</t>
  </si>
  <si>
    <t>Stefani De Sá Cassimiro</t>
  </si>
  <si>
    <t>Estrada Velha do Lageado</t>
  </si>
  <si>
    <t>Ivete Santos Silva</t>
  </si>
  <si>
    <t>Rua Lagoa do Abaeté</t>
  </si>
  <si>
    <t>Ademir Coelho Torres</t>
  </si>
  <si>
    <t>Vanessa da Silva Vaz</t>
  </si>
  <si>
    <t>Condomínio Andorinhas - Reserva das Aves</t>
  </si>
  <si>
    <t>Fernanda Aparecida Lopes Guimarães</t>
  </si>
  <si>
    <t>Laercio Fiminara</t>
  </si>
  <si>
    <t>Rua Edmundo Pagiossi Filho</t>
  </si>
  <si>
    <t>Tereza Petrona Brusa</t>
  </si>
  <si>
    <t>Gabriel Carmona de Oliveira Camargo</t>
  </si>
  <si>
    <t>Rua Joaquim Santos Leite</t>
  </si>
  <si>
    <t>Condomínio Astoria III</t>
  </si>
  <si>
    <t>Karine Cristine Biagioni Soares</t>
  </si>
  <si>
    <t>Avenida Brasil</t>
  </si>
  <si>
    <t xml:space="preserve">Condomínio Bosque Clube </t>
  </si>
  <si>
    <t>Eduardo de Souza Joaquim</t>
  </si>
  <si>
    <t>Rua Lençóis</t>
  </si>
  <si>
    <t>Edna Maria Silva Gonçalves</t>
  </si>
  <si>
    <t>Leopoldo Aparecido Cipolli</t>
  </si>
  <si>
    <t>Estrada das Mulatasac</t>
  </si>
  <si>
    <t>Maria Luiza Dias Paiva</t>
  </si>
  <si>
    <t>Rua Monet</t>
  </si>
  <si>
    <t>José Carlos da Cunha</t>
  </si>
  <si>
    <t>Estrada Kaiko - de 2253 ao fim - lado ímpar</t>
  </si>
  <si>
    <t>Zelma Cardoso Santos</t>
  </si>
  <si>
    <t>Estrada Tanabe</t>
  </si>
  <si>
    <t>Doralice Odilia de Sousa Silva</t>
  </si>
  <si>
    <t>Condomínio Nova Zelândia II</t>
  </si>
  <si>
    <t>Geisa Catarina Piovesan</t>
  </si>
  <si>
    <t>Rua Hércules</t>
  </si>
  <si>
    <t>Reginaldo Soares Rodrigues</t>
  </si>
  <si>
    <t>Bruno de Oliveira Ramos</t>
  </si>
  <si>
    <t>Cantido Rosa Evangelista Filho</t>
  </si>
  <si>
    <t>Everton Cândido de Machado</t>
  </si>
  <si>
    <t xml:space="preserve">Avenida Professor José Barreto </t>
  </si>
  <si>
    <t>Ailton Macedo de Santana</t>
  </si>
  <si>
    <t xml:space="preserve">Estrada Kaiko </t>
  </si>
  <si>
    <t>Joyce de Jesus Araújo</t>
  </si>
  <si>
    <t>Rua Guarani</t>
  </si>
  <si>
    <t>Luiza Alves Muniz Sousa</t>
  </si>
  <si>
    <t>Avenida Antônio Mathias de Camargo</t>
  </si>
  <si>
    <t>Rosa Xavier Pastorele</t>
  </si>
  <si>
    <t>Rua Kyalame</t>
  </si>
  <si>
    <t>Flavia dos Santos Silva</t>
  </si>
  <si>
    <t>Estrada Keiichi Matsumoto - de 1803/1804 ao fim</t>
  </si>
  <si>
    <t>Daise de Jesus Oliveira</t>
  </si>
  <si>
    <t>Jones Geraldo Martins Lopes</t>
  </si>
  <si>
    <t>Dayana Toledo Dias</t>
  </si>
  <si>
    <t xml:space="preserve">Rua Troia </t>
  </si>
  <si>
    <t>Diego Oliveira Santos</t>
  </si>
  <si>
    <t>Residencial Cellebra Cotia</t>
  </si>
  <si>
    <t>Arinaldo Angelo da Silva</t>
  </si>
  <si>
    <t>Vivian Aparecida de Oliveira</t>
  </si>
  <si>
    <t>Rua do Afeto</t>
  </si>
  <si>
    <t>Valdecir Martins Olegário</t>
  </si>
  <si>
    <t>Rua Geraldo Otaviano de Almeida</t>
  </si>
  <si>
    <t>Larissa Cristina Ferreira Azem</t>
  </si>
  <si>
    <t>Anderson dos Santos</t>
  </si>
  <si>
    <t>Rua Castanha</t>
  </si>
  <si>
    <t>Tamires Cristina Barrios Vieira Ferreira</t>
  </si>
  <si>
    <t>Maria Aparecida de Jesus</t>
  </si>
  <si>
    <t>Rua Zamora</t>
  </si>
  <si>
    <t>Yeda Silva de Souza</t>
  </si>
  <si>
    <t>Edna Maria Correia da Silva</t>
  </si>
  <si>
    <t>Juarez Tito dos Santos</t>
  </si>
  <si>
    <t>Rua das Macieiras</t>
  </si>
  <si>
    <t>Meire Rose da Silva Gil</t>
  </si>
  <si>
    <t>Rua Doutor Ladislau Retti</t>
  </si>
  <si>
    <t>Elaine Cristina Federico Barbosa</t>
  </si>
  <si>
    <t>Rua Frei Caneca</t>
  </si>
  <si>
    <t>Daniela Lilian De Freitas</t>
  </si>
  <si>
    <t>Osmar Alves de Carvalho</t>
  </si>
  <si>
    <t>Leandro Fogaça Simoes</t>
  </si>
  <si>
    <t>Rua Itapetininga</t>
  </si>
  <si>
    <t>Antônio Duarte Sobrinho</t>
  </si>
  <si>
    <t>Lentidão e Oscilação (Somente no TVBox)</t>
  </si>
  <si>
    <t>Cátia Meire Marques Postigo</t>
  </si>
  <si>
    <t>IBFC Instituto Brasileiro de Formação e Capacitação</t>
  </si>
  <si>
    <t>Rua San José</t>
  </si>
  <si>
    <t>Parque Industrial San José</t>
  </si>
  <si>
    <t>BMX COMERCIO DE ALIMENTOS LTDA</t>
  </si>
  <si>
    <t>Rodovia Raposo Tavares, km 22,5</t>
  </si>
  <si>
    <t>Shopping Open Mall The Square</t>
  </si>
  <si>
    <t>17.635.417 ERICA ESTELA DOS SANTOS SILVA</t>
  </si>
  <si>
    <t>Silvana de Oliveira Cipriano</t>
  </si>
  <si>
    <t>Rua Madressilvas</t>
  </si>
  <si>
    <t>RC BRASIL ARMAZEM LTDA</t>
  </si>
  <si>
    <t>Avenida Lee Wun Hsiang</t>
  </si>
  <si>
    <t>49.492.893 JANAINA APARECIDA SOUZA CRUZ</t>
  </si>
  <si>
    <t>Rua Elias Fausto</t>
  </si>
  <si>
    <t>Matheus Lins de Melo</t>
  </si>
  <si>
    <t>Rua Batista Cepelos</t>
  </si>
  <si>
    <t>M2TK CLINICA MEDICA LTDA</t>
  </si>
  <si>
    <t>Rita de Cassia Ferreira Silva</t>
  </si>
  <si>
    <t>Rua Voturama</t>
  </si>
  <si>
    <t>TOTALCONT ASSESSORIA E CONTABILIDADE LTDA</t>
  </si>
  <si>
    <t>Rua Nossa Senhora do Rosário</t>
  </si>
  <si>
    <t>BRUNO OLIANI PEZINATO</t>
  </si>
  <si>
    <t>SP-270 (Rodovia Raposo Tavares)</t>
  </si>
  <si>
    <t>Shopping Granja Vianna</t>
  </si>
  <si>
    <t>PLANEN AUTOMACAO LTDA</t>
  </si>
  <si>
    <t>Rua Mazel</t>
  </si>
  <si>
    <t>EMPORIO SANTA RITA COMERCIO VAREJISTA DE MERCADORIAS LTDA</t>
  </si>
  <si>
    <t>Rua José Manoel de Oliveira</t>
  </si>
  <si>
    <t>CAPUAVA JDV CAC EMPREENDIMENTO IMOBILIARIO SPE LTDA</t>
  </si>
  <si>
    <t>Condomínio Residêncial Porto Seguro</t>
  </si>
  <si>
    <t>JARDIM DAS ROSAS EMPREENDIMENTO IMOBILIARIO SPE LTDA</t>
  </si>
  <si>
    <t>ESTRELA MANUTENÇOES PREDIAIS EIRELI</t>
  </si>
  <si>
    <t>Rua Cerrados</t>
  </si>
  <si>
    <t>METACONS ENGENHARIA LTDA</t>
  </si>
  <si>
    <t>Rodovia Raposo Tavares</t>
  </si>
  <si>
    <t>VGPACK COMERCIO E SERVICOS DE EMBALAGENS LTDA</t>
  </si>
  <si>
    <t>CALDEIRÃO SEM FUNDO</t>
  </si>
  <si>
    <t>Avenida Luiz Reviglio</t>
  </si>
  <si>
    <t>APM DA EE PROF APARECIDA DE FATIMA SILVA</t>
  </si>
  <si>
    <t>Avenida Presidente Tancredo de Almeida Neves</t>
  </si>
  <si>
    <t>ID Cliente</t>
  </si>
  <si>
    <t>ID Contrato</t>
  </si>
  <si>
    <t>ID Atendimento</t>
  </si>
  <si>
    <t>Plano</t>
  </si>
  <si>
    <t>Motivo do Cancelamento</t>
  </si>
  <si>
    <t>Retenção Aplicada</t>
  </si>
  <si>
    <t>Dificuldade</t>
  </si>
  <si>
    <t>Ajustado no IXC</t>
  </si>
  <si>
    <t>Elita Goncalves de Paula</t>
  </si>
  <si>
    <t>Cancelamento - Trocou de Provedor (Melhor Proposta Financeira)</t>
  </si>
  <si>
    <t>Adição de mais Mega</t>
  </si>
  <si>
    <t>Edicélio José Da Silva</t>
  </si>
  <si>
    <t>Cancelamento - Corte de gastos</t>
  </si>
  <si>
    <t>Cancelou e reativou no mesmo mes</t>
  </si>
  <si>
    <t>Taynara de Oliveira Leal</t>
  </si>
  <si>
    <t>Cancelamento - Mudanca de Endereco (Inviabilidade Tecnica)</t>
  </si>
  <si>
    <t>Desconto por 1 ano</t>
  </si>
  <si>
    <t>Adriana Souza Cordeiro</t>
  </si>
  <si>
    <t>FRANCISCA RAIMUNDA DA CONCEICAO</t>
  </si>
  <si>
    <t>Desconto por 6 meses</t>
  </si>
  <si>
    <t>Tamiles Costa Santos</t>
  </si>
  <si>
    <t>Isecao de uma mensalidade</t>
  </si>
  <si>
    <t>José Delmiro Neto</t>
  </si>
  <si>
    <t>Cancelamento - Insatisfacao com valor do servico</t>
  </si>
  <si>
    <t>Dialogo com enfaze em nossa qualidade</t>
  </si>
  <si>
    <t>Rosana Dos Santos Cavalieri</t>
  </si>
  <si>
    <t>Dialogo e retratacao</t>
  </si>
  <si>
    <t>Maura da Cruz Silva</t>
  </si>
  <si>
    <t>Cancelamento - Insatisfacao com servico prestado</t>
  </si>
  <si>
    <t>Encaixe de ordem de serviço</t>
  </si>
  <si>
    <t>Kellyane Novaes da Silva</t>
  </si>
  <si>
    <t>Mediante visita tecnica</t>
  </si>
  <si>
    <t>Thamires Thiengo de Oliveira</t>
  </si>
  <si>
    <t>Baixa</t>
  </si>
  <si>
    <t>Rogerio Francisco de Farias</t>
  </si>
  <si>
    <t>Viviane da Silva Camargo</t>
  </si>
  <si>
    <t>Proposta Black Friday</t>
  </si>
  <si>
    <t>Marcos Francisco Damasceno</t>
  </si>
  <si>
    <t>Antônia Cleidiane de França Prudêncio</t>
  </si>
  <si>
    <t>Daniel Nunes Silva</t>
  </si>
  <si>
    <t>Alice Alves dos Santos Botelho</t>
  </si>
  <si>
    <t>Renegociacao de debitos</t>
  </si>
  <si>
    <t>Jéssica Ayumi Honda Kobata</t>
  </si>
  <si>
    <t>Cancelamento - Insatisfacao com atendimento</t>
  </si>
  <si>
    <t>Bruna Dos Santos Correia Moreira</t>
  </si>
  <si>
    <t>Realizado suporte remoto</t>
  </si>
  <si>
    <t>Valeria de Alcântara Silva</t>
  </si>
  <si>
    <t>Cancelamento - Pessoal nao Detalhado</t>
  </si>
  <si>
    <t>Retencao - Reativou apos pausa no contrato</t>
  </si>
  <si>
    <t>Nelson Batista Broering</t>
  </si>
  <si>
    <t>Troca de titularidade concluida</t>
  </si>
  <si>
    <t>Leticia de Souza Leite</t>
  </si>
  <si>
    <t>José Roberto Trentino</t>
  </si>
  <si>
    <t>Manoel Correia Silva</t>
  </si>
  <si>
    <t>Cancelamento - Trocou de Provedor (Pacote dados moveis incluso)</t>
  </si>
  <si>
    <t>Roberto Gomes da Silva</t>
  </si>
  <si>
    <t>Cancelamento - Termino de contrato</t>
  </si>
  <si>
    <t>Implantação novo endereço</t>
  </si>
  <si>
    <t>Dayane Leite da Silva</t>
  </si>
  <si>
    <t>Elieide Ferreira de Oliveira</t>
  </si>
  <si>
    <t>Edvan da Silva</t>
  </si>
  <si>
    <t>Sidnei Aparecido Manoel</t>
  </si>
  <si>
    <t>Angela Sabino Torres</t>
  </si>
  <si>
    <t>Michele de Freitas Alves</t>
  </si>
  <si>
    <t>Carlos Sérgio Julião Santos Silva</t>
  </si>
  <si>
    <t>Miriam Vitorino Milan</t>
  </si>
  <si>
    <t>2 COMBO MULTI 150 Promocional</t>
  </si>
  <si>
    <t>Debora Rosa Gonçalves Calorio</t>
  </si>
  <si>
    <t>Lorrana Marcena Braga de Oliveira</t>
  </si>
  <si>
    <t>Retencao - Mediante visita tecnica</t>
  </si>
  <si>
    <t>Otacilio Palareti</t>
  </si>
  <si>
    <t>Cancelamento - Insatisfacao com streaming</t>
  </si>
  <si>
    <t>Stefanie Cristina Cardoso da Silva Santos</t>
  </si>
  <si>
    <t>Fernando Passos</t>
  </si>
  <si>
    <t>André Rodrigues de Moraes</t>
  </si>
  <si>
    <t>Elizabete Oliveira Souza Melo</t>
  </si>
  <si>
    <t>Michael Kevin Ferreira de Sena</t>
  </si>
  <si>
    <t>Alessandra Barbosa Pontes</t>
  </si>
  <si>
    <t>Sueli Rodrigues da Cruz</t>
  </si>
  <si>
    <t>Vilma Severino da Silva</t>
  </si>
  <si>
    <t>Cleo Silva Pereira</t>
  </si>
  <si>
    <t>Elias Lima Ferreira</t>
  </si>
  <si>
    <t>Bruna Almeida Peres</t>
  </si>
  <si>
    <t>RJ CLINICA ODONTOLOGICA LTDA</t>
  </si>
  <si>
    <t>Indefinido</t>
  </si>
  <si>
    <t>motivoCancelamento</t>
  </si>
  <si>
    <t>retençãoAplicada</t>
  </si>
  <si>
    <t>Categoria</t>
  </si>
  <si>
    <t>Registro?</t>
  </si>
  <si>
    <t>Revisado?</t>
  </si>
  <si>
    <t>Rosana Patricia Mariano Costa</t>
  </si>
  <si>
    <t>Retencao - Desconto por 1 ano</t>
  </si>
  <si>
    <t>Outros Setores</t>
  </si>
  <si>
    <t>Sim</t>
  </si>
  <si>
    <t>Isabel Santana</t>
  </si>
  <si>
    <t>Pricilla Irineu Polastrini</t>
  </si>
  <si>
    <t>Retencao - Desconto por 3 meses</t>
  </si>
  <si>
    <t>Perivaldo Nascimento Dias</t>
  </si>
  <si>
    <t>Retencao - Dialogo e retratacao</t>
  </si>
  <si>
    <t>Gabriela Rodrigues Wecchi</t>
  </si>
  <si>
    <t>Eduardo Caceres Donaire</t>
  </si>
  <si>
    <t>Paulo Morais dos Santos</t>
  </si>
  <si>
    <t>Ana Luzia Da Silva Santos</t>
  </si>
  <si>
    <t>Mariza Santiago Braz</t>
  </si>
  <si>
    <t>Isabelle da Silva Dias</t>
  </si>
  <si>
    <t>Edson Souza</t>
  </si>
  <si>
    <t>Conceição Aparecida dos Santos</t>
  </si>
  <si>
    <t>Leuda de Moura Canim</t>
  </si>
  <si>
    <t>Retencao - Encaixe de ordem de servico</t>
  </si>
  <si>
    <t>Claiton de Jesus Oliveira</t>
  </si>
  <si>
    <t>Josimar Roque de Moraes</t>
  </si>
  <si>
    <t>Aline Pelegrino de Souza</t>
  </si>
  <si>
    <t>Leandro Nascimento Saraiva</t>
  </si>
  <si>
    <t>Luis Paulo Correa</t>
  </si>
  <si>
    <t>Keven Val Silva Pereira</t>
  </si>
  <si>
    <t>Maria Patricia Souza do Nascimento</t>
  </si>
  <si>
    <t>Natali Catherine Souza Pinheiro</t>
  </si>
  <si>
    <t>Alcione Teresinha Gasparini Cabrera</t>
  </si>
  <si>
    <t>Caroline Alves Raminho</t>
  </si>
  <si>
    <t>Neiva Cristina de Moraes Calazans Correia</t>
  </si>
  <si>
    <t>Vivian Patricia Ramos Franca</t>
  </si>
  <si>
    <t>Maisa Liberato Mota</t>
  </si>
  <si>
    <t>Rafaela da Costa Ferreira</t>
  </si>
  <si>
    <t>Keyla Brito Braga</t>
  </si>
  <si>
    <t>Retencao - Isencao de uma mensalidade</t>
  </si>
  <si>
    <t>Emily Francine Alves de Lima</t>
  </si>
  <si>
    <t>Retencao - Isencao taxa de servico</t>
  </si>
  <si>
    <t>Deise Aparecida De Camargo Alves</t>
  </si>
  <si>
    <t>Viviane Gonçalves</t>
  </si>
  <si>
    <t>Gislene da Silva Gomes</t>
  </si>
  <si>
    <t>Alex Sandro Santiago Silva</t>
  </si>
  <si>
    <t>Vera Lucia Cruzes Santos</t>
  </si>
  <si>
    <t>Max Alexandre Pereira</t>
  </si>
  <si>
    <t>Maria Alcione da Silva</t>
  </si>
  <si>
    <t>Lilian Batista Soares</t>
  </si>
  <si>
    <t>Marcelo Antônio Cruz</t>
  </si>
  <si>
    <t>Romildo de Jesus Silva</t>
  </si>
  <si>
    <t>Alcilene da Silva</t>
  </si>
  <si>
    <t>Ana Paula Nunes de Sousa</t>
  </si>
  <si>
    <t>Marcelo Carvalho de Almeida</t>
  </si>
  <si>
    <t>Marizete da Silva Santos Sousa</t>
  </si>
  <si>
    <t>Marivalda Maria Pereira de Gouveia</t>
  </si>
  <si>
    <t>Leonardo Silva De Oliveira</t>
  </si>
  <si>
    <t>Bruna Shimokawa Rodrigues</t>
  </si>
  <si>
    <t>José Airton Gabino Barbosa</t>
  </si>
  <si>
    <t>Paulo Rogerio Gomes dos Santos</t>
  </si>
  <si>
    <t>Gabriel Rodrigues Ferreira</t>
  </si>
  <si>
    <t>Pedro Batista Alexandre</t>
  </si>
  <si>
    <t>Gustavo Ipolito Bizarro Pereira</t>
  </si>
  <si>
    <t>Geralda Bernardino</t>
  </si>
  <si>
    <t>Tania Regina Marcelino</t>
  </si>
  <si>
    <t>Maria das Neves da Silva</t>
  </si>
  <si>
    <t>Gilmar Santana dos Santos</t>
  </si>
  <si>
    <t>Vera Lúcia Gomes Pinheiro</t>
  </si>
  <si>
    <t>Danielle Christine de Araujo Ferreira</t>
  </si>
  <si>
    <t>Rodrigo Barbosa da Silva</t>
  </si>
  <si>
    <t>Retencao - Proposta Black Friday</t>
  </si>
  <si>
    <t>Gustavo Santana de Deus</t>
  </si>
  <si>
    <t>Marivaldo Lopes Soares</t>
  </si>
  <si>
    <t>Helena Nogueira dos Reis</t>
  </si>
  <si>
    <t>Jessica Nascimento Domingos</t>
  </si>
  <si>
    <t>Retencao - Realizado suporte remoto</t>
  </si>
  <si>
    <t>Gracieli Cristina da Silva gomes</t>
  </si>
  <si>
    <t>João Paulo Tenorio da Silva</t>
  </si>
  <si>
    <t>Pedro Luiz Pacheco de Mello</t>
  </si>
  <si>
    <t>Ronaldo Francisco de Melo</t>
  </si>
  <si>
    <t>Leandro Alves de Almeida</t>
  </si>
  <si>
    <t>Sara dos Santos Sena</t>
  </si>
  <si>
    <t>Maximiliano Rehder Rodriguez</t>
  </si>
  <si>
    <t>Kátia Souza da Silva</t>
  </si>
  <si>
    <t>Marcio Gonçalves da Rocha</t>
  </si>
  <si>
    <t>Michele Ferreira de Souza</t>
  </si>
  <si>
    <t>Luciano modesto dos Santos</t>
  </si>
  <si>
    <t>Gabriela Porfirio da Silva</t>
  </si>
  <si>
    <t>Camila Maria Mengarelli Sampedro</t>
  </si>
  <si>
    <t>Marli Aparecida dos Santos</t>
  </si>
  <si>
    <t>Retencao - Reducao taxa de servico</t>
  </si>
  <si>
    <t>Victor Luiz Kosuge de Almeida</t>
  </si>
  <si>
    <t>Luzinete Vieira dos Santos</t>
  </si>
  <si>
    <t>Retencao - Troca de equipamento</t>
  </si>
  <si>
    <t>Ademir Rodrigues da Silva</t>
  </si>
  <si>
    <t>Retencao - Upgrade de plano e troca de equipamento</t>
  </si>
  <si>
    <t>Bruna Gonçalves da Silva</t>
  </si>
  <si>
    <t>Retencao - Upgrade do plano</t>
  </si>
  <si>
    <t>Lincoln Hiroyuki Kosaka</t>
  </si>
  <si>
    <t>Patricia Pereira Da Silva</t>
  </si>
  <si>
    <t>Tatiane Leandro do Carmo</t>
  </si>
  <si>
    <t>Ronaldo Evangelista Aguiar</t>
  </si>
  <si>
    <t>Cleusa de Albuquerque</t>
  </si>
  <si>
    <t>Telma Fátima da Silva</t>
  </si>
  <si>
    <t>Flávia Aparecida de Moraes Pereira</t>
  </si>
  <si>
    <t>Gilberto Teixeira Rodrigues</t>
  </si>
  <si>
    <t>Edna da Silva Sampaio</t>
  </si>
  <si>
    <t>Thiago Felix</t>
  </si>
  <si>
    <t>Reginaldo Santos da Silva</t>
  </si>
  <si>
    <t>Eduardo Henrique da Silva Farias</t>
  </si>
  <si>
    <t>Jessica de Paula Araújo</t>
  </si>
  <si>
    <t>Fabio da Silva Santos</t>
  </si>
  <si>
    <t>Crispino Batista Folha</t>
  </si>
  <si>
    <t>Mara Alice Avelino da Silva Reis</t>
  </si>
  <si>
    <t>Airton Justino</t>
  </si>
  <si>
    <t>Humberto Monteiro da Cruz</t>
  </si>
  <si>
    <t>Cleonan de Souza Santos</t>
  </si>
  <si>
    <t>Milton Carlos dos Santos</t>
  </si>
  <si>
    <t>Cássia Pereira do Nascimento</t>
  </si>
  <si>
    <t>Luciana de Souza</t>
  </si>
  <si>
    <t>Maria Eduarda Moreira Feitosa e Lima</t>
  </si>
  <si>
    <t>Jose Roberto Soares</t>
  </si>
  <si>
    <t>Danielle Suzane Portugal Sousa</t>
  </si>
  <si>
    <t>Reginaldo Marques Mendes</t>
  </si>
  <si>
    <t>Elivelton Aparecido Costa Messias</t>
  </si>
  <si>
    <t>Paulo Eduardo Viana</t>
  </si>
  <si>
    <t>Maria Adriano Ribeiro</t>
  </si>
  <si>
    <t>Jose Carlos Quirino</t>
  </si>
  <si>
    <t>Maia Amorim Alcântara Teixeira</t>
  </si>
  <si>
    <t>Retencao - Implantacao novo endereço</t>
  </si>
  <si>
    <t>Kelly Yasmin Alves da Silva</t>
  </si>
  <si>
    <t>Sergio Roberto Virgílio</t>
  </si>
  <si>
    <t>Rosinete Ribeiro Vieira</t>
  </si>
  <si>
    <t>Rosale Michele Rodrigues Martins</t>
  </si>
  <si>
    <t>Munira Minervina Ribeiro</t>
  </si>
  <si>
    <t>Aparecida da Silva Pinto</t>
  </si>
  <si>
    <t>Adailton Silvestre do Nascimento</t>
  </si>
  <si>
    <t>Miriam Menegario</t>
  </si>
  <si>
    <t>Nourival Ramos de Oliveira</t>
  </si>
  <si>
    <t>Marinalva da Cruz Cordeiro</t>
  </si>
  <si>
    <t>Juan Manuel Vallejo</t>
  </si>
  <si>
    <t>Mara Alice Fonseca</t>
  </si>
  <si>
    <t>Flávia Rafaela Silva Santos</t>
  </si>
  <si>
    <t>Telma Maise Soares</t>
  </si>
  <si>
    <t>Antônio Ferreira dos Santos</t>
  </si>
  <si>
    <t>Bruno Pires de Oliveira</t>
  </si>
  <si>
    <t>Suellem Lira da Costa Matos</t>
  </si>
  <si>
    <t>Flávio Marquart Garcia</t>
  </si>
  <si>
    <t>Josiane De Almeida Magalhães</t>
  </si>
  <si>
    <t>Tarciana da Silva Souza</t>
  </si>
  <si>
    <t>Clebson Carvalho Principe Lima</t>
  </si>
  <si>
    <t>Robson Costa Ferreira</t>
  </si>
  <si>
    <t>Renan de Matos Baradel</t>
  </si>
  <si>
    <t>Jorge Luiz Andrade Bordaz</t>
  </si>
  <si>
    <t>Cristiano da Silva Melo</t>
  </si>
  <si>
    <t>Vicenzo Garofalo Neto</t>
  </si>
  <si>
    <t>Florisvaldo dos Santos Pedreira Filho</t>
  </si>
  <si>
    <t>Retencao - Desconto por 6 meses</t>
  </si>
  <si>
    <t>Erica de Carvalho Chan</t>
  </si>
  <si>
    <t>Marcia Aparecida Texluk</t>
  </si>
  <si>
    <t>Rafaela Aparecida Bernardo Bezerra</t>
  </si>
  <si>
    <t>Mario Sergio Bezerra</t>
  </si>
  <si>
    <t>Guilherme Santos Barroso</t>
  </si>
  <si>
    <t>Amanda Gomes Alves de Sousa</t>
  </si>
  <si>
    <t>Edilson Joaquim da Silva Gonçalves</t>
  </si>
  <si>
    <t>Milena Tex Machado</t>
  </si>
  <si>
    <t>Raiane Ramos de Lima</t>
  </si>
  <si>
    <t>Greciane de Fatima Ferreira</t>
  </si>
  <si>
    <t>Jeferson José Ribeiro</t>
  </si>
  <si>
    <t>Philip Leandro Gundin Barreto</t>
  </si>
  <si>
    <t>Condre Eluiza Campos</t>
  </si>
  <si>
    <t>Luis Roberto Morais Machado</t>
  </si>
  <si>
    <t>Helio Gomes da Silva</t>
  </si>
  <si>
    <t>José Alberto de Jesus Netto</t>
  </si>
  <si>
    <t>José Orlando de Almeida Souza</t>
  </si>
  <si>
    <t>Eduardo Marchetti da Costa</t>
  </si>
  <si>
    <t>Rosana Aparecida de Carvalho</t>
  </si>
  <si>
    <t>Wellington Carlos de Melo Lourenco</t>
  </si>
  <si>
    <t>Jurivaldo Conceicao Santos</t>
  </si>
  <si>
    <t>Neusa Gomes</t>
  </si>
  <si>
    <t>Vando Jacinto</t>
  </si>
  <si>
    <t>Abil Maidis Rosa Damaceno</t>
  </si>
  <si>
    <t>Maria Aparecida Terto Ferreira</t>
  </si>
  <si>
    <t>2 COMBO MULTI 250 + Power TV</t>
  </si>
  <si>
    <t>Luiz de Souza Monteiro</t>
  </si>
  <si>
    <t>Maria Rosa dos Santos Gondim</t>
  </si>
  <si>
    <t>Fernanda Cavaletti Costa Barros</t>
  </si>
  <si>
    <t>Vanessa dos Reis Sena</t>
  </si>
  <si>
    <t>Felicia Placco Dal Ava</t>
  </si>
  <si>
    <t>Beatriz Vidal Capeletti</t>
  </si>
  <si>
    <t>Alex Erquilao Braz</t>
  </si>
  <si>
    <t>Leandra Santos de Souza</t>
  </si>
  <si>
    <t>Rute da Silva Oliveira Pires</t>
  </si>
  <si>
    <t>Israel Icaro de Almeida Silveira</t>
  </si>
  <si>
    <t>Silvano Xavier de Oliveira</t>
  </si>
  <si>
    <t>Arlindo Mendes Pereira</t>
  </si>
  <si>
    <t>Luciana Mendes Maciel França</t>
  </si>
  <si>
    <t>Dejeane Feliciano de Santana Alves</t>
  </si>
  <si>
    <t>Simone Cavalcante Peixoto</t>
  </si>
  <si>
    <t>Mariza Fernandes dos Santos</t>
  </si>
  <si>
    <t>Claudevam Correia da Silva</t>
  </si>
  <si>
    <t>Thyago Medeiros Batista</t>
  </si>
  <si>
    <t>Juliano Rodrigues de Souza</t>
  </si>
  <si>
    <t>2 COMBO MULTI 500 Promocional - SEM LOCACAO</t>
  </si>
  <si>
    <t>Marcia de Barros</t>
  </si>
  <si>
    <t>Ketlhyn I Freitas Lima</t>
  </si>
  <si>
    <t>Mariana Soro Vichietti</t>
  </si>
  <si>
    <t>Ellen da Silva Pereira</t>
  </si>
  <si>
    <t>Debora de S P Cordeiro</t>
  </si>
  <si>
    <t>Celso Emanuel da Cruz Vaz Barata</t>
  </si>
  <si>
    <t>Ricardo Uchoa do Nascimento</t>
  </si>
  <si>
    <t>Rodrigo Santos Silva</t>
  </si>
  <si>
    <t>Cleidiane Martins dos Santos</t>
  </si>
  <si>
    <t>Isabel Cristina Malaquias da Silva</t>
  </si>
  <si>
    <t>Elza Rodrigues</t>
  </si>
  <si>
    <t>Raimundo Ilailson Cunha Junior</t>
  </si>
  <si>
    <t>Jose Gilvan Gomes Silva</t>
  </si>
  <si>
    <t>Francisca Neuma Felix da Silva Saraiva</t>
  </si>
  <si>
    <t>Margarida Maria de Lima Camara</t>
  </si>
  <si>
    <t>Flavia Mendes Jardin</t>
  </si>
  <si>
    <t>Luiz Antônio Viana</t>
  </si>
  <si>
    <t>Aliny Cristini Toledo Martins</t>
  </si>
  <si>
    <t>Carlos Roberto Pires Haddad</t>
  </si>
  <si>
    <t>Maria Maiza Fernandes</t>
  </si>
  <si>
    <t>Jose Ramos dos Santos</t>
  </si>
  <si>
    <t>Aldemir Quinto de Souza</t>
  </si>
  <si>
    <t>Fabiana de Souza Couto Arruda</t>
  </si>
  <si>
    <t>Deusilene Neri da Silva</t>
  </si>
  <si>
    <t>Retencao - Troca de titularidade concluida</t>
  </si>
  <si>
    <t>S&amp;N LIVRARIA E PAPELARIA LTDA</t>
  </si>
  <si>
    <t>GHR PIZZAS CAUCAIA DO ALTO LTDA</t>
  </si>
  <si>
    <t>MULTI 500 CORPORATIVO</t>
  </si>
  <si>
    <t>KOTA IMPORTS LTDA</t>
  </si>
  <si>
    <t>Assunto</t>
  </si>
  <si>
    <t>Motivo</t>
  </si>
  <si>
    <t>Divergência Registrada por:</t>
  </si>
  <si>
    <t>Registro de Retenção</t>
  </si>
  <si>
    <t>Cliente havia sido retido pelo colaborador João Pedro Gomes mas posteriormente no mesmo mês o cliente retornou e cancelou</t>
  </si>
  <si>
    <t>Contrato</t>
  </si>
  <si>
    <t>Cliente cancelou e reativou no mesmo mês</t>
  </si>
  <si>
    <t>Cliente havia sido retido pelo colaborador Pedro Henrique mas posteriormente no mesmo mês o cliente retornou e cancelou</t>
  </si>
  <si>
    <t>Rennan Taioqui abriu atendimento duplicado por engano</t>
  </si>
  <si>
    <t>Não registrou</t>
  </si>
  <si>
    <t>CSM CONTABILIDADE SIDNEI MARTINS LTDA</t>
  </si>
  <si>
    <t>Contrato Alvocom, tirar do relatório</t>
  </si>
  <si>
    <t>Juciara Costa Santos</t>
  </si>
  <si>
    <t>Yasmin da cobrança cancelou o contrato usando motivo exclusivo do cancelamento, ao invés de usar Troca de Titularidade</t>
  </si>
  <si>
    <t>Cliente havia sido retido pelo colaborador Eduardo Tomaz mas posteriormente no mesmo mês retornou querendo cancelar e foi retido pelo colaborador João Pedro Gomes</t>
  </si>
  <si>
    <t>Cliente havia sido retido pelo colaborador Gabriel Marques mas posteriormente no mesmo mês retornou querendo cancelar e foi retido pelo colaborador Kaiky Leandro</t>
  </si>
  <si>
    <t>Cliente havia sido retido pelo colaborador Gabriel Rosa mas posteriormente no mesmo mês retornou querendo cancelar e foi retido pela colaboradora Giovanna Aguiar</t>
  </si>
  <si>
    <t>Cliente havia sido retido pelo colaborador João Pedro Gomes mas posteriormente no mesmo mês retornou querendo cancelar e foi retido pelo colaborador Kaiky Leandro</t>
  </si>
  <si>
    <t>Cliente havia sido retido pelo colaborador Kaiky Leandro mas posteriormente no mesmo mês retornou querendo cancelar e foi retido pelo colaborador Pedro Henrique</t>
  </si>
  <si>
    <t>Cliente havia sido retido pelo colaborador Marcus Klimeck mas posteriormente no mesmo mês retornou querendo cancelar e foi retido pelo colaborador Eduardo Tomaz</t>
  </si>
  <si>
    <t>Valter de Andrade Junior</t>
  </si>
  <si>
    <t>Yasmin da cobrança cancelou o contrato usando motivo exclusivo do cancelamento, sem autorização do setor responsável</t>
  </si>
  <si>
    <t>Natalia Ferreira de Souza</t>
  </si>
  <si>
    <t>Everthon da cobrança cancelou o contrato usando motivo exclusivo do cancelamento, sem autorização do setor responsável</t>
  </si>
  <si>
    <t>Colaborador</t>
  </si>
  <si>
    <t>Motivo da Desconsideração</t>
  </si>
  <si>
    <t>Análise por:</t>
  </si>
  <si>
    <t>GABRIEL MARQUES LIMA DE SOUZA</t>
  </si>
  <si>
    <t>RETENCAO INFELIZMENTE DESCONSIDERADA, POIS A COLABORADORA ALINE LOURENÇO FOI QUEM OFERTOU SUPORTE, QUE FOI DEVIDAMENTE PRESTADO. CASO A CLIENTE REALMENTE RETORNE QUERENDO CANCELAR E SEJA RETIDA NOVAMENTE, DAI SIM A NOVA RETENCAO SERA VALIDA E PRECISAREMOS DESCONSIDERAR A DA ALINE LOURENÇO.</t>
  </si>
  <si>
    <t>Paulo Alberto da Silva</t>
  </si>
  <si>
    <t>EDUARDO TOMAZ SOUSA</t>
  </si>
  <si>
    <t>RETENCAO DESCONSIDERADA POIS FOI UMA AÇÃO DE RELACIONAMENTO COM O CLIENTE, ONDE O ATENDENTE APENAS PRESTOU O SUPORTE NORMALMENTE. ATENDIMENTO DE PREVENÇÃO DE CANCELAMENTO NÃO É RETENÇÃO.</t>
  </si>
  <si>
    <t>JOÃO PEDRO MIYAKE VIEIRA</t>
  </si>
  <si>
    <t>RETENÇÃO DESCONSIDERADA POIS O CLIENTE JÁ HAVIA SIDO RETIDO NESTE MÊS</t>
  </si>
  <si>
    <t>RETENCAO DESCONSIDERADA POIS POSTERIORMENTE A CLIENTE RETORNOU E PEDIU CANCELAMENTO NOVAMENTE, SENDO RETIDA POR OUTRO COLABORADOR</t>
  </si>
  <si>
    <t>Creuza Ferreira Guedes Dias</t>
  </si>
  <si>
    <t>RUBENS RIBEIRO DE SOUZA RODRIGUES LEITE</t>
  </si>
  <si>
    <t>RETENCAO DESCONSIDERADA, O COLABORADOR APENAS PRESTOU SUPORTE, O QUE JÁ CONDIZ COM A FUNÇÃO NORMAL DELE.</t>
  </si>
  <si>
    <t>Laura Melo Franchi</t>
  </si>
  <si>
    <t>PEDRO HENRIQUE DOS SANTOS</t>
  </si>
  <si>
    <t>RETENCAO DESCONSIDERADA, AO ANALISAR O ATENDIMENTO FOI CONSTATADO QUE A CLIENTE USOU CANCELAMENTO COMO BARGANHA PARA TER A VISITA AINDA HOJE.</t>
  </si>
  <si>
    <t xml:space="preserve">RETENÇÃO DESCONSIDERADA POIS CLIENTE ENTROU EM CONTATO PARA SEGUIR COM O CANCELAMENTO POR MUDANÇA DE ENDEREÇO. </t>
  </si>
  <si>
    <t>Reinaldo Murer dos Santos</t>
  </si>
  <si>
    <t>RETENCAO DESCONSIDERADA, NA LIGACAO FOI CONSTATADO QUE O CLIENTE SÓ AMEAÇOU TROCAR DE PROVEDOR SE NAO FOSSE FEITA TROCA DO EQUIPAMENTO, CLIENTE ESTAVA TENTANDO BARGANHAR PARA OBTER TROCA.</t>
  </si>
  <si>
    <t>Igor Carvalho de Lima</t>
  </si>
  <si>
    <t>ANALISADO NA LIGAÇÃO, CLIENTE USOU TOM DE BARGANHA RETENCAO DESCONSIDERADA</t>
  </si>
  <si>
    <t>Eduardo Dionísio Silva</t>
  </si>
  <si>
    <t>RETENCAO DESCONSIDERADA, CLIENTE PEDIU CANCELAMENTO COMO BARGANHA PARA OBTER DESCONTO</t>
  </si>
  <si>
    <t>Roseli Aparecida Almeida Lacerda</t>
  </si>
  <si>
    <t>ALISON DA SILVA EVANGELISTA</t>
  </si>
  <si>
    <t>RETENCAO DESCONSIDERADA, AO ANALISAR O ATENDIMENTO FOI VERIFICADO QUE A CLIENTE USOU CANCELAMENTO COMO BARGANHA PARA NÃO PAGAR A TAXA</t>
  </si>
  <si>
    <t>Clara de Pinho Santos</t>
  </si>
  <si>
    <t>RETENÇÃO DESCONSIDERADA, CLIENTE UTILIZOU CANCELAMENTO COMO BARGANHA PARA OBTER AGENDAMENTO MAIS RAPIDO</t>
  </si>
  <si>
    <t>Juscilande Mendes Barbosa</t>
  </si>
  <si>
    <t>RETENÇÃO DESCONSIDERADA, FOI ANALISADO A LIGAÇÃO E A CLIENTE NÃO PEDIU CANCELAMENTO DIRETAMENTE. A AÇÃO REALIZADA FOI UMA AÇÃO PREVENTIVA DE RELACIONAMENTO COM O CLIENTE E NÃO UMA RETENÇÃO.</t>
  </si>
  <si>
    <t>JOÃO PEDRO GOMES DA SILVA</t>
  </si>
  <si>
    <t>CLIENTE HAVIA SIDO RETIDO PELO COLABORADOR JOÃO PEDRO GOMES MAS POSTERIORMENTE NO MESMO MÊS O CLIENTE RETORNOU E CANCELOU</t>
  </si>
  <si>
    <t>CLIENTE HAVIA SIDO RETIDO PELO COLABORADOR PEDRO HENRIQUE MAS POSTERIORMENTE NO MESMO MÊS O CLIENTE RETORNOU E CANCELOU</t>
  </si>
  <si>
    <t>RENNAN TAIOQUI</t>
  </si>
  <si>
    <t>RENNAN TAIOQUI ABRIU ATENDIMENTO DUPLICADO POR ENGANO</t>
  </si>
  <si>
    <t>Jéssica de Melo Franco</t>
  </si>
  <si>
    <t>RETENCAO DESCONSIDERADA POIS A CLIENTE DEMONSTROU GRANDE INSATISFAÇÃO MAS NÃO DEMONSTROU INTENÇÃO DE CANCELAR, NESTE CASO O COLABORADOR APENAS SEGUIU COM SUA FUNÇÃO NORMAL (SUPORTE)</t>
  </si>
  <si>
    <t>Mary Gomes da Silva</t>
  </si>
  <si>
    <t>RETENÇÃO DESCONSIDERADA, POIS ANALISANDO O CONTEXTO DA LIGAÇÃO, A CLIENTE APENAS MENCIONOU CANCELAMENTO PARA QUE TIVESSE O ATENDIMENTO GARANTIDO PARA O QUANTO ANTES.</t>
  </si>
  <si>
    <t xml:space="preserve">KAIKY LEANDRO CAMPOS MACIEL </t>
  </si>
  <si>
    <t>RETENÇÃO DESCONSIDERADA POIS CLIENTE JÁ HAVIA SIDO RETIDO ANTEIORMENTE PELO COLABORADOR GABRIEL MARQUES</t>
  </si>
  <si>
    <t>CLIENTE HAVIA SIDO RETIDA, PORÉM, MESMO APÓS O SUPORTE APLICADO, A CLIENTE RETORNOU DEPOIS QUERENDO CANCELAR E FOI RETIDA PELO ALISON</t>
  </si>
  <si>
    <t>Antônio Francisco Pereira de Sousa</t>
  </si>
  <si>
    <t>RETENCAO DESCONSIDERADA POIS O COLABORADOR NÃO REALIZOU NENHUMA OFERTA DE RETENÇÃO, ELE SÓ ENTROU EM CONTATO PARA PRESTAR SUPORTE, QUE JÁ É SUA FUNÇÃO PRIMORDIAL.</t>
  </si>
  <si>
    <t>Josineide Pereira Cabral</t>
  </si>
  <si>
    <t>RETENCAO DESCONSIDERADA, POIS A CLIENTE NÃO PEDIU CANCELAMENTO, ELA APENAS DISSE QUE SE A TV DELA CONTINUASSE SEM FUNCIONAR, ELA IRIA ACABAR CANCELANDO</t>
  </si>
  <si>
    <t>Patrícia Marcelino Silva</t>
  </si>
  <si>
    <t>KAIKY LEANDRO CAMPOS MACIEL</t>
  </si>
  <si>
    <t>RETENCAO DESCONSIDERADA POIS ATRAVES DO RELATO ABAIXO, FOI ENTENDIDO QUE FOI APENAS PRESTADO SUPORTE DIANTE DE UMA INSATISFAÇÃO COM A CONEXAO, QUE JÁ É A FUNÇÃO PRIMORDIAL DO COLABORADOR. ANALISADO O TICKET TAMBÉM E A CLIENTE NÃO PEDIU CANCELAMENTO.</t>
  </si>
  <si>
    <t>Beatriz Farias de Souza</t>
  </si>
  <si>
    <t>RETENCAO DESCONSIDERADA, CLIENTE NÃO PEDIU CANCELAMENTO, SUPORTE PREVENTIVO NÃO SE ENCAIXA COMO RETENÇÃO</t>
  </si>
  <si>
    <t>GABRIEL ROSA BRAVO</t>
  </si>
  <si>
    <t xml:space="preserve">RETENCAO DESCONSIDERADA, POIS CLIENTE ENTROU EM CONTATO NA SEMANA SEGUINDO CAINDO COM O TIME DE CANCELAMENTO. </t>
  </si>
  <si>
    <t>E.M.S CHURRASCARIA LTDA</t>
  </si>
  <si>
    <t>RETENÇÃO DESCONSIDERADA, ATRAVÉS DO RELATO DESCRITO PELO COLABORADOR FOI CLARAMENTE VISTO COMO BARGANHA. O CLIENTE QUERIA VISITA TÉCNICA DE QUALQUER FORMA, MESMO O PROBLEMA PODENDO SER RESOLVIDO REMOTAMENTE. COMO O PEDIDO DO CLIENTE FOI NEGADO, ELE MENCIONOU CANCELAR PARA CONSEGUIR O QUE QUERIA.</t>
  </si>
  <si>
    <t>RETENCAO DESCONSIDERADA POIS POSTERIORMENTE A CLIENTE LIGOU NOVAMENTE QUERENDO CANCELAR NO MESMO MÊS, E ENTÃO FOI RETIDA NOVAMENTE PELO COLABORADOR KAIKY LEANDRO</t>
  </si>
  <si>
    <t>RETENCAO DESCONSIDERADA POIS O COLABORADOR RUBENS JA REGISTROU UMA RETENCAO PARA ESTE MESMO CLIENTE NESTE MES</t>
  </si>
  <si>
    <t>RETENCAO DESCONSIDERADA POIS O CLIENTE RETORNOU CONTATO NO MESMO MES QUERENDO CANCELAR NOVAMENTE, SENDO RETIDO PELO COLABORADOR KAIKY LEANDRO</t>
  </si>
  <si>
    <t>RETENCAO DESCONSIDERADA POIS A CLIENTE RETORNOU NOVAMENTE NO MESMO MES QUERENDO CANCELAR, MAS FOI RETIDA PELO PEDRO HENRIQUE DO SUPORTE.</t>
  </si>
  <si>
    <t>Jailma do Nascimento Ferraz</t>
  </si>
  <si>
    <t>RENNAN SAMPAIO TAIOQUI</t>
  </si>
  <si>
    <t>RETENÇÃO DESCONSIDERADA, POIS SE TRATOU DE UMA NEGOCIAÇÃO DE CONTRATAÇÃO DE UM NOVO PONTO COM DESCONTO PARA CONTRAPROPOR A CONCORRENTE.</t>
  </si>
  <si>
    <t>Data</t>
  </si>
  <si>
    <t>ID</t>
  </si>
  <si>
    <t>Cliente</t>
  </si>
  <si>
    <t>Status</t>
  </si>
  <si>
    <t>Total Reativações:</t>
  </si>
  <si>
    <t>Luiz Fernando Faustino</t>
  </si>
  <si>
    <t>Inadimplência</t>
  </si>
  <si>
    <t>Paloma Gleyce Candido de Britos</t>
  </si>
  <si>
    <t>Wellington Carlos Sousa Santana</t>
  </si>
  <si>
    <t>Maria Beatriz Silva</t>
  </si>
  <si>
    <t>Leonardo Francisco da Silva</t>
  </si>
  <si>
    <t>Cicera Lourdes Custódio</t>
  </si>
  <si>
    <t>Gabriel Júlio Correia da Silva Pivo</t>
  </si>
  <si>
    <t>Hugo da Silva Dias</t>
  </si>
  <si>
    <t>Pablo Yane Granero</t>
  </si>
  <si>
    <t>Hyolanda de Morais Ferreira Garcia</t>
  </si>
  <si>
    <t>Lucas de Oliveira Andrade</t>
  </si>
  <si>
    <t>João Tiago Ramos de Lira</t>
  </si>
  <si>
    <t>Mesmo mês</t>
  </si>
  <si>
    <t>Girlese Silva Brito</t>
  </si>
  <si>
    <t>Amauri de Lima E Silva</t>
  </si>
  <si>
    <t>Sheila Soares da Silva</t>
  </si>
  <si>
    <t>Bruno Arco Verde da Silva</t>
  </si>
  <si>
    <t>Edson Luis Campos Martins</t>
  </si>
  <si>
    <t>Natali Nascimento de Barros</t>
  </si>
  <si>
    <t>Verônica Lucia da Silva</t>
  </si>
  <si>
    <t>Tailine Santos Amorim</t>
  </si>
  <si>
    <t>Leandro de Paula</t>
  </si>
  <si>
    <t>Antonio Kleber Sousa Pinto</t>
  </si>
  <si>
    <t>Débora Maria dos Santos Pereira Silva</t>
  </si>
  <si>
    <t>Luciana Cristina Ferreira Fernandes</t>
  </si>
  <si>
    <t>Plinio Augusto Romano</t>
  </si>
  <si>
    <t>Mês diferente</t>
  </si>
  <si>
    <t>Gislaine Olímpio dos Reis</t>
  </si>
  <si>
    <t>Neusa Vieira dos Santos</t>
  </si>
  <si>
    <t>Sabrina Caroline Souza Coelho</t>
  </si>
  <si>
    <t>Claudio Jose Staffy</t>
  </si>
  <si>
    <t>Jordania Da Costa Figueredo</t>
  </si>
  <si>
    <t>Gustavo Danillo Pereira Barbosa de Souza</t>
  </si>
  <si>
    <t>Ana Quetura de Souza Figueiredo</t>
  </si>
  <si>
    <t>Givanildo de Jesus Santos</t>
  </si>
  <si>
    <t>Ana Cristina de Santana Souza</t>
  </si>
  <si>
    <t>Josilene Pereira dos Santos</t>
  </si>
  <si>
    <t>Rosangela Dias Ferreira</t>
  </si>
  <si>
    <t>Adnilson Nunes de Oliveira</t>
  </si>
  <si>
    <t>Gecileide Pessoa Ferreira Da Silva</t>
  </si>
  <si>
    <t>JANAINA ALVES SOARES</t>
  </si>
  <si>
    <t>Thaize Figueredo Silva</t>
  </si>
  <si>
    <t>Wesley Alexandre de Carvalho Farias</t>
  </si>
  <si>
    <t>Emília do Rosário Carvalho</t>
  </si>
  <si>
    <t>Wagna Alvez de Lima</t>
  </si>
  <si>
    <t>Denise Carvalho</t>
  </si>
  <si>
    <t>Irene Reis Pauluk</t>
  </si>
  <si>
    <t>Felipe Rafael Marques</t>
  </si>
  <si>
    <t>Beatriz Lucia Amorim</t>
  </si>
  <si>
    <t>Maria de Fátima dos Santos Oliveira</t>
  </si>
  <si>
    <t>Josefa Joselita Araujo de Oliveira Celestiano</t>
  </si>
  <si>
    <t>David Fernando dos Santos</t>
  </si>
  <si>
    <t>Carlos Alexandre Vasconcelos Lopes</t>
  </si>
  <si>
    <t>Josiane Teixeira Bezerra</t>
  </si>
  <si>
    <t>Caio Gustavo Pereira Nardy</t>
  </si>
  <si>
    <t>Marciel Brito de Moura</t>
  </si>
  <si>
    <t>Miriam da Silva</t>
  </si>
  <si>
    <t>Raquel Ferreira de Jesus</t>
  </si>
  <si>
    <t>Pedro Augusto Pereira Filho</t>
  </si>
  <si>
    <t>Estefani Soares Osorio</t>
  </si>
  <si>
    <t>Tatiane Pereira Lopes</t>
  </si>
  <si>
    <t>Carlos Henrique Silva do Prado</t>
  </si>
  <si>
    <t>Lucas Lima Meira</t>
  </si>
  <si>
    <t>Gabriel de Souza Santos</t>
  </si>
  <si>
    <t>Erika Brito Donato de Souza</t>
  </si>
  <si>
    <t>Débora Priscila Quirino dos Santos</t>
  </si>
  <si>
    <t>Ailton Alves dos Santos</t>
  </si>
  <si>
    <t>Adinelma Silva Matos</t>
  </si>
  <si>
    <t>Rafael Alves Ribeiro</t>
  </si>
  <si>
    <t>Daiana Silva de Souza</t>
  </si>
  <si>
    <t>Jorge Maicon Antonio da Silva</t>
  </si>
  <si>
    <t>Felipe Ribeiro Firmino</t>
  </si>
  <si>
    <t>Anderson Lemes da Silva Ares Araujo</t>
  </si>
  <si>
    <t>María Cleonice Aguiar de Souza</t>
  </si>
  <si>
    <t>Leandro Soares de Almeida</t>
  </si>
  <si>
    <t>Rosa Aparecida Fagundes</t>
  </si>
  <si>
    <t>Lizene de Jesus Pereira</t>
  </si>
  <si>
    <t>Vera Lucia Santos da Silva</t>
  </si>
  <si>
    <t>Vânia Nascimento dos Santos</t>
  </si>
  <si>
    <t>Elzimar Maria de Araújo</t>
  </si>
  <si>
    <t>Gillarnia Santos de Souza</t>
  </si>
  <si>
    <t>Elizabete Angelo Santos</t>
  </si>
  <si>
    <t>Dener de Oliveira Sanches</t>
  </si>
  <si>
    <t>Carlos José Vieira de Souza</t>
  </si>
  <si>
    <t>Carlos Henrique Gomes Ribeiro</t>
  </si>
  <si>
    <t>Marcelo franco de Souza</t>
  </si>
  <si>
    <t>Eduardo Araújo Santos</t>
  </si>
  <si>
    <t>Alex Sandro Fernandes Teixeira</t>
  </si>
  <si>
    <t>Bruna Camila Mendonça Machado</t>
  </si>
  <si>
    <t>João Amilton Souto da Silva</t>
  </si>
  <si>
    <t>Pedro Henrique Pereira Maia</t>
  </si>
  <si>
    <t>Maria Valdecy Alves Menegaldo</t>
  </si>
  <si>
    <t>Mariane Thaina Campezoni Santos</t>
  </si>
  <si>
    <t>Maria Jose Cardoso Machado</t>
  </si>
  <si>
    <t>Geraldo Parnaiba do Nascimento</t>
  </si>
  <si>
    <t>Meleny Pereira da Silva</t>
  </si>
  <si>
    <t>Marcio Cesar Gomes</t>
  </si>
  <si>
    <t>Rafaella de Jesus Santos</t>
  </si>
  <si>
    <t>Alessandra de Souza Santos</t>
  </si>
  <si>
    <t>Jean Lima de Carvalho da Silva</t>
  </si>
  <si>
    <t>Enrico Esieu Franco de Oliveira</t>
  </si>
  <si>
    <t>Débora Neves</t>
  </si>
  <si>
    <t>Vitoria Maria de Barros</t>
  </si>
  <si>
    <t>Julio Cesar da Silva Campos</t>
  </si>
  <si>
    <t>Mileide Caetano da Silva</t>
  </si>
  <si>
    <t>Jefferson Simões Pinto</t>
  </si>
  <si>
    <t>Bryan Ramos Oliveira</t>
  </si>
  <si>
    <t>Rogério Moreira Gonzaga</t>
  </si>
  <si>
    <t>Márcia Soares</t>
  </si>
  <si>
    <t>Rodrigo Dias de Araújo</t>
  </si>
  <si>
    <t>Maria Aparecida da Silva</t>
  </si>
  <si>
    <t>Isabella dos Santos de Souza</t>
  </si>
  <si>
    <t>Daiane Conceição Viana</t>
  </si>
  <si>
    <t>Tatiane Pimentel de Matos</t>
  </si>
  <si>
    <t>Joyce Maiane Gomes da Silva</t>
  </si>
  <si>
    <t>Dt. Pausa</t>
  </si>
  <si>
    <t>Asana?</t>
  </si>
  <si>
    <t>Deixado Alerta no Cadastro?</t>
  </si>
  <si>
    <t>Quem fez a pausa?</t>
  </si>
  <si>
    <t>75401 - Maria José dos Santos</t>
  </si>
  <si>
    <t>42950 - João José dos Santos</t>
  </si>
  <si>
    <t>77905 - KEEP STRONG LTDA</t>
  </si>
  <si>
    <t>29934 - Elionildo Pereira dos Santos</t>
  </si>
  <si>
    <t>64220 - Josiane Viana de Brito</t>
  </si>
  <si>
    <t>46900 - Nayara da Silva Morais</t>
  </si>
  <si>
    <t>53433 - Edmarcio Batista Franco</t>
  </si>
  <si>
    <t>46759 - Dalvanira Silva de Amorim Andrade</t>
  </si>
  <si>
    <t>Histórico de Cancelamentos 2025</t>
  </si>
  <si>
    <t>Média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</si>
  <si>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</si>
  <si>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</si>
  <si>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</si>
  <si>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</si>
  <si>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</si>
  <si>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</si>
  <si>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</si>
  <si>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</si>
  <si>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</si>
  <si>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</si>
  <si>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</si>
  <si>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</si>
  <si>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Mês</t>
  </si>
  <si>
    <t>Cancelados</t>
  </si>
  <si>
    <t>Retidos (Cancelamento)</t>
  </si>
  <si>
    <t>Retidos (Outros)</t>
  </si>
  <si>
    <t>Pontuação</t>
  </si>
  <si>
    <t>Retenções de Outros Setores:</t>
  </si>
  <si>
    <t>0,5 Pontos</t>
  </si>
  <si>
    <t>Retenções de Cancelamento:</t>
  </si>
  <si>
    <t>1 Ponto</t>
  </si>
  <si>
    <t>Metas Atuais:</t>
  </si>
  <si>
    <t>Meta 18% = R$ 300,00</t>
  </si>
  <si>
    <t>Meta 21% = R$ 500,00</t>
  </si>
  <si>
    <t>Meta 25% = R$ 800,00</t>
  </si>
  <si>
    <t>Meta 30% = R$ 1200,00</t>
  </si>
  <si>
    <t>Meta 40% = R$ 2000,00</t>
  </si>
  <si>
    <t>Sugestão 1 de alteração:</t>
  </si>
  <si>
    <t>Meta 16% = R$ 300,00</t>
  </si>
  <si>
    <t>Meta 18% = R$ 500,00</t>
  </si>
  <si>
    <t>Meta 21% = R$ 800,00</t>
  </si>
  <si>
    <t>Meta 25% = R$ 1200,00</t>
  </si>
  <si>
    <t>Meta 28% = R$ 2000,00</t>
  </si>
  <si>
    <t>Sugestão 2 de alteração:</t>
  </si>
  <si>
    <t>Pontuação Cancelamento</t>
  </si>
  <si>
    <t>Pontuação Outros Setores</t>
  </si>
  <si>
    <t>Meta atingida</t>
  </si>
  <si>
    <t>Comissão (Téorica)*</t>
  </si>
  <si>
    <t>Comissão (Recebida)</t>
  </si>
  <si>
    <t>Nível de Dificuldade Sentido pela Equipe</t>
  </si>
  <si>
    <t>R$ 00,00</t>
  </si>
  <si>
    <t>Não medido</t>
  </si>
  <si>
    <t>Meta 30% = R$ 2000,00</t>
  </si>
  <si>
    <t>Meta 40% Cancelada</t>
  </si>
  <si>
    <t>Sugestão 3 de alteração:</t>
  </si>
  <si>
    <t>R$ 800,00</t>
  </si>
  <si>
    <t>Muito Alta</t>
  </si>
  <si>
    <t>R$ 300,00</t>
  </si>
  <si>
    <t>R$ 500,00</t>
  </si>
  <si>
    <t>Sugestão 4 de alteração:</t>
  </si>
  <si>
    <t>Manter as mesmas porcentagens mas alterar a fórmula para as retenções de cancelamento valerem *2 (Vezes 2).</t>
  </si>
  <si>
    <t>R$ 1200</t>
  </si>
  <si>
    <t>PENDENTE</t>
  </si>
  <si>
    <t>Pendente</t>
  </si>
  <si>
    <t>Fórmula atual do cálculo de comissão</t>
  </si>
  <si>
    <t>Porcentagem Cancelamento:</t>
  </si>
  <si>
    <t>(TOTAL RETIDOS CANCELAMENTO / (TOTAL RETIDOS CANCELAMENTO + TOTAL CANCELADOS)) = PORCENTAGEM CANCELAMENTO</t>
  </si>
  <si>
    <t>Porcentagem Outros:</t>
  </si>
  <si>
    <t>((TOTAL RETIDOS OUTROS / (TOTAL RETIDOS OUTROS + TOTAL CANCELADOS))) / 2 = PORCENTAGEM OUTROS</t>
  </si>
  <si>
    <t>Porcentagem da Meta</t>
  </si>
  <si>
    <t>PORCENTAGEM CANCELAMENTO + PORCENTAGEM OUTROS = RESULTADO DA META</t>
  </si>
  <si>
    <t>*Comissão (Téorica) segue a hipotese de que sempre utilizamos a fórmula acima, o que não condiz com a realidade, pois só passamos a usar em dezembro/2024.</t>
  </si>
  <si>
    <t>Passamos a ter bonificação em agosto de 2024, porém, todos os meses estava passando por ajustes, então batiamos a meta, mas recebiamos menos, havendo o ajuste somente em dezembro/2024 quando as retenções de outros setores passaram a somar somente 50%.</t>
  </si>
  <si>
    <t>OBS.: A percepção na prática é que sempre estamos ficando 'empacados' na 2° meta, precisando de muito esforço ao longo do mês para atingir qualquer outra meta</t>
  </si>
  <si>
    <t>Nome (Google)</t>
  </si>
  <si>
    <t>Qntd. Estrelas</t>
  </si>
  <si>
    <t>Ano</t>
  </si>
  <si>
    <t>Ativo?</t>
  </si>
  <si>
    <t>Seguro?</t>
  </si>
  <si>
    <t>Feito Contato?</t>
  </si>
  <si>
    <t>Reavaliou?</t>
  </si>
  <si>
    <t>Link da Print (Avaliação Anterior)</t>
  </si>
  <si>
    <t>Link Nova Avaliação</t>
  </si>
  <si>
    <t>Felicio Gomes</t>
  </si>
  <si>
    <t>⭐</t>
  </si>
  <si>
    <t>Não</t>
  </si>
  <si>
    <t>1ª Tentativa</t>
  </si>
  <si>
    <t>https://i.imgur.com/xvrU41s.png</t>
  </si>
  <si>
    <t>1° Tentativa sem sucesso</t>
  </si>
  <si>
    <t>cleiton bernardo</t>
  </si>
  <si>
    <t>Não Encontrado</t>
  </si>
  <si>
    <t>Evelin Alves</t>
  </si>
  <si>
    <t>Concluído</t>
  </si>
  <si>
    <t>Não Reavaliou</t>
  </si>
  <si>
    <t>Luis Paulo Chicuta</t>
  </si>
  <si>
    <t>https://i.imgur.com/FfLWIl6.png</t>
  </si>
  <si>
    <t>Impossível reverter</t>
  </si>
  <si>
    <t>Filipe Costa</t>
  </si>
  <si>
    <t>https://i.imgur.com/nblnKek.png</t>
  </si>
  <si>
    <t>Bike parada não faz km</t>
  </si>
  <si>
    <t>Jhonatan Nunes</t>
  </si>
  <si>
    <t>https://i.imgur.com/QZbcxV8.png</t>
  </si>
  <si>
    <t>Pyetra Victoria</t>
  </si>
  <si>
    <t>Maysa Soares</t>
  </si>
  <si>
    <t>Leonardo Coelho</t>
  </si>
  <si>
    <t>Felipe Frei</t>
  </si>
  <si>
    <t>WhatsApp</t>
  </si>
  <si>
    <t>https://i.imgur.com/Db1ea5A.png</t>
  </si>
  <si>
    <t>Negociando no WhatsApp</t>
  </si>
  <si>
    <t>heriberto Santana</t>
  </si>
  <si>
    <t>https://i.imgur.com/rU7xop0.png</t>
  </si>
  <si>
    <t>Aleh Rocha</t>
  </si>
  <si>
    <t>Luiz Gustavo</t>
  </si>
  <si>
    <t>Daniele Silva</t>
  </si>
  <si>
    <t>https://i.imgur.com/lovC1vA.png</t>
  </si>
  <si>
    <t>Jorge Luiz Oliveira</t>
  </si>
  <si>
    <t>Delas Company LTDA</t>
  </si>
  <si>
    <t>Daniel Oliveira</t>
  </si>
  <si>
    <t>Felca Oficial</t>
  </si>
  <si>
    <t>carlos carvalho</t>
  </si>
  <si>
    <t>Paulo Malafaia Oliveira</t>
  </si>
  <si>
    <t>Emili Paula</t>
  </si>
  <si>
    <t>Isabella Ferreira</t>
  </si>
  <si>
    <t>https://i.imgur.com/jERswjc.png</t>
  </si>
  <si>
    <t>paula carrilho</t>
  </si>
  <si>
    <t>Fernanda Evangelista</t>
  </si>
  <si>
    <t>https://i.imgur.com/QqOCaey.png</t>
  </si>
  <si>
    <t>Osmar Rauch</t>
  </si>
  <si>
    <t>https://i.imgur.com/tWMoJhN.png</t>
  </si>
  <si>
    <t>Eder Santos</t>
  </si>
  <si>
    <t>Eunice Cristina Rosa</t>
  </si>
  <si>
    <t>https://i.imgur.com/hRwKt44.png</t>
  </si>
  <si>
    <t>Joyce Nascimento (Joy)</t>
  </si>
  <si>
    <t>Leonildes Nunes Dos Santos</t>
  </si>
  <si>
    <t>Digital Code</t>
  </si>
  <si>
    <t>Rafael Thiago Palma</t>
  </si>
  <si>
    <t>Alan Stadler</t>
  </si>
  <si>
    <t>Maria Luiza</t>
  </si>
  <si>
    <t>Rodrigo Bento</t>
  </si>
  <si>
    <t>Rodrigo Prado</t>
  </si>
  <si>
    <t>https://i.imgur.com/oTO7XIC.png</t>
  </si>
  <si>
    <t>Kaique Ferreira</t>
  </si>
  <si>
    <t>https://i.imgur.com/oo7SdBs.png</t>
  </si>
  <si>
    <t>Milene Andrade</t>
  </si>
  <si>
    <t>joao carlos ramos</t>
  </si>
  <si>
    <t>Alexandre Barros Rodrigues</t>
  </si>
  <si>
    <t>https://i.imgur.com/HBlZYU6.png</t>
  </si>
  <si>
    <t>Lucélia Mendes Silva</t>
  </si>
  <si>
    <t>Paulo Henrique Souza Silva</t>
  </si>
  <si>
    <t>https://i.imgur.com/B6GPMQ4.png</t>
  </si>
  <si>
    <t>Dario Robson Souza</t>
  </si>
  <si>
    <t>Hemerson Santos</t>
  </si>
  <si>
    <t>Danielle Maciel</t>
  </si>
  <si>
    <t>Micaelle Garcia</t>
  </si>
  <si>
    <t>Suelen de Souza Gomes</t>
  </si>
  <si>
    <t>https://i.imgur.com/pGAKtfv.png</t>
  </si>
  <si>
    <t>wagner soledad</t>
  </si>
  <si>
    <t>https://i.imgur.com/jlE1zlB.png</t>
  </si>
  <si>
    <t>erica ely</t>
  </si>
  <si>
    <t>Eduardo Branco</t>
  </si>
  <si>
    <t>https://i.imgur.com/xM17L7w.png</t>
  </si>
  <si>
    <t>Jorge Andrade Jorge</t>
  </si>
  <si>
    <t>https://i.imgur.com/lYhreJw.png</t>
  </si>
  <si>
    <t>Jeferson Andrade</t>
  </si>
  <si>
    <t>https://i.imgur.com/lxTm9Oq.png</t>
  </si>
  <si>
    <t>rosenil nascimento</t>
  </si>
  <si>
    <t>victor tolesano</t>
  </si>
  <si>
    <t>https://i.imgur.com/d86sGtw.png</t>
  </si>
  <si>
    <t>roberto pereira da silva kirios</t>
  </si>
  <si>
    <t>Patrícia Torres</t>
  </si>
  <si>
    <t>Thiago Juhda</t>
  </si>
  <si>
    <t>Marilene Santos</t>
  </si>
  <si>
    <t>Luiza Costa</t>
  </si>
  <si>
    <t>https://i.imgur.com/ncXHKao.png</t>
  </si>
  <si>
    <t>Donizeti Sta Cruz</t>
  </si>
  <si>
    <t>Graziele Oliveira</t>
  </si>
  <si>
    <t>https://i.imgur.com/f3iwtgm.png</t>
  </si>
  <si>
    <t>Rennan Willians</t>
  </si>
  <si>
    <t>Reavaliado</t>
  </si>
  <si>
    <t>https://i.imgur.com/oWcJigw.png</t>
  </si>
  <si>
    <t>https://i.imgur.com/xrepkAJ.png</t>
  </si>
  <si>
    <t>crislaine cabral</t>
  </si>
  <si>
    <t>Nilton Santos</t>
  </si>
  <si>
    <t>https://i.imgur.com/zk3ISpT.png</t>
  </si>
  <si>
    <t>Cativo 0</t>
  </si>
  <si>
    <t>Priscila Figueiredo</t>
  </si>
  <si>
    <t>https://i.imgur.com/2zkBMek.png</t>
  </si>
  <si>
    <t>sem sucesso no contato</t>
  </si>
  <si>
    <t>Felipe Rissetto</t>
  </si>
  <si>
    <t>Ju e.</t>
  </si>
  <si>
    <t>Henrique Francisco</t>
  </si>
  <si>
    <t>Ibrahim El zohbi</t>
  </si>
  <si>
    <t>https://i.imgur.com/rZPHnhy.png</t>
  </si>
  <si>
    <t>Renato Rodrigues</t>
  </si>
  <si>
    <t>Ariane Vieira</t>
  </si>
  <si>
    <t>https://i.imgur.com/ADWOfgr.png</t>
  </si>
  <si>
    <t>Dilma faustino</t>
  </si>
  <si>
    <t>Danielle Oliveira</t>
  </si>
  <si>
    <t>Gabriel de Jesus</t>
  </si>
  <si>
    <t>alexandre ferreira</t>
  </si>
  <si>
    <t>Julio César Saraiva</t>
  </si>
  <si>
    <t>Leonardo Dias</t>
  </si>
  <si>
    <t>Silvio Junior</t>
  </si>
  <si>
    <t>Andre Mano</t>
  </si>
  <si>
    <t>Felipe Louzada</t>
  </si>
  <si>
    <t>https://i.imgur.com/hgkUzJ6.png</t>
  </si>
  <si>
    <t xml:space="preserve">Nath Toledo
</t>
  </si>
  <si>
    <t>Inês Adriana Silva</t>
  </si>
  <si>
    <t>https://i.imgur.com/Jb1JMYE.png</t>
  </si>
  <si>
    <t>https://i.imgur.com/IhK0jU3.png</t>
  </si>
  <si>
    <t>Douglas Moraes</t>
  </si>
  <si>
    <t>https://i.imgur.com/P4QCYvV.png</t>
  </si>
  <si>
    <t>Gedeon Odonto</t>
  </si>
  <si>
    <t>EDNA OLIVE</t>
  </si>
  <si>
    <t>NA STREET TRIPLE</t>
  </si>
  <si>
    <t>Caio Thiago</t>
  </si>
  <si>
    <t>Pedro Lima</t>
  </si>
  <si>
    <t>Gerlandio alvesd de sousa</t>
  </si>
  <si>
    <t>https://i.imgur.com/fFsclBW.png</t>
  </si>
  <si>
    <t>Joel Carvalho</t>
  </si>
  <si>
    <t>https://i.imgur.com/3F9FBNV.png</t>
  </si>
  <si>
    <t>Italo di Grassi</t>
  </si>
  <si>
    <t>Jose Wellington</t>
  </si>
  <si>
    <t>Eric Oliveira</t>
  </si>
  <si>
    <t>https://i.imgur.com/WNgYRDZ.png</t>
  </si>
  <si>
    <t>Águeda Regina</t>
  </si>
  <si>
    <t>Denis cabral</t>
  </si>
  <si>
    <t>https://i.imgur.com/u73KOMG.png</t>
  </si>
  <si>
    <t>Theo Henrique</t>
  </si>
  <si>
    <t>Ricardo Vieira</t>
  </si>
  <si>
    <t>Renato Wellington da paz souza</t>
  </si>
  <si>
    <t>Mayara Oliveira</t>
  </si>
  <si>
    <t>lucas maier</t>
  </si>
  <si>
    <t>Lindenberg Pinheiro (Berg)</t>
  </si>
  <si>
    <t>Marcos Vinícius</t>
  </si>
  <si>
    <t>Vânia Maria</t>
  </si>
  <si>
    <t>TheJewish001001</t>
  </si>
  <si>
    <t>alexandre lopes</t>
  </si>
  <si>
    <t>EValdo Sampaio</t>
  </si>
  <si>
    <t>Denis Mascia</t>
  </si>
  <si>
    <t>https://i.imgur.com/WPTHiwy.png</t>
  </si>
  <si>
    <t>vini153377 Santana</t>
  </si>
  <si>
    <t>Richard Ponte</t>
  </si>
  <si>
    <t>https://i.imgur.com/V5PWsqy.png</t>
  </si>
  <si>
    <t>Não possui telefone para contato</t>
  </si>
  <si>
    <t>Pericles Gomes barros</t>
  </si>
  <si>
    <t>https://i.imgur.com/JlsZLhc.png</t>
  </si>
  <si>
    <t>DRK HIGOR</t>
  </si>
  <si>
    <t>Adilson Oliveira</t>
  </si>
  <si>
    <t>Erivan Fortaleza</t>
  </si>
  <si>
    <t>fernando ramos</t>
  </si>
  <si>
    <t>Paulo Santos couto</t>
  </si>
  <si>
    <t>https://i.imgur.com/CV0nQHc.png</t>
  </si>
  <si>
    <t>Nelson Pedott</t>
  </si>
  <si>
    <t>https://i.imgur.com/1jytutu.png</t>
  </si>
  <si>
    <t>josivaldo Sena</t>
  </si>
  <si>
    <t>Silvana Cruz</t>
  </si>
  <si>
    <t>Fabio Arruda</t>
  </si>
  <si>
    <t>Gilberto Liberato</t>
  </si>
  <si>
    <t>Aguardando</t>
  </si>
  <si>
    <t>https://i.imgur.com/VAU2EVT.png</t>
  </si>
  <si>
    <t>Aguardando avaliar/Cobrado</t>
  </si>
  <si>
    <t>Veículos Zanin</t>
  </si>
  <si>
    <t>Felipe Rodrigues</t>
  </si>
  <si>
    <t>Matheus Lira</t>
  </si>
  <si>
    <t>Vinicius Pereira Emilio</t>
  </si>
  <si>
    <t>https://i.imgur.com/J5dUdPp.png</t>
  </si>
  <si>
    <t>Camila Costa</t>
  </si>
  <si>
    <t>Sergio Ricardo Lodetti</t>
  </si>
  <si>
    <t>https://i.imgur.com/ITmPwSU.png</t>
  </si>
  <si>
    <t>Ione F.Baptista</t>
  </si>
  <si>
    <t>Isaias Oliveira</t>
  </si>
  <si>
    <t>Rogerio Coelho</t>
  </si>
  <si>
    <t>FERNANDO Silva</t>
  </si>
  <si>
    <t>Luciana Moreno</t>
  </si>
  <si>
    <t>i 9 Sempre.</t>
  </si>
  <si>
    <t>Lecio Arcoverde</t>
  </si>
  <si>
    <t>https://i.imgur.com/3AhWtEc.png</t>
  </si>
  <si>
    <t>B r u n o</t>
  </si>
  <si>
    <t>Paulo Vicente Mazi</t>
  </si>
  <si>
    <t>Sempre Super</t>
  </si>
  <si>
    <t>Marcia Santos</t>
  </si>
  <si>
    <t>https://i.imgur.com/6XrQjXJ.png</t>
  </si>
  <si>
    <t>Rodolfo César</t>
  </si>
  <si>
    <t>https://i.imgur.com/LKFZp2t.png</t>
  </si>
  <si>
    <t>https://i.imgur.com/oMqQ56H.png</t>
  </si>
  <si>
    <t>Diego Reis</t>
  </si>
  <si>
    <t>Jessé Rubens da Silva Silva</t>
  </si>
  <si>
    <t>https://i.imgur.com/MzlLW0a.png</t>
  </si>
  <si>
    <t>https://i.imgur.com/3K7X1Fd.png</t>
  </si>
  <si>
    <t>Mauricio Júnior</t>
  </si>
  <si>
    <t>⭐⭐</t>
  </si>
  <si>
    <t>Alessandra Nogueira</t>
  </si>
  <si>
    <t>Carlos Eduardo Paiva</t>
  </si>
  <si>
    <t>Jose Carlos DO Nascimento</t>
  </si>
  <si>
    <t>6875 ou 13139</t>
  </si>
  <si>
    <t>Daniel Angelo Da Silva</t>
  </si>
  <si>
    <t>Luanna Karoline</t>
  </si>
  <si>
    <t>Vitor Hugo De Oliveira Porfirio Souza (Vitor)</t>
  </si>
  <si>
    <t>Shiro Sasaki</t>
  </si>
  <si>
    <t>felipe zikaff</t>
  </si>
  <si>
    <t>Kristofer Landim</t>
  </si>
  <si>
    <t>cleomarcio barreto</t>
  </si>
  <si>
    <t>Eduardo Borba</t>
  </si>
  <si>
    <t>JOSE DO EGITO</t>
  </si>
  <si>
    <t>Anderson Souza</t>
  </si>
  <si>
    <t>Allan Matos</t>
  </si>
  <si>
    <t>Ana Paula Menezes</t>
  </si>
  <si>
    <t>HODINIK 18</t>
  </si>
  <si>
    <t>Claudio Gabriel</t>
  </si>
  <si>
    <t>Beatriz Valentim</t>
  </si>
  <si>
    <t>Sil Guazelli</t>
  </si>
  <si>
    <t>Wagner</t>
  </si>
  <si>
    <t>Hayde Vaz</t>
  </si>
  <si>
    <t>Juan Matias</t>
  </si>
  <si>
    <t>Vera Lucia Feliciano</t>
  </si>
  <si>
    <t>Polly Jesus</t>
  </si>
  <si>
    <t>Prosa &amp; Música</t>
  </si>
  <si>
    <t>⭐⭐⭐</t>
  </si>
  <si>
    <t>Roberto Duarte</t>
  </si>
  <si>
    <t>Bento Torres</t>
  </si>
  <si>
    <t>Paulo Andre</t>
  </si>
  <si>
    <t>Celio Rodrigues</t>
  </si>
  <si>
    <t>Deivide Medeiros</t>
  </si>
  <si>
    <t>Fran</t>
  </si>
  <si>
    <t>Evaldo Marchiori Jobstraibizer</t>
  </si>
  <si>
    <t>Janaína Indaiá</t>
  </si>
  <si>
    <t>thiago l cavenaghi</t>
  </si>
  <si>
    <t>Marcio Luiz Santana</t>
  </si>
  <si>
    <t>Marques Santos</t>
  </si>
  <si>
    <t>janaina jana29</t>
  </si>
  <si>
    <t>Elisângela Soares da. Silva</t>
  </si>
  <si>
    <t>Ronaldo Silva Costa</t>
  </si>
  <si>
    <t>Nicoly Lopes</t>
  </si>
  <si>
    <t>Kokas</t>
  </si>
  <si>
    <t>Edcarlos Soares de Almeida</t>
  </si>
  <si>
    <t>denis bennder</t>
  </si>
  <si>
    <t>Jorge Alberto</t>
  </si>
  <si>
    <t>Sidnei Bispo</t>
  </si>
  <si>
    <t>Thiago Mendes</t>
  </si>
  <si>
    <t>Fabio Cardoso</t>
  </si>
  <si>
    <t>Hayson Belo</t>
  </si>
  <si>
    <t>fabiana cardoso</t>
  </si>
  <si>
    <t>Luiz gonzaga Cordeiro dos Santos</t>
  </si>
  <si>
    <t>Gabriela Oliveira</t>
  </si>
  <si>
    <t>Camila Moreira</t>
  </si>
  <si>
    <t>dihh Batista</t>
  </si>
  <si>
    <t>Amanda Silva</t>
  </si>
  <si>
    <t>Rodrigo Games Alves</t>
  </si>
  <si>
    <t>Marcos Moreira sobrinho</t>
  </si>
  <si>
    <t>Micheli Lopes da Silva</t>
  </si>
  <si>
    <t>Roseane Reche</t>
  </si>
  <si>
    <t>Elesandra Correa</t>
  </si>
  <si>
    <t>gilson carmo</t>
  </si>
  <si>
    <t>cleber MM alves</t>
  </si>
  <si>
    <t>Paulo J Rodovalho</t>
  </si>
  <si>
    <t>Marlen Soares</t>
  </si>
  <si>
    <t>SKY KING DRONE</t>
  </si>
  <si>
    <t>Ester Azevedo Advance Imoveis</t>
  </si>
  <si>
    <t>Helber Souza</t>
  </si>
  <si>
    <t>Raul Guastini</t>
  </si>
  <si>
    <t>Elisson Nascimento</t>
  </si>
  <si>
    <t>David Santana</t>
  </si>
  <si>
    <t>Juliana Carnielli</t>
  </si>
  <si>
    <t>Ana Paula</t>
  </si>
  <si>
    <t>Sandro Viviani</t>
  </si>
  <si>
    <t>Maria Marcia da Silva</t>
  </si>
  <si>
    <t>Fran Silvestre</t>
  </si>
  <si>
    <t>Leonardo Lourenço Crespilho</t>
  </si>
  <si>
    <t>luziane macedo</t>
  </si>
  <si>
    <t>Edison Galhardoni</t>
  </si>
  <si>
    <t>Tiago Santos Silveira</t>
  </si>
  <si>
    <t>Dimas Reinaldo</t>
  </si>
  <si>
    <t>Leandro Gonçalves</t>
  </si>
  <si>
    <t>Marcelo Cruz</t>
  </si>
  <si>
    <t>https://imgur.com/a/GLGGMKT</t>
  </si>
  <si>
    <t>Tânia Mara Figueredo</t>
  </si>
  <si>
    <t>https://i.imgur.com/rlR6QbI.png</t>
  </si>
  <si>
    <t>Kaique Ap</t>
  </si>
  <si>
    <t>https://imgur.com/PCRXzFi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</si>
</sst>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mmmm/yyyy"/>
    <numFmt numFmtId="181" formatCode="m/d/yyyy\ h:mm:ss"/>
    <numFmt numFmtId="182" formatCode="#&quot;°&quot;"/>
    <numFmt numFmtId="183" formatCode="[$R$ -416]#,##0.00"/>
  </numFmts>
  <fonts count="50">
    <font>
      <sz val="10"/>
      <color rgb="FF000000"/>
      <name val="Arial"/>
      <charset val="134"/>
      <scheme val="minor"/>
    </font>
    <font>
      <sz val="13"/>
      <color theme="1"/>
      <name val="Arial"/>
      <charset val="134"/>
    </font>
    <font>
      <b/>
      <sz val="13"/>
      <color rgb="FFFFFFFF"/>
      <name val="Arial"/>
      <charset val="134"/>
    </font>
    <font>
      <sz val="13"/>
      <color rgb="FF000000"/>
      <name val="Arial"/>
      <charset val="134"/>
    </font>
    <font>
      <u/>
      <sz val="13"/>
      <color rgb="FF0000FF"/>
      <name val="Arial"/>
      <charset val="134"/>
    </font>
    <font>
      <b/>
      <sz val="12"/>
      <color theme="1"/>
      <name val="Arial"/>
      <charset val="134"/>
    </font>
    <font>
      <sz val="10"/>
      <name val="Arial"/>
      <charset val="134"/>
      <scheme val="minor"/>
    </font>
    <font>
      <sz val="12"/>
      <color theme="1"/>
      <name val="Arial"/>
      <charset val="134"/>
      <scheme val="minor"/>
    </font>
    <font>
      <sz val="12"/>
      <color theme="1"/>
      <name val="Arial"/>
      <charset val="134"/>
    </font>
    <font>
      <b/>
      <sz val="12"/>
      <color theme="1"/>
      <name val="Arial"/>
      <charset val="134"/>
      <scheme val="minor"/>
    </font>
    <font>
      <b/>
      <sz val="12"/>
      <color rgb="FF434343"/>
      <name val="Arial"/>
      <charset val="134"/>
      <scheme val="minor"/>
    </font>
    <font>
      <b/>
      <sz val="12"/>
      <color rgb="FF000000"/>
      <name val="Arial"/>
      <charset val="134"/>
      <scheme val="minor"/>
    </font>
    <font>
      <b/>
      <sz val="12"/>
      <color rgb="FFFFFFFF"/>
      <name val="Arial"/>
      <charset val="134"/>
      <scheme val="minor"/>
    </font>
    <font>
      <i/>
      <sz val="12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b/>
      <sz val="15"/>
      <color theme="1"/>
      <name val="Arial"/>
      <charset val="134"/>
    </font>
    <font>
      <b/>
      <sz val="12"/>
      <color rgb="FF000000"/>
      <name val="Arial"/>
      <charset val="134"/>
    </font>
    <font>
      <b/>
      <sz val="13"/>
      <color rgb="FF000000"/>
      <name val="Arial"/>
      <charset val="134"/>
    </font>
    <font>
      <b/>
      <sz val="13"/>
      <color theme="1"/>
      <name val="Arial"/>
      <charset val="134"/>
      <scheme val="minor"/>
    </font>
    <font>
      <sz val="13"/>
      <color theme="1"/>
      <name val="Arial"/>
      <charset val="134"/>
      <scheme val="minor"/>
    </font>
    <font>
      <sz val="12"/>
      <color rgb="FF000000"/>
      <name val="Arial"/>
      <charset val="134"/>
    </font>
    <font>
      <sz val="10"/>
      <color theme="1"/>
      <name val="Arial"/>
      <charset val="134"/>
    </font>
    <font>
      <b/>
      <sz val="25"/>
      <color theme="1"/>
      <name val="Arial"/>
      <charset val="134"/>
    </font>
    <font>
      <b/>
      <i/>
      <sz val="15"/>
      <color rgb="FFFFFFFF"/>
      <name val="Arial"/>
      <charset val="134"/>
    </font>
    <font>
      <b/>
      <sz val="25"/>
      <color rgb="FF000000"/>
      <name val="Arial"/>
      <charset val="134"/>
    </font>
    <font>
      <sz val="25"/>
      <color theme="1"/>
      <name val="Arial"/>
      <charset val="134"/>
    </font>
    <font>
      <sz val="25"/>
      <color theme="1"/>
      <name val="Arial"/>
      <charset val="134"/>
      <scheme val="minor"/>
    </font>
    <font>
      <b/>
      <sz val="12"/>
      <color rgb="FF000000"/>
      <name val="Söhne"/>
      <charset val="134"/>
    </font>
    <font>
      <b/>
      <sz val="11"/>
      <color theme="1"/>
      <name val="Arial"/>
      <charset val="134"/>
    </font>
    <font>
      <b/>
      <sz val="12"/>
      <color rgb="FFFFFFFF"/>
      <name val="Arial"/>
      <charset val="134"/>
    </font>
    <font>
      <sz val="12"/>
      <color rgb="FF000000"/>
      <name val="Söhne"/>
      <charset val="134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61">
    <fill>
      <patternFill patternType="none"/>
    </fill>
    <fill>
      <patternFill patternType="gray125"/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A4C2F4"/>
        <bgColor rgb="FFA4C2F4"/>
      </patternFill>
    </fill>
    <fill>
      <patternFill patternType="solid">
        <fgColor rgb="FFF1C232"/>
        <bgColor rgb="FFF1C232"/>
      </patternFill>
    </fill>
    <fill>
      <patternFill patternType="solid">
        <fgColor rgb="FF9FC5E8"/>
        <bgColor rgb="FF9FC5E8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999999"/>
        <bgColor rgb="FF999999"/>
      </patternFill>
    </fill>
    <fill>
      <patternFill patternType="solid">
        <fgColor rgb="FFFFE599"/>
        <bgColor rgb="FFFFE599"/>
      </patternFill>
    </fill>
    <fill>
      <patternFill patternType="solid">
        <fgColor rgb="FFE69138"/>
        <bgColor rgb="FFE69138"/>
      </patternFill>
    </fill>
    <fill>
      <patternFill patternType="solid">
        <fgColor rgb="FF6D9EEB"/>
        <bgColor rgb="FF6D9EEB"/>
      </patternFill>
    </fill>
    <fill>
      <patternFill patternType="solid">
        <fgColor rgb="FFCC0000"/>
        <bgColor rgb="FFCC0000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FFD966"/>
        <bgColor rgb="FFFFD966"/>
      </patternFill>
    </fill>
    <fill>
      <patternFill patternType="solid">
        <fgColor rgb="FFD5A6BD"/>
        <bgColor rgb="FFD5A6BD"/>
      </patternFill>
    </fill>
    <fill>
      <patternFill patternType="solid">
        <fgColor rgb="FF000000"/>
        <bgColor rgb="FF000000"/>
      </patternFill>
    </fill>
    <fill>
      <patternFill patternType="solid">
        <fgColor rgb="FF6FA8DC"/>
        <bgColor rgb="FF6FA8DC"/>
      </patternFill>
    </fill>
    <fill>
      <patternFill patternType="solid">
        <fgColor rgb="FF93C47D"/>
        <bgColor rgb="FF93C47D"/>
      </patternFill>
    </fill>
    <fill>
      <patternFill patternType="solid">
        <fgColor rgb="FFF9CB9C"/>
        <bgColor rgb="FFF9CB9C"/>
      </patternFill>
    </fill>
    <fill>
      <patternFill patternType="solid">
        <fgColor rgb="FF4A86E8"/>
        <bgColor rgb="FF4A86E8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990000"/>
        <bgColor rgb="FF990000"/>
      </patternFill>
    </fill>
    <fill>
      <patternFill patternType="solid">
        <fgColor rgb="FFDD7E6B"/>
        <bgColor rgb="FFDD7E6B"/>
      </patternFill>
    </fill>
    <fill>
      <patternFill patternType="solid">
        <fgColor rgb="FFFFF2CC"/>
        <bgColor rgb="FFFFF2CC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4" fillId="0" borderId="0" applyFont="0" applyFill="0" applyBorder="0" applyAlignment="0" applyProtection="0">
      <alignment vertical="center"/>
    </xf>
    <xf numFmtId="177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178" fontId="14" fillId="0" borderId="0" applyFont="0" applyFill="0" applyBorder="0" applyAlignment="0" applyProtection="0">
      <alignment vertical="center"/>
    </xf>
    <xf numFmtId="179" fontId="14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4" fillId="30" borderId="32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33" applyNumberFormat="0" applyFill="0" applyAlignment="0" applyProtection="0">
      <alignment vertical="center"/>
    </xf>
    <xf numFmtId="0" fontId="37" fillId="0" borderId="33" applyNumberFormat="0" applyFill="0" applyAlignment="0" applyProtection="0">
      <alignment vertical="center"/>
    </xf>
    <xf numFmtId="0" fontId="38" fillId="0" borderId="34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31" borderId="35" applyNumberFormat="0" applyAlignment="0" applyProtection="0">
      <alignment vertical="center"/>
    </xf>
    <xf numFmtId="0" fontId="40" fillId="32" borderId="36" applyNumberFormat="0" applyAlignment="0" applyProtection="0">
      <alignment vertical="center"/>
    </xf>
    <xf numFmtId="0" fontId="41" fillId="32" borderId="35" applyNumberFormat="0" applyAlignment="0" applyProtection="0">
      <alignment vertical="center"/>
    </xf>
    <xf numFmtId="0" fontId="42" fillId="33" borderId="37" applyNumberFormat="0" applyAlignment="0" applyProtection="0">
      <alignment vertical="center"/>
    </xf>
    <xf numFmtId="0" fontId="43" fillId="0" borderId="38" applyNumberFormat="0" applyFill="0" applyAlignment="0" applyProtection="0">
      <alignment vertical="center"/>
    </xf>
    <xf numFmtId="0" fontId="44" fillId="0" borderId="39" applyNumberFormat="0" applyFill="0" applyAlignment="0" applyProtection="0">
      <alignment vertical="center"/>
    </xf>
    <xf numFmtId="0" fontId="45" fillId="34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9" fillId="38" borderId="0" applyNumberFormat="0" applyBorder="0" applyAlignment="0" applyProtection="0">
      <alignment vertical="center"/>
    </xf>
    <xf numFmtId="0" fontId="49" fillId="39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49" fillId="43" borderId="0" applyNumberFormat="0" applyBorder="0" applyAlignment="0" applyProtection="0">
      <alignment vertical="center"/>
    </xf>
    <xf numFmtId="0" fontId="48" fillId="44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0" fontId="49" fillId="47" borderId="0" applyNumberFormat="0" applyBorder="0" applyAlignment="0" applyProtection="0">
      <alignment vertical="center"/>
    </xf>
    <xf numFmtId="0" fontId="48" fillId="48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0" fontId="49" fillId="50" borderId="0" applyNumberFormat="0" applyBorder="0" applyAlignment="0" applyProtection="0">
      <alignment vertical="center"/>
    </xf>
    <xf numFmtId="0" fontId="49" fillId="51" borderId="0" applyNumberFormat="0" applyBorder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48" fillId="53" borderId="0" applyNumberFormat="0" applyBorder="0" applyAlignment="0" applyProtection="0">
      <alignment vertical="center"/>
    </xf>
    <xf numFmtId="0" fontId="49" fillId="54" borderId="0" applyNumberFormat="0" applyBorder="0" applyAlignment="0" applyProtection="0">
      <alignment vertical="center"/>
    </xf>
    <xf numFmtId="0" fontId="49" fillId="55" borderId="0" applyNumberFormat="0" applyBorder="0" applyAlignment="0" applyProtection="0">
      <alignment vertical="center"/>
    </xf>
    <xf numFmtId="0" fontId="48" fillId="56" borderId="0" applyNumberFormat="0" applyBorder="0" applyAlignment="0" applyProtection="0">
      <alignment vertical="center"/>
    </xf>
    <xf numFmtId="0" fontId="48" fillId="57" borderId="0" applyNumberFormat="0" applyBorder="0" applyAlignment="0" applyProtection="0">
      <alignment vertical="center"/>
    </xf>
    <xf numFmtId="0" fontId="49" fillId="58" borderId="0" applyNumberFormat="0" applyBorder="0" applyAlignment="0" applyProtection="0">
      <alignment vertical="center"/>
    </xf>
    <xf numFmtId="0" fontId="49" fillId="59" borderId="0" applyNumberFormat="0" applyBorder="0" applyAlignment="0" applyProtection="0">
      <alignment vertical="center"/>
    </xf>
    <xf numFmtId="0" fontId="48" fillId="60" borderId="0" applyNumberFormat="0" applyBorder="0" applyAlignment="0" applyProtection="0">
      <alignment vertical="center"/>
    </xf>
  </cellStyleXfs>
  <cellXfs count="25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6" fillId="0" borderId="3" xfId="0" applyFont="1" applyBorder="1"/>
    <xf numFmtId="0" fontId="6" fillId="0" borderId="4" xfId="0" applyFont="1" applyBorder="1"/>
    <xf numFmtId="180" fontId="7" fillId="7" borderId="1" xfId="0" applyNumberFormat="1" applyFont="1" applyFill="1" applyBorder="1" applyAlignment="1">
      <alignment horizontal="left"/>
    </xf>
    <xf numFmtId="0" fontId="7" fillId="8" borderId="1" xfId="0" applyFont="1" applyFill="1" applyBorder="1" applyAlignment="1">
      <alignment horizontal="left"/>
    </xf>
    <xf numFmtId="0" fontId="7" fillId="8" borderId="2" xfId="0" applyFont="1" applyFill="1" applyBorder="1" applyAlignment="1">
      <alignment horizontal="left"/>
    </xf>
    <xf numFmtId="0" fontId="8" fillId="8" borderId="1" xfId="0" applyFont="1" applyFill="1" applyBorder="1" applyAlignment="1">
      <alignment horizontal="left"/>
    </xf>
    <xf numFmtId="0" fontId="8" fillId="8" borderId="2" xfId="0" applyFont="1" applyFill="1" applyBorder="1" applyAlignment="1">
      <alignment horizontal="left"/>
    </xf>
    <xf numFmtId="0" fontId="9" fillId="6" borderId="1" xfId="0" applyFont="1" applyFill="1" applyBorder="1" applyAlignment="1">
      <alignment horizontal="center"/>
    </xf>
    <xf numFmtId="10" fontId="7" fillId="9" borderId="1" xfId="0" applyNumberFormat="1" applyFont="1" applyFill="1" applyBorder="1" applyAlignment="1">
      <alignment horizontal="center"/>
    </xf>
    <xf numFmtId="0" fontId="7" fillId="9" borderId="1" xfId="0" applyFont="1" applyFill="1" applyBorder="1" applyAlignment="1">
      <alignment horizontal="left"/>
    </xf>
    <xf numFmtId="0" fontId="9" fillId="9" borderId="1" xfId="0" applyFont="1" applyFill="1" applyBorder="1" applyAlignment="1">
      <alignment horizontal="left"/>
    </xf>
    <xf numFmtId="0" fontId="10" fillId="10" borderId="1" xfId="0" applyFont="1" applyFill="1" applyBorder="1" applyAlignment="1">
      <alignment horizontal="center"/>
    </xf>
    <xf numFmtId="180" fontId="7" fillId="11" borderId="1" xfId="0" applyNumberFormat="1" applyFont="1" applyFill="1" applyBorder="1" applyAlignment="1">
      <alignment horizontal="left"/>
    </xf>
    <xf numFmtId="10" fontId="7" fillId="11" borderId="1" xfId="0" applyNumberFormat="1" applyFont="1" applyFill="1" applyBorder="1" applyAlignment="1">
      <alignment horizontal="center"/>
    </xf>
    <xf numFmtId="0" fontId="7" fillId="11" borderId="1" xfId="0" applyFont="1" applyFill="1" applyBorder="1" applyAlignment="1">
      <alignment horizontal="left"/>
    </xf>
    <xf numFmtId="0" fontId="9" fillId="11" borderId="1" xfId="0" applyFont="1" applyFill="1" applyBorder="1" applyAlignment="1">
      <alignment horizontal="left"/>
    </xf>
    <xf numFmtId="0" fontId="11" fillId="12" borderId="1" xfId="0" applyFont="1" applyFill="1" applyBorder="1" applyAlignment="1">
      <alignment horizontal="center"/>
    </xf>
    <xf numFmtId="180" fontId="7" fillId="13" borderId="1" xfId="0" applyNumberFormat="1" applyFont="1" applyFill="1" applyBorder="1" applyAlignment="1">
      <alignment horizontal="left"/>
    </xf>
    <xf numFmtId="10" fontId="7" fillId="13" borderId="1" xfId="0" applyNumberFormat="1" applyFont="1" applyFill="1" applyBorder="1" applyAlignment="1">
      <alignment horizontal="center"/>
    </xf>
    <xf numFmtId="0" fontId="7" fillId="13" borderId="1" xfId="0" applyFont="1" applyFill="1" applyBorder="1" applyAlignment="1">
      <alignment horizontal="left"/>
    </xf>
    <xf numFmtId="0" fontId="9" fillId="13" borderId="1" xfId="0" applyFont="1" applyFill="1" applyBorder="1" applyAlignment="1">
      <alignment horizontal="left"/>
    </xf>
    <xf numFmtId="0" fontId="12" fillId="14" borderId="1" xfId="0" applyFont="1" applyFill="1" applyBorder="1" applyAlignment="1">
      <alignment horizontal="center"/>
    </xf>
    <xf numFmtId="180" fontId="7" fillId="15" borderId="1" xfId="0" applyNumberFormat="1" applyFont="1" applyFill="1" applyBorder="1" applyAlignment="1">
      <alignment horizontal="left"/>
    </xf>
    <xf numFmtId="10" fontId="7" fillId="16" borderId="1" xfId="0" applyNumberFormat="1" applyFont="1" applyFill="1" applyBorder="1" applyAlignment="1">
      <alignment horizontal="center"/>
    </xf>
    <xf numFmtId="0" fontId="7" fillId="16" borderId="1" xfId="0" applyFont="1" applyFill="1" applyBorder="1" applyAlignment="1">
      <alignment horizontal="left"/>
    </xf>
    <xf numFmtId="0" fontId="9" fillId="16" borderId="1" xfId="0" applyFont="1" applyFill="1" applyBorder="1" applyAlignment="1">
      <alignment horizontal="left"/>
    </xf>
    <xf numFmtId="0" fontId="11" fillId="17" borderId="1" xfId="0" applyFont="1" applyFill="1" applyBorder="1" applyAlignment="1">
      <alignment horizontal="center"/>
    </xf>
    <xf numFmtId="0" fontId="9" fillId="6" borderId="2" xfId="0" applyFont="1" applyFill="1" applyBorder="1" applyAlignment="1">
      <alignment horizontal="center"/>
    </xf>
    <xf numFmtId="0" fontId="9" fillId="13" borderId="1" xfId="0" applyFont="1" applyFill="1" applyBorder="1" applyAlignment="1">
      <alignment horizontal="center"/>
    </xf>
    <xf numFmtId="0" fontId="7" fillId="8" borderId="2" xfId="0" applyFont="1" applyFill="1" applyBorder="1" applyAlignment="1"/>
    <xf numFmtId="0" fontId="9" fillId="18" borderId="2" xfId="0" applyFont="1" applyFill="1" applyBorder="1" applyAlignment="1">
      <alignment horizontal="center"/>
    </xf>
    <xf numFmtId="0" fontId="9" fillId="11" borderId="2" xfId="0" applyFont="1" applyFill="1" applyBorder="1" applyAlignment="1">
      <alignment horizontal="center" wrapText="1"/>
    </xf>
    <xf numFmtId="0" fontId="9" fillId="15" borderId="2" xfId="0" applyFont="1" applyFill="1" applyBorder="1" applyAlignment="1">
      <alignment horizontal="center"/>
    </xf>
    <xf numFmtId="0" fontId="9" fillId="13" borderId="2" xfId="0" applyFont="1" applyFill="1" applyBorder="1" applyAlignment="1">
      <alignment horizontal="center"/>
    </xf>
    <xf numFmtId="0" fontId="9" fillId="7" borderId="1" xfId="0" applyFont="1" applyFill="1" applyBorder="1" applyAlignment="1"/>
    <xf numFmtId="0" fontId="13" fillId="7" borderId="1" xfId="0" applyFont="1" applyFill="1" applyBorder="1" applyAlignment="1"/>
    <xf numFmtId="0" fontId="5" fillId="13" borderId="1" xfId="0" applyFont="1" applyFill="1" applyBorder="1" applyAlignment="1"/>
    <xf numFmtId="0" fontId="9" fillId="11" borderId="2" xfId="0" applyFont="1" applyFill="1" applyBorder="1" applyAlignment="1"/>
    <xf numFmtId="0" fontId="14" fillId="3" borderId="0" xfId="0" applyFont="1" applyFill="1"/>
    <xf numFmtId="0" fontId="9" fillId="11" borderId="5" xfId="0" applyFont="1" applyFill="1" applyBorder="1" applyAlignment="1">
      <alignment vertical="center" wrapText="1"/>
    </xf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14" fillId="19" borderId="1" xfId="0" applyFont="1" applyFill="1" applyBorder="1"/>
    <xf numFmtId="0" fontId="8" fillId="19" borderId="1" xfId="0" applyFont="1" applyFill="1" applyBorder="1" applyAlignment="1">
      <alignment horizontal="center"/>
    </xf>
    <xf numFmtId="0" fontId="5" fillId="20" borderId="2" xfId="0" applyFont="1" applyFill="1" applyBorder="1" applyAlignment="1">
      <alignment horizontal="center" vertical="center" wrapText="1"/>
    </xf>
    <xf numFmtId="0" fontId="5" fillId="20" borderId="1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9" xfId="0" applyFont="1" applyBorder="1" applyAlignment="1">
      <alignment horizontal="center" vertical="center" wrapText="1"/>
    </xf>
    <xf numFmtId="0" fontId="6" fillId="0" borderId="10" xfId="0" applyFont="1" applyBorder="1"/>
    <xf numFmtId="0" fontId="14" fillId="19" borderId="0" xfId="0" applyFont="1" applyFill="1"/>
    <xf numFmtId="0" fontId="8" fillId="19" borderId="11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left" vertical="center"/>
    </xf>
    <xf numFmtId="0" fontId="16" fillId="6" borderId="1" xfId="0" applyFont="1" applyFill="1" applyBorder="1" applyAlignment="1">
      <alignment horizontal="center" vertical="center"/>
    </xf>
    <xf numFmtId="58" fontId="8" fillId="3" borderId="1" xfId="0" applyNumberFormat="1" applyFont="1" applyFill="1" applyBorder="1" applyAlignment="1">
      <alignment horizontal="left"/>
    </xf>
    <xf numFmtId="0" fontId="8" fillId="3" borderId="1" xfId="0" applyFont="1" applyFill="1" applyBorder="1" applyAlignment="1"/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left"/>
    </xf>
    <xf numFmtId="58" fontId="8" fillId="0" borderId="1" xfId="0" applyNumberFormat="1" applyFont="1" applyBorder="1" applyAlignment="1">
      <alignment horizontal="left" wrapText="1"/>
    </xf>
    <xf numFmtId="0" fontId="8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58" fontId="8" fillId="3" borderId="1" xfId="0" applyNumberFormat="1" applyFont="1" applyFill="1" applyBorder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left"/>
    </xf>
    <xf numFmtId="0" fontId="7" fillId="3" borderId="0" xfId="0" applyFont="1" applyFill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5" fillId="13" borderId="2" xfId="0" applyFont="1" applyFill="1" applyBorder="1" applyAlignment="1">
      <alignment horizontal="center"/>
    </xf>
    <xf numFmtId="0" fontId="18" fillId="7" borderId="1" xfId="0" applyFont="1" applyFill="1" applyBorder="1" applyAlignment="1">
      <alignment horizontal="center"/>
    </xf>
    <xf numFmtId="181" fontId="5" fillId="6" borderId="2" xfId="0" applyNumberFormat="1" applyFont="1" applyFill="1" applyBorder="1" applyAlignment="1">
      <alignment horizontal="center"/>
    </xf>
    <xf numFmtId="58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1" xfId="0" applyFont="1" applyBorder="1" applyAlignment="1"/>
    <xf numFmtId="0" fontId="1" fillId="0" borderId="0" xfId="0" applyFont="1" applyAlignment="1"/>
    <xf numFmtId="0" fontId="19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7" fillId="0" borderId="0" xfId="0" applyFont="1" applyAlignment="1"/>
    <xf numFmtId="0" fontId="5" fillId="3" borderId="0" xfId="0" applyFont="1" applyFill="1" applyAlignment="1">
      <alignment horizontal="center"/>
    </xf>
    <xf numFmtId="0" fontId="8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/>
    <xf numFmtId="0" fontId="20" fillId="3" borderId="1" xfId="0" applyFont="1" applyFill="1" applyBorder="1" applyAlignment="1">
      <alignment horizontal="left" vertical="center"/>
    </xf>
    <xf numFmtId="0" fontId="14" fillId="0" borderId="0" xfId="0" applyFont="1" applyAlignment="1">
      <alignment horizontal="center"/>
    </xf>
    <xf numFmtId="0" fontId="20" fillId="3" borderId="1" xfId="0" applyFont="1" applyFill="1" applyBorder="1" applyAlignment="1">
      <alignment horizontal="left"/>
    </xf>
    <xf numFmtId="0" fontId="20" fillId="0" borderId="1" xfId="0" applyFont="1" applyBorder="1" applyAlignment="1">
      <alignment horizontal="left"/>
    </xf>
    <xf numFmtId="0" fontId="16" fillId="6" borderId="1" xfId="0" applyFont="1" applyFill="1" applyBorder="1" applyAlignment="1">
      <alignment horizontal="left"/>
    </xf>
    <xf numFmtId="0" fontId="16" fillId="6" borderId="1" xfId="0" applyFont="1" applyFill="1" applyBorder="1" applyAlignment="1">
      <alignment horizontal="center"/>
    </xf>
    <xf numFmtId="0" fontId="16" fillId="6" borderId="0" xfId="0" applyFont="1" applyFill="1" applyAlignment="1">
      <alignment horizontal="center"/>
    </xf>
    <xf numFmtId="0" fontId="8" fillId="5" borderId="1" xfId="0" applyFont="1" applyFill="1" applyBorder="1" applyAlignment="1">
      <alignment horizontal="left"/>
    </xf>
    <xf numFmtId="0" fontId="8" fillId="5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/>
    </xf>
    <xf numFmtId="0" fontId="7" fillId="3" borderId="1" xfId="0" applyFont="1" applyFill="1" applyBorder="1" applyAlignment="1"/>
    <xf numFmtId="0" fontId="8" fillId="0" borderId="1" xfId="0" applyFont="1" applyBorder="1" applyAlignment="1">
      <alignment horizontal="left"/>
    </xf>
    <xf numFmtId="0" fontId="8" fillId="5" borderId="1" xfId="0" applyFont="1" applyFill="1" applyBorder="1" applyAlignment="1">
      <alignment horizontal="center"/>
    </xf>
    <xf numFmtId="0" fontId="8" fillId="5" borderId="1" xfId="0" applyFont="1" applyFill="1" applyBorder="1" applyAlignment="1"/>
    <xf numFmtId="0" fontId="8" fillId="11" borderId="1" xfId="0" applyFont="1" applyFill="1" applyBorder="1" applyAlignment="1">
      <alignment horizontal="left"/>
    </xf>
    <xf numFmtId="0" fontId="8" fillId="11" borderId="1" xfId="0" applyFont="1" applyFill="1" applyBorder="1" applyAlignment="1"/>
    <xf numFmtId="0" fontId="8" fillId="11" borderId="1" xfId="0" applyFont="1" applyFill="1" applyBorder="1" applyAlignment="1">
      <alignment horizontal="center"/>
    </xf>
    <xf numFmtId="0" fontId="21" fillId="3" borderId="1" xfId="0" applyFont="1" applyFill="1" applyBorder="1" applyAlignment="1"/>
    <xf numFmtId="0" fontId="21" fillId="3" borderId="1" xfId="0" applyFont="1" applyFill="1" applyBorder="1"/>
    <xf numFmtId="0" fontId="21" fillId="0" borderId="1" xfId="0" applyFont="1" applyBorder="1" applyAlignment="1"/>
    <xf numFmtId="0" fontId="8" fillId="0" borderId="1" xfId="0" applyFont="1" applyBorder="1" applyAlignment="1"/>
    <xf numFmtId="0" fontId="8" fillId="0" borderId="1" xfId="0" applyFont="1" applyBorder="1" applyAlignment="1">
      <alignment horizontal="center"/>
    </xf>
    <xf numFmtId="0" fontId="8" fillId="3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8" fillId="3" borderId="1" xfId="0" applyFont="1" applyFill="1" applyBorder="1" applyAlignment="1">
      <alignment horizontal="right"/>
    </xf>
    <xf numFmtId="0" fontId="7" fillId="0" borderId="1" xfId="0" applyFont="1" applyBorder="1" applyAlignment="1"/>
    <xf numFmtId="0" fontId="8" fillId="3" borderId="1" xfId="0" applyFont="1" applyFill="1" applyBorder="1"/>
    <xf numFmtId="0" fontId="8" fillId="3" borderId="0" xfId="0" applyFont="1" applyFill="1" applyAlignment="1">
      <alignment horizontal="right"/>
    </xf>
    <xf numFmtId="0" fontId="14" fillId="0" borderId="0" xfId="0" applyFont="1" applyAlignment="1">
      <alignment horizontal="right"/>
    </xf>
    <xf numFmtId="58" fontId="16" fillId="6" borderId="1" xfId="0" applyNumberFormat="1" applyFont="1" applyFill="1" applyBorder="1" applyAlignment="1">
      <alignment horizontal="left" vertical="center"/>
    </xf>
    <xf numFmtId="0" fontId="20" fillId="3" borderId="1" xfId="0" applyFont="1" applyFill="1" applyBorder="1" applyAlignment="1">
      <alignment horizontal="center"/>
    </xf>
    <xf numFmtId="0" fontId="0" fillId="0" borderId="12" xfId="0" applyFont="1" applyBorder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0" fillId="0" borderId="17" xfId="0" applyFont="1" applyBorder="1" applyAlignment="1"/>
    <xf numFmtId="0" fontId="0" fillId="0" borderId="18" xfId="0" applyFont="1" applyBorder="1" applyAlignment="1"/>
    <xf numFmtId="0" fontId="0" fillId="0" borderId="19" xfId="0" applyFont="1" applyBorder="1" applyAlignment="1"/>
    <xf numFmtId="0" fontId="0" fillId="0" borderId="20" xfId="0" applyFont="1" applyBorder="1" applyAlignment="1"/>
    <xf numFmtId="0" fontId="8" fillId="3" borderId="0" xfId="0" applyFont="1" applyFill="1"/>
    <xf numFmtId="182" fontId="5" fillId="20" borderId="1" xfId="0" applyNumberFormat="1" applyFont="1" applyFill="1" applyBorder="1" applyAlignment="1">
      <alignment horizontal="center" vertical="center"/>
    </xf>
    <xf numFmtId="0" fontId="0" fillId="0" borderId="21" xfId="0" applyFont="1" applyBorder="1" applyAlignment="1"/>
    <xf numFmtId="0" fontId="0" fillId="0" borderId="22" xfId="0" applyFont="1" applyBorder="1" applyAlignment="1"/>
    <xf numFmtId="0" fontId="5" fillId="6" borderId="1" xfId="0" applyFont="1" applyFill="1" applyBorder="1" applyAlignment="1">
      <alignment horizontal="center" vertical="center"/>
    </xf>
    <xf numFmtId="0" fontId="7" fillId="13" borderId="1" xfId="0" applyFont="1" applyFill="1" applyBorder="1"/>
    <xf numFmtId="0" fontId="7" fillId="7" borderId="1" xfId="0" applyFont="1" applyFill="1" applyBorder="1" applyAlignment="1">
      <alignment horizontal="center"/>
    </xf>
    <xf numFmtId="183" fontId="8" fillId="7" borderId="9" xfId="0" applyNumberFormat="1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7" fillId="9" borderId="1" xfId="0" applyFont="1" applyFill="1" applyBorder="1" applyAlignment="1">
      <alignment horizontal="center"/>
    </xf>
    <xf numFmtId="183" fontId="8" fillId="9" borderId="9" xfId="0" applyNumberFormat="1" applyFont="1" applyFill="1" applyBorder="1" applyAlignment="1">
      <alignment horizontal="left"/>
    </xf>
    <xf numFmtId="183" fontId="8" fillId="7" borderId="1" xfId="0" applyNumberFormat="1" applyFont="1" applyFill="1" applyBorder="1" applyAlignment="1">
      <alignment horizontal="left"/>
    </xf>
    <xf numFmtId="0" fontId="7" fillId="7" borderId="1" xfId="0" applyFont="1" applyFill="1" applyBorder="1"/>
    <xf numFmtId="183" fontId="8" fillId="9" borderId="1" xfId="0" applyNumberFormat="1" applyFont="1" applyFill="1" applyBorder="1" applyAlignment="1">
      <alignment horizontal="left"/>
    </xf>
    <xf numFmtId="0" fontId="5" fillId="19" borderId="0" xfId="0" applyFont="1" applyFill="1" applyAlignment="1"/>
    <xf numFmtId="0" fontId="22" fillId="19" borderId="0" xfId="0" applyFont="1" applyFill="1" applyAlignment="1">
      <alignment horizontal="center" vertical="center" wrapText="1"/>
    </xf>
    <xf numFmtId="0" fontId="23" fillId="19" borderId="23" xfId="0" applyFont="1" applyFill="1" applyBorder="1" applyAlignment="1">
      <alignment horizontal="center" vertical="center" wrapText="1"/>
    </xf>
    <xf numFmtId="0" fontId="6" fillId="0" borderId="24" xfId="0" applyFont="1" applyBorder="1"/>
    <xf numFmtId="0" fontId="6" fillId="0" borderId="25" xfId="0" applyFont="1" applyBorder="1"/>
    <xf numFmtId="0" fontId="24" fillId="17" borderId="0" xfId="0" applyFont="1" applyFill="1" applyAlignment="1">
      <alignment horizontal="center" vertical="center"/>
    </xf>
    <xf numFmtId="0" fontId="6" fillId="0" borderId="26" xfId="0" applyFont="1" applyBorder="1"/>
    <xf numFmtId="0" fontId="6" fillId="0" borderId="27" xfId="0" applyFont="1" applyBorder="1"/>
    <xf numFmtId="0" fontId="22" fillId="13" borderId="1" xfId="0" applyFont="1" applyFill="1" applyBorder="1" applyAlignment="1">
      <alignment horizontal="center" vertical="center"/>
    </xf>
    <xf numFmtId="0" fontId="25" fillId="7" borderId="2" xfId="0" applyFont="1" applyFill="1" applyBorder="1" applyAlignment="1">
      <alignment horizontal="center" vertical="center"/>
    </xf>
    <xf numFmtId="0" fontId="22" fillId="19" borderId="0" xfId="0" applyFont="1" applyFill="1" applyAlignment="1">
      <alignment horizontal="center" vertical="center"/>
    </xf>
    <xf numFmtId="0" fontId="22" fillId="13" borderId="1" xfId="0" applyFont="1" applyFill="1" applyBorder="1" applyAlignment="1">
      <alignment horizontal="center" vertical="center" wrapText="1"/>
    </xf>
    <xf numFmtId="0" fontId="26" fillId="7" borderId="5" xfId="0" applyFont="1" applyFill="1" applyBorder="1" applyAlignment="1">
      <alignment horizontal="center" vertical="center"/>
    </xf>
    <xf numFmtId="0" fontId="25" fillId="7" borderId="9" xfId="0" applyFont="1" applyFill="1" applyBorder="1" applyAlignment="1">
      <alignment horizontal="center" vertical="center"/>
    </xf>
    <xf numFmtId="0" fontId="22" fillId="13" borderId="1" xfId="0" applyFont="1" applyFill="1" applyBorder="1" applyAlignment="1">
      <alignment horizontal="center"/>
    </xf>
    <xf numFmtId="0" fontId="25" fillId="7" borderId="2" xfId="0" applyFont="1" applyFill="1" applyBorder="1" applyAlignment="1">
      <alignment horizontal="center" vertical="center" wrapText="1"/>
    </xf>
    <xf numFmtId="0" fontId="22" fillId="21" borderId="1" xfId="0" applyFont="1" applyFill="1" applyBorder="1" applyAlignment="1">
      <alignment horizontal="center"/>
    </xf>
    <xf numFmtId="0" fontId="25" fillId="15" borderId="2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left"/>
    </xf>
    <xf numFmtId="0" fontId="5" fillId="7" borderId="2" xfId="0" applyFont="1" applyFill="1" applyBorder="1" applyAlignment="1">
      <alignment horizontal="left"/>
    </xf>
    <xf numFmtId="0" fontId="6" fillId="0" borderId="28" xfId="0" applyFont="1" applyBorder="1"/>
    <xf numFmtId="0" fontId="6" fillId="0" borderId="29" xfId="0" applyFont="1" applyBorder="1"/>
    <xf numFmtId="0" fontId="6" fillId="0" borderId="30" xfId="0" applyFont="1" applyBorder="1"/>
    <xf numFmtId="0" fontId="5" fillId="12" borderId="1" xfId="0" applyFont="1" applyFill="1" applyBorder="1" applyAlignment="1">
      <alignment horizontal="left" vertical="center" wrapText="1"/>
    </xf>
    <xf numFmtId="0" fontId="5" fillId="22" borderId="2" xfId="0" applyFont="1" applyFill="1" applyBorder="1" applyAlignment="1">
      <alignment horizontal="left" vertical="center" wrapText="1"/>
    </xf>
    <xf numFmtId="0" fontId="5" fillId="13" borderId="1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left" vertical="center" wrapText="1"/>
    </xf>
    <xf numFmtId="0" fontId="5" fillId="6" borderId="2" xfId="0" applyFont="1" applyFill="1" applyBorder="1" applyAlignment="1">
      <alignment vertical="center"/>
    </xf>
    <xf numFmtId="0" fontId="14" fillId="19" borderId="0" xfId="0" applyFont="1" applyFill="1" applyAlignment="1">
      <alignment vertical="center"/>
    </xf>
    <xf numFmtId="0" fontId="5" fillId="13" borderId="1" xfId="0" applyFont="1" applyFill="1" applyBorder="1" applyAlignment="1">
      <alignment wrapText="1"/>
    </xf>
    <xf numFmtId="0" fontId="5" fillId="7" borderId="2" xfId="0" applyFont="1" applyFill="1" applyBorder="1" applyAlignment="1">
      <alignment horizontal="left" wrapText="1"/>
    </xf>
    <xf numFmtId="0" fontId="5" fillId="13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/>
    </xf>
    <xf numFmtId="10" fontId="5" fillId="7" borderId="1" xfId="0" applyNumberFormat="1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left" vertical="center"/>
    </xf>
    <xf numFmtId="0" fontId="5" fillId="18" borderId="2" xfId="0" applyFont="1" applyFill="1" applyBorder="1" applyAlignment="1">
      <alignment horizontal="left" vertical="center"/>
    </xf>
    <xf numFmtId="0" fontId="5" fillId="23" borderId="1" xfId="0" applyFont="1" applyFill="1" applyBorder="1" applyAlignment="1">
      <alignment horizontal="left" vertical="center"/>
    </xf>
    <xf numFmtId="0" fontId="5" fillId="20" borderId="2" xfId="0" applyFont="1" applyFill="1" applyBorder="1" applyAlignment="1">
      <alignment horizontal="left" vertical="center"/>
    </xf>
    <xf numFmtId="0" fontId="5" fillId="19" borderId="0" xfId="0" applyFont="1" applyFill="1" applyAlignment="1">
      <alignment horizontal="center" vertical="center" wrapText="1"/>
    </xf>
    <xf numFmtId="0" fontId="5" fillId="7" borderId="11" xfId="0" applyFont="1" applyFill="1" applyBorder="1" applyAlignment="1">
      <alignment horizontal="left" vertical="center"/>
    </xf>
    <xf numFmtId="10" fontId="5" fillId="7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left" vertical="center" wrapText="1"/>
    </xf>
    <xf numFmtId="0" fontId="5" fillId="24" borderId="1" xfId="0" applyFont="1" applyFill="1" applyBorder="1" applyAlignment="1">
      <alignment horizontal="left" vertical="center"/>
    </xf>
    <xf numFmtId="0" fontId="5" fillId="22" borderId="7" xfId="0" applyFont="1" applyFill="1" applyBorder="1" applyAlignment="1">
      <alignment horizontal="center" vertical="center"/>
    </xf>
    <xf numFmtId="0" fontId="5" fillId="21" borderId="1" xfId="0" applyFont="1" applyFill="1" applyBorder="1" applyAlignment="1">
      <alignment horizontal="left" vertical="center" wrapText="1"/>
    </xf>
    <xf numFmtId="0" fontId="5" fillId="15" borderId="2" xfId="0" applyFont="1" applyFill="1" applyBorder="1" applyAlignment="1">
      <alignment horizontal="left" vertical="center" wrapText="1"/>
    </xf>
    <xf numFmtId="10" fontId="5" fillId="15" borderId="1" xfId="0" applyNumberFormat="1" applyFont="1" applyFill="1" applyBorder="1" applyAlignment="1">
      <alignment horizontal="center" vertical="center" wrapText="1"/>
    </xf>
    <xf numFmtId="0" fontId="9" fillId="19" borderId="0" xfId="0" applyFont="1" applyFill="1" applyAlignment="1">
      <alignment horizontal="left"/>
    </xf>
    <xf numFmtId="0" fontId="27" fillId="19" borderId="1" xfId="0" applyFont="1" applyFill="1" applyBorder="1" applyAlignment="1">
      <alignment horizontal="center"/>
    </xf>
    <xf numFmtId="0" fontId="5" fillId="13" borderId="2" xfId="0" applyFont="1" applyFill="1" applyBorder="1" applyAlignment="1"/>
    <xf numFmtId="0" fontId="9" fillId="19" borderId="1" xfId="0" applyFont="1" applyFill="1" applyBorder="1" applyAlignment="1">
      <alignment horizontal="center"/>
    </xf>
    <xf numFmtId="0" fontId="5" fillId="6" borderId="1" xfId="0" applyFont="1" applyFill="1" applyBorder="1" applyAlignment="1"/>
    <xf numFmtId="0" fontId="5" fillId="11" borderId="2" xfId="0" applyFont="1" applyFill="1" applyBorder="1" applyAlignment="1">
      <alignment horizontal="center"/>
    </xf>
    <xf numFmtId="10" fontId="5" fillId="7" borderId="2" xfId="0" applyNumberFormat="1" applyFont="1" applyFill="1" applyBorder="1" applyAlignment="1">
      <alignment horizontal="center" vertical="center"/>
    </xf>
    <xf numFmtId="10" fontId="5" fillId="19" borderId="4" xfId="0" applyNumberFormat="1" applyFont="1" applyFill="1" applyBorder="1" applyAlignment="1">
      <alignment horizontal="center" vertical="center"/>
    </xf>
    <xf numFmtId="0" fontId="5" fillId="19" borderId="0" xfId="0" applyFont="1" applyFill="1" applyAlignment="1">
      <alignment horizontal="left"/>
    </xf>
    <xf numFmtId="10" fontId="5" fillId="11" borderId="2" xfId="0" applyNumberFormat="1" applyFont="1" applyFill="1" applyBorder="1" applyAlignment="1">
      <alignment horizontal="center"/>
    </xf>
    <xf numFmtId="0" fontId="5" fillId="21" borderId="1" xfId="0" applyFont="1" applyFill="1" applyBorder="1" applyAlignment="1">
      <alignment horizontal="left" vertical="center"/>
    </xf>
    <xf numFmtId="0" fontId="5" fillId="15" borderId="1" xfId="0" applyFont="1" applyFill="1" applyBorder="1" applyAlignment="1">
      <alignment horizontal="left" vertical="center"/>
    </xf>
    <xf numFmtId="10" fontId="5" fillId="15" borderId="2" xfId="0" applyNumberFormat="1" applyFont="1" applyFill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5" fillId="19" borderId="0" xfId="0" applyFont="1" applyFill="1" applyAlignment="1">
      <alignment vertical="center"/>
    </xf>
    <xf numFmtId="0" fontId="5" fillId="19" borderId="0" xfId="0" applyFont="1" applyFill="1" applyAlignment="1">
      <alignment horizontal="left" vertical="center"/>
    </xf>
    <xf numFmtId="3" fontId="5" fillId="19" borderId="4" xfId="0" applyNumberFormat="1" applyFont="1" applyFill="1" applyBorder="1" applyAlignment="1">
      <alignment wrapText="1"/>
    </xf>
    <xf numFmtId="4" fontId="5" fillId="11" borderId="2" xfId="0" applyNumberFormat="1" applyFont="1" applyFill="1" applyBorder="1" applyAlignment="1">
      <alignment horizontal="center"/>
    </xf>
    <xf numFmtId="0" fontId="28" fillId="19" borderId="0" xfId="0" applyFont="1" applyFill="1" applyAlignment="1">
      <alignment horizontal="left" vertical="center"/>
    </xf>
    <xf numFmtId="0" fontId="5" fillId="6" borderId="3" xfId="0" applyFont="1" applyFill="1" applyBorder="1" applyAlignment="1">
      <alignment horizontal="center"/>
    </xf>
    <xf numFmtId="0" fontId="5" fillId="13" borderId="9" xfId="0" applyFont="1" applyFill="1" applyBorder="1" applyAlignment="1">
      <alignment horizontal="center" vertical="center" wrapText="1"/>
    </xf>
    <xf numFmtId="0" fontId="5" fillId="15" borderId="1" xfId="0" applyFont="1" applyFill="1" applyBorder="1" applyAlignment="1">
      <alignment horizontal="center"/>
    </xf>
    <xf numFmtId="0" fontId="6" fillId="0" borderId="11" xfId="0" applyFont="1" applyBorder="1"/>
    <xf numFmtId="0" fontId="9" fillId="15" borderId="1" xfId="0" applyFont="1" applyFill="1" applyBorder="1" applyAlignment="1">
      <alignment horizontal="center"/>
    </xf>
    <xf numFmtId="0" fontId="5" fillId="13" borderId="9" xfId="0" applyFont="1" applyFill="1" applyBorder="1" applyAlignment="1">
      <alignment horizontal="center" vertical="center"/>
    </xf>
    <xf numFmtId="181" fontId="5" fillId="19" borderId="4" xfId="0" applyNumberFormat="1" applyFont="1" applyFill="1" applyBorder="1" applyAlignment="1">
      <alignment horizontal="left" vertical="center" wrapText="1"/>
    </xf>
    <xf numFmtId="0" fontId="9" fillId="25" borderId="1" xfId="0" applyFont="1" applyFill="1" applyBorder="1" applyAlignment="1">
      <alignment horizontal="center"/>
    </xf>
    <xf numFmtId="0" fontId="9" fillId="26" borderId="2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 wrapText="1"/>
    </xf>
    <xf numFmtId="58" fontId="5" fillId="6" borderId="2" xfId="0" applyNumberFormat="1" applyFont="1" applyFill="1" applyBorder="1" applyAlignment="1">
      <alignment horizontal="left" vertical="center" wrapText="1"/>
    </xf>
    <xf numFmtId="0" fontId="2" fillId="19" borderId="3" xfId="0" applyFont="1" applyFill="1" applyBorder="1" applyAlignment="1">
      <alignment horizontal="center" vertical="center" wrapText="1"/>
    </xf>
    <xf numFmtId="0" fontId="9" fillId="15" borderId="1" xfId="0" applyFont="1" applyFill="1" applyBorder="1" applyAlignment="1"/>
    <xf numFmtId="0" fontId="9" fillId="16" borderId="2" xfId="0" applyFont="1" applyFill="1" applyBorder="1" applyAlignment="1">
      <alignment horizontal="center"/>
    </xf>
    <xf numFmtId="0" fontId="29" fillId="27" borderId="1" xfId="0" applyFont="1" applyFill="1" applyBorder="1" applyAlignment="1">
      <alignment horizontal="center" vertical="center" wrapText="1"/>
    </xf>
    <xf numFmtId="0" fontId="29" fillId="27" borderId="2" xfId="0" applyFont="1" applyFill="1" applyBorder="1" applyAlignment="1">
      <alignment horizontal="center" vertical="center" wrapText="1"/>
    </xf>
    <xf numFmtId="1" fontId="9" fillId="16" borderId="2" xfId="0" applyNumberFormat="1" applyFont="1" applyFill="1" applyBorder="1" applyAlignment="1">
      <alignment horizontal="center"/>
    </xf>
    <xf numFmtId="0" fontId="30" fillId="19" borderId="0" xfId="0" applyFont="1" applyFill="1" applyAlignment="1"/>
    <xf numFmtId="0" fontId="2" fillId="19" borderId="4" xfId="0" applyFont="1" applyFill="1" applyBorder="1" applyAlignment="1">
      <alignment horizontal="center" vertical="center" wrapText="1"/>
    </xf>
    <xf numFmtId="181" fontId="5" fillId="6" borderId="2" xfId="0" applyNumberFormat="1" applyFont="1" applyFill="1" applyBorder="1" applyAlignment="1">
      <alignment horizontal="left" vertical="center" wrapText="1"/>
    </xf>
    <xf numFmtId="0" fontId="28" fillId="19" borderId="0" xfId="0" applyFont="1" applyFill="1" applyAlignment="1">
      <alignment horizontal="left"/>
    </xf>
    <xf numFmtId="0" fontId="9" fillId="13" borderId="1" xfId="0" applyFont="1" applyFill="1" applyBorder="1" applyAlignment="1"/>
    <xf numFmtId="0" fontId="9" fillId="5" borderId="1" xfId="0" applyFont="1" applyFill="1" applyBorder="1" applyAlignment="1">
      <alignment horizontal="center"/>
    </xf>
    <xf numFmtId="0" fontId="9" fillId="18" borderId="1" xfId="0" applyFont="1" applyFill="1" applyBorder="1" applyAlignment="1"/>
    <xf numFmtId="0" fontId="9" fillId="4" borderId="1" xfId="0" applyFont="1" applyFill="1" applyBorder="1" applyAlignment="1">
      <alignment horizontal="center"/>
    </xf>
    <xf numFmtId="10" fontId="25" fillId="7" borderId="5" xfId="0" applyNumberFormat="1" applyFont="1" applyFill="1" applyBorder="1" applyAlignment="1">
      <alignment horizontal="center" vertical="center" wrapText="1"/>
    </xf>
    <xf numFmtId="0" fontId="6" fillId="0" borderId="31" xfId="0" applyFont="1" applyBorder="1"/>
    <xf numFmtId="10" fontId="25" fillId="15" borderId="5" xfId="0" applyNumberFormat="1" applyFont="1" applyFill="1" applyBorder="1" applyAlignment="1">
      <alignment horizontal="center" vertical="center" wrapText="1"/>
    </xf>
    <xf numFmtId="0" fontId="5" fillId="24" borderId="1" xfId="0" applyFont="1" applyFill="1" applyBorder="1" applyAlignment="1">
      <alignment horizontal="center"/>
    </xf>
    <xf numFmtId="0" fontId="27" fillId="28" borderId="1" xfId="0" applyFont="1" applyFill="1" applyBorder="1" applyAlignment="1">
      <alignment horizontal="center"/>
    </xf>
    <xf numFmtId="0" fontId="5" fillId="19" borderId="4" xfId="0" applyFont="1" applyFill="1" applyBorder="1" applyAlignment="1">
      <alignment horizontal="center"/>
    </xf>
    <xf numFmtId="0" fontId="9" fillId="24" borderId="1" xfId="0" applyFont="1" applyFill="1" applyBorder="1" applyAlignment="1">
      <alignment horizontal="center"/>
    </xf>
    <xf numFmtId="0" fontId="9" fillId="28" borderId="1" xfId="0" applyFont="1" applyFill="1" applyBorder="1" applyAlignment="1">
      <alignment horizontal="center"/>
    </xf>
    <xf numFmtId="0" fontId="5" fillId="19" borderId="1" xfId="0" applyFont="1" applyFill="1" applyBorder="1" applyAlignment="1">
      <alignment horizontal="center" vertical="center"/>
    </xf>
    <xf numFmtId="0" fontId="7" fillId="19" borderId="1" xfId="0" applyFont="1" applyFill="1" applyBorder="1" applyAlignment="1">
      <alignment horizontal="center"/>
    </xf>
    <xf numFmtId="0" fontId="5" fillId="19" borderId="0" xfId="0" applyFont="1" applyFill="1" applyAlignment="1">
      <alignment horizontal="center" vertical="center"/>
    </xf>
    <xf numFmtId="0" fontId="9" fillId="17" borderId="1" xfId="0" applyFont="1" applyFill="1" applyBorder="1" applyAlignment="1">
      <alignment horizontal="center"/>
    </xf>
    <xf numFmtId="0" fontId="9" fillId="29" borderId="1" xfId="0" applyFont="1" applyFill="1" applyBorder="1" applyAlignment="1">
      <alignment horizontal="center"/>
    </xf>
    <xf numFmtId="0" fontId="5" fillId="29" borderId="1" xfId="0" applyFont="1" applyFill="1" applyBorder="1" applyAlignment="1">
      <alignment horizontal="center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26">
    <dxf>
      <font>
        <b val="1"/>
      </font>
      <fill>
        <patternFill patternType="solid">
          <fgColor rgb="FFEA9999"/>
          <bgColor rgb="FFEA9999"/>
        </patternFill>
      </fill>
    </dxf>
    <dxf>
      <font>
        <color rgb="FFFFF2CC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6AA84F"/>
          <bgColor rgb="FF6AA84F"/>
        </patternFill>
      </fill>
    </dxf>
    <dxf>
      <font>
        <color rgb="FF434343"/>
      </font>
      <fill>
        <patternFill patternType="solid">
          <fgColor rgb="FFD9D9D9"/>
          <bgColor rgb="FFD9D9D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A9999"/>
          <bgColor rgb="FFEA9999"/>
        </patternFill>
      </fill>
    </dxf>
    <dxf>
      <font>
        <b val="1"/>
        <color rgb="FFFFFFFF"/>
      </font>
      <fill>
        <patternFill patternType="solid">
          <fgColor rgb="FFCC0000"/>
          <bgColor rgb="FFCC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PivotStylePreset2_Accent1" table="0" count="10" xr9:uid="{267968C8-6FFD-4C36-ACC1-9EA1FD1885CA}">
      <tableStyleElement type="headerRow" dxfId="25"/>
      <tableStyleElement type="totalRow" dxfId="24"/>
      <tableStyleElement type="firstRowStripe" dxfId="23"/>
      <tableStyleElement type="firstColumnStripe" dxfId="22"/>
      <tableStyleElement type="firstSubtotalRow" dxfId="21"/>
      <tableStyleElement type="secondSubtotalRow" dxfId="20"/>
      <tableStyleElement type="firstRowSubheading" dxfId="19"/>
      <tableStyleElement type="secondRowSubheading" dxfId="18"/>
      <tableStyleElement type="pageFieldLabels" dxfId="17"/>
      <tableStyleElement type="pageFieldValues" dxfId="1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www.wps.cn/officeDocument/2023/relationships/customStorage" Target="customStorage/customStorage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theme" Target="theme/theme1.xml"/><Relationship Id="rId17" Type="http://schemas.openxmlformats.org/officeDocument/2006/relationships/pivotCacheDefinition" Target="pivotCache/pivotCacheDefinition5.xml"/><Relationship Id="rId16" Type="http://schemas.openxmlformats.org/officeDocument/2006/relationships/pivotCacheDefinition" Target="pivotCache/pivotCacheDefinition4.xml"/><Relationship Id="rId15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invalid="1" refreshOnLoad="1" refreshedVersion="5" refreshedDate="45840.5519328704" refreshedBy="João Pedro" recordCount="352">
  <cacheSource type="worksheet">
    <worksheetSource ref="H1:H353" sheet="ClientesMaio2025"/>
  </cacheSource>
  <cacheFields count="1">
    <cacheField name="Plano" numFmtId="0">
      <sharedItems containsBlank="1" count="30">
        <s v=" COMBO MULTI 30 Promocional"/>
        <s v="08_Mbps_Promocional"/>
        <s v="1 COMBO MULTI 250 + Basic TV"/>
        <s v="1 COMBO MULTI 250 + Power TV"/>
        <s v="1 COMBO MULTI 30 Promocional"/>
        <s v="1 COMBO MULTI 300 Promocional"/>
        <s v="1 COMBO MULTI 50 Promocional"/>
        <s v="1 COMBO MULTI 500 + Basic TV"/>
        <s v="1 COMBO MULTI 500 Promocional - SEM LOCACAO"/>
        <s v="1 COMBO MULTI PREMIUM"/>
        <s v="1 MULTI 200"/>
        <s v="1 MULTI 250 Promocional"/>
        <s v="1 MULTI 50"/>
        <s v="2 COMBO MULTI 250 + Basic TV"/>
        <s v="2 COMBO MULTI 300 Promocional"/>
        <s v="2 COMBO MULTI 50 Promocional"/>
        <s v="2 COMBO MULTI 500 + Basic TV"/>
        <s v="2 COMBO MULTI PREMIUM"/>
        <s v="2 MULTI 100"/>
        <s v="2 MULTI 200"/>
        <s v="2 MULTI 50"/>
        <s v="200_Mbps Promocional"/>
        <s v="MULTI 100 CORPORATIVO"/>
        <s v="MULTI 150 EMPRESA"/>
        <s v="MULTI 300 EMPRESA"/>
        <s v="MULTI Empresarial 150"/>
        <s v="MULTI Empresarial 300"/>
        <s v="MULTI Empresarial 50"/>
        <s v="MULTI Empresarial 500 (Promocional)"/>
        <m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invalid="1" refreshOnLoad="1" refreshedVersion="5" refreshedDate="45840.5519328704" refreshedBy="João Pedro" recordCount="351">
  <cacheSource type="worksheet">
    <worksheetSource ref="O1:O353" sheet="ClientesMaio2025"/>
  </cacheSource>
  <cacheFields count="1">
    <cacheField name="Local Inviabilidade" numFmtId="0">
      <sharedItems containsBlank="1" count="77">
        <s v="SP-Capital"/>
        <s v="  "/>
        <s v="Bauru"/>
        <s v="Barueri"/>
        <s v="Londrina"/>
        <s v="Itapeninga"/>
        <s v="Goiás"/>
        <s v="Mato Grosso"/>
        <s v="Cotia (Rua Brumado)"/>
        <s v="Embu das Artes"/>
        <m/>
        <s v="Osasco"/>
        <s v="Sorocaba"/>
        <s v="Bahia"/>
        <s v="Rio de Janeiro"/>
        <s v="Guarulhos"/>
        <s v="Jarinu"/>
        <s v="Blumenau"/>
        <s v="Cotia (Rua Sussumo Yoshimoto)"/>
        <s v="Belo Horizonte"/>
        <s v="Itapevi"/>
        <s v="Minas Gerais"/>
        <s v="Rondonia"/>
        <s v="Ipaussu"/>
        <s v="Perelhos"/>
        <s v="Portugal"/>
        <s v="Registro"/>
        <s v="Barueri "/>
        <s v="Campinas"/>
        <s v="Jandira"/>
        <s v="Osasco "/>
        <s v="Pernambuco"/>
        <s v="Recife"/>
        <s v="Santana"/>
        <s v="não foi informado"/>
        <s v="Natal"/>
        <s v="Carapicuíba"/>
        <s v="Argentina"/>
        <s v="Engenheiro Coelho"/>
        <s v="Santos"/>
        <s v="Maua"/>
        <s v="Diadema"/>
        <s v="Santo André"/>
        <s v="Paraná"/>
        <s v="Portugal "/>
        <s v=" Itaim Paulista"/>
        <s v="Condomínio Village de Wimbledon"/>
        <s v="Santa Bárbara"/>
        <s v="Cambuci"/>
        <s v="Itapecerica da Serra"/>
        <s v="Jundiaí"/>
        <s v="Guarujá"/>
        <s v="Santa Catarina"/>
        <s v="Tocantins"/>
        <s v="Pirituba"/>
        <s v="Pirapora Bom Jesus "/>
        <s v="Outro País"/>
        <s v="Barretos-SP"/>
        <s v="Praia Grande"/>
        <s v="São Pedro"/>
        <s v="São Roque"/>
        <s v="Italia"/>
        <s v="Dracena "/>
        <s v="Marília"/>
        <s v="Alemanha"/>
        <s v="Itaquaquecetuba"/>
        <s v="Estrada Matão I"/>
        <s v="Paranápanema"/>
        <s v="Goiania"/>
        <s v="Condomínio Sunflower"/>
        <s v="Guarulhos "/>
        <s v="São Bernardo do Campo"/>
        <s v="Santana de Parnaíba"/>
        <s v="Araçatuba"/>
        <s v="Curitiba"/>
        <s v=" São Roque"/>
        <s v="Condominio Bujiro Macal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invalid="1" refreshOnLoad="1" refreshedVersion="5" refreshedDate="45840.5519328704" refreshedBy="João Pedro" recordCount="352">
  <cacheSource type="worksheet">
    <worksheetSource ref="L1:L353" sheet="ClientesMaio2025"/>
  </cacheSource>
  <cacheFields count="1">
    <cacheField name="bairro" numFmtId="0">
      <sharedItems containsBlank="1" count="126">
        <s v="Jardim Caiapia"/>
        <s v="Jardim Rio das Pedras"/>
        <s v="Jardim Petrópolis"/>
        <s v="Parque do Agreste"/>
        <s v="Jardim Santana"/>
        <s v="Paisagem Casa Grande"/>
        <s v="Jardim Nara Lúcia"/>
        <s v="Jardim São Miguel"/>
        <s v="Jardim Museu"/>
        <s v="Bosque Capuava"/>
        <s v="Jardim Leonor"/>
        <s v="Jardim Ísis"/>
        <s v="Maranhão"/>
        <s v="Parque Mirante da Mata"/>
        <s v="Colinas de Cotia"/>
        <s v="Jardim Araruama"/>
        <s v="Itatuba"/>
        <s v="Parque Miguel Mirizola"/>
        <s v="Jardim Arco-Íris"/>
        <s v="Parque Rizzo"/>
        <s v="Embu Colonial"/>
        <s v="Jardim Cláudio"/>
        <s v="Água Espraiada (Caucaia do Alto)"/>
        <s v="Jardim Rosemary"/>
        <s v="Chácara Recanto Verde"/>
        <s v="Centreville"/>
        <s v="Vargem Grande Paulista - SP"/>
        <s v="Jardim do Rio Cotia"/>
        <s v="Jardim Nossa Senhora das Graças"/>
        <s v="Vila Monte Serrat"/>
        <s v="Jardim Sabiá"/>
        <s v="Chácara Vista Alegre"/>
        <s v="Jardim Colibri"/>
        <s v="Jardim Lina"/>
        <s v="Outeiro de Passárgada"/>
        <s v="Parque dos Pires"/>
        <s v="Recanto Vista Alegre"/>
        <s v="Jardim Lavapes das Graças"/>
        <s v="Centro (Caucaia do Alto)"/>
        <s v="Recanto dos Victor's"/>
        <s v="Jardim da Glória"/>
        <s v="Jardim Nova Coimbra"/>
        <s v="Parque Alexandre"/>
        <s v="Jardim Nova Vida"/>
        <s v="Jardim Nomura"/>
        <s v="Lajeado"/>
        <s v="Jardim Sandra"/>
        <s v="Lageado"/>
        <s v="Parque Bahia"/>
        <s v="Jardim Isis"/>
        <s v="Parque Monjolo"/>
        <s v="Jardim San Ressore (Caucaia do Alto)"/>
        <s v="Paisagem Renoir"/>
        <s v="Jardim Atalaia"/>
        <s v="Jardim Belizário"/>
        <s v="Chácara Belverde"/>
        <s v="Chácaras Ondas Verdes"/>
        <s v="Centro"/>
        <s v="Parque Turiguara"/>
        <s v="Jardim Central"/>
        <s v="Jardim Santa Luzia"/>
        <s v="Chácara Ondas Verdes"/>
        <s v="Jardim Cotia"/>
        <s v="Jardim Arco Iris"/>
        <s v="Rua Consolsção"/>
        <s v="Nakamura Park"/>
        <s v="Jardim Rosalina"/>
        <s v="Jardim dos Ipês"/>
        <s v="Cemucam"/>
        <s v="Capuava"/>
        <s v="Parque Santa Rita de Cassia"/>
        <s v="Jardim Estela Mari"/>
        <s v="Granja Clotilde"/>
        <s v="Chacará Ondas Verdes"/>
        <s v="Invernada"/>
        <s v="Moinho Velho"/>
        <s v="Vila Santo Antônio"/>
        <s v="Pitas"/>
        <s v="Jardim São Luiz"/>
        <s v="Bairro Nakamura Park"/>
        <s v="Ressaca"/>
        <s v="Granja Viana II"/>
        <s v="Jardim São Vicente"/>
        <s v="Cercado Grande"/>
        <s v="Caiapia"/>
        <s v="Embuema"/>
        <s v="Morada Santa Fé"/>
        <s v="Jardim Haras Bela Vista Gl Dois"/>
        <s v="Chácara Tropical (Caucaia do Alto)"/>
        <s v="Parque Santa Rita de Cássia"/>
        <s v="Maria Auxiliadora"/>
        <s v="Vila São Joaquim"/>
        <s v="Jardim Maria Tereza"/>
        <s v="Recanto Arco Verde"/>
        <s v="Jardim Sabia"/>
        <s v="Vila Santo Antônio do Portão"/>
        <s v="Jardim Eliane"/>
        <s v="Jardim dos Pereiras (Caucaia do Alto)"/>
        <s v="Quinta dos Angicos"/>
        <s v="Parque Rincão"/>
        <s v="Pununduva"/>
        <s v="Vila Monte Serrat (Raízes Eco Clube)"/>
        <s v="Parque São Paulo"/>
        <s v="Portal do Santa Paula"/>
        <s v="Jardim vargem grande"/>
        <s v="Jardim Panorama"/>
        <s v="Bairro Jardim Nossa Senhora das Graças"/>
        <s v="dos Pereiras (Caucaia do Alto)"/>
        <s v="Jardim Barro Branco"/>
        <s v="Jardim Santa Clara"/>
        <s v="Residencial Palma de Maiorca"/>
        <s v="Barro Branco"/>
        <s v="Jardim Monte Santo"/>
        <m/>
        <s v="Horizontal Park"/>
        <s v="Jardim Adelina"/>
        <s v="Jardim Dinorah"/>
        <s v="Jardim Tomé"/>
        <s v="Jardim Belizario"/>
        <s v="Chácara Embu Colonial"/>
        <s v="Parque Frondoso"/>
        <s v="Lageadinho"/>
        <s v="Parque São George"/>
        <s v="Vila São Francisco"/>
        <s v="Jardim Bela Vista"/>
        <s v="Conjunto Habitacional Presidente Castelo Branco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invalid="1" refreshOnLoad="1" refreshedVersion="5" refreshedDate="45840.5519328704" refreshedBy="João Pedro" recordCount="352">
  <cacheSource type="worksheet">
    <worksheetSource ref="A1:T353" sheet="ClientesMaio2025"/>
  </cacheSource>
  <cacheFields count="20">
    <cacheField name="Data Ativação" numFmtId="58">
      <sharedItems containsSemiMixedTypes="0" containsString="0" containsNonDate="0" containsDate="1" minDate="2017-05-09T00:00:00" maxDate="2025-04-23T00:00:00" count="303">
        <d v="2020-07-12T00:00:00"/>
        <d v="2018-02-22T00:00:00"/>
        <d v="2025-03-18T00:00:00"/>
        <d v="2025-04-01T00:00:00"/>
        <d v="2025-03-24T00:00:00"/>
        <d v="2025-03-27T00:00:00"/>
        <d v="2024-07-05T00:00:00"/>
        <d v="2024-07-11T00:00:00"/>
        <d v="2024-07-07T00:00:00"/>
        <d v="2024-06-26T00:00:00"/>
        <d v="2024-06-24T00:00:00"/>
        <d v="2024-06-18T00:00:00"/>
        <d v="2024-06-07T00:00:00"/>
        <d v="2024-07-03T00:00:00"/>
        <d v="2024-06-14T00:00:00"/>
        <d v="2024-05-27T00:00:00"/>
        <d v="2024-06-01T00:00:00"/>
        <d v="2024-05-16T00:00:00"/>
        <d v="2024-05-29T00:00:00"/>
        <d v="2024-05-23T00:00:00"/>
        <d v="2024-05-14T00:00:00"/>
        <d v="2025-02-27T00:00:00"/>
        <d v="2025-02-12T00:00:00"/>
        <d v="2025-01-29T00:00:00"/>
        <d v="2025-01-10T00:00:00"/>
        <d v="2024-12-21T00:00:00"/>
        <d v="2024-12-19T00:00:00"/>
        <d v="2024-12-12T00:00:00"/>
        <d v="2024-11-29T00:00:00"/>
        <d v="2024-11-27T00:00:00"/>
        <d v="2024-12-13T00:00:00"/>
        <d v="2024-11-23T00:00:00"/>
        <d v="2024-11-13T00:00:00"/>
        <d v="2024-11-06T00:00:00"/>
        <d v="2024-10-16T00:00:00"/>
        <d v="2024-10-15T00:00:00"/>
        <d v="2024-10-22T00:00:00"/>
        <d v="2024-11-01T00:00:00"/>
        <d v="2024-09-27T00:00:00"/>
        <d v="2024-09-12T00:00:00"/>
        <d v="2024-09-24T00:00:00"/>
        <d v="2024-10-08T00:00:00"/>
        <d v="2024-09-26T00:00:00"/>
        <d v="2024-09-19T00:00:00"/>
        <d v="2024-08-27T00:00:00"/>
        <d v="2024-08-06T00:00:00"/>
        <d v="2024-07-22T00:00:00"/>
        <d v="2024-07-15T00:00:00"/>
        <d v="2024-07-25T00:00:00"/>
        <d v="2024-07-29T00:00:00"/>
        <d v="2024-07-17T00:00:00"/>
        <d v="2024-04-24T00:00:00"/>
        <d v="2024-04-30T00:00:00"/>
        <d v="2024-05-20T00:00:00"/>
        <d v="2024-04-25T00:00:00"/>
        <d v="2024-05-15T00:00:00"/>
        <d v="2024-04-08T00:00:00"/>
        <d v="2024-03-22T00:00:00"/>
        <d v="2024-04-04T00:00:00"/>
        <d v="2024-03-27T00:00:00"/>
        <d v="2024-04-15T00:00:00"/>
        <d v="2024-04-01T00:00:00"/>
        <d v="2024-03-23T00:00:00"/>
        <d v="2024-04-10T00:00:00"/>
        <d v="2023-07-19T00:00:00"/>
        <d v="2023-06-05T00:00:00"/>
        <d v="2023-05-31T00:00:00"/>
        <d v="2023-06-07T00:00:00"/>
        <d v="2024-03-11T00:00:00"/>
        <d v="2024-03-12T00:00:00"/>
        <d v="2024-02-20T00:00:00"/>
        <d v="2024-03-02T00:00:00"/>
        <d v="2024-01-18T00:00:00"/>
        <d v="2024-02-01T00:00:00"/>
        <d v="2023-12-23T00:00:00"/>
        <d v="2024-01-17T00:00:00"/>
        <d v="2023-12-12T00:00:00"/>
        <d v="2023-12-08T00:00:00"/>
        <d v="2023-12-15T00:00:00"/>
        <d v="2023-11-17T00:00:00"/>
        <d v="2023-10-23T00:00:00"/>
        <d v="2023-10-17T00:00:00"/>
        <d v="2023-10-20T00:00:00"/>
        <d v="2023-10-02T00:00:00"/>
        <d v="2023-09-05T00:00:00"/>
        <d v="2023-08-28T00:00:00"/>
        <d v="2023-08-16T00:00:00"/>
        <d v="2023-08-07T00:00:00"/>
        <d v="2023-07-30T00:00:00"/>
        <d v="2023-08-04T00:00:00"/>
        <d v="2023-04-14T00:00:00"/>
        <d v="2023-05-03T00:00:00"/>
        <d v="2023-03-28T00:00:00"/>
        <d v="2022-12-30T00:00:00"/>
        <d v="2022-04-25T00:00:00"/>
        <d v="2022-04-20T00:00:00"/>
        <d v="2021-05-27T00:00:00"/>
        <d v="2021-06-14T00:00:00"/>
        <d v="2021-10-28T00:00:00"/>
        <d v="2021-08-31T00:00:00"/>
        <d v="2021-04-30T00:00:00"/>
        <d v="2021-05-05T00:00:00"/>
        <d v="2021-04-01T00:00:00"/>
        <d v="2020-06-13T00:00:00"/>
        <d v="2021-02-26T00:00:00"/>
        <d v="2020-12-14T00:00:00"/>
        <d v="2020-04-23T00:00:00"/>
        <d v="2020-05-06T00:00:00"/>
        <d v="2020-01-08T00:00:00"/>
        <d v="2019-12-02T00:00:00"/>
        <d v="2019-09-19T00:00:00"/>
        <d v="2019-08-06T00:00:00"/>
        <d v="2018-06-09T00:00:00"/>
        <d v="2018-06-19T00:00:00"/>
        <d v="2024-10-04T00:00:00"/>
        <d v="2020-07-17T00:00:00"/>
        <d v="2020-06-05T00:00:00"/>
        <d v="2020-10-05T00:00:00"/>
        <d v="2020-10-02T00:00:00"/>
        <d v="2019-06-25T00:00:00"/>
        <d v="2019-06-13T00:00:00"/>
        <d v="2020-02-08T00:00:00"/>
        <d v="2020-01-28T00:00:00"/>
        <d v="2019-11-20T00:00:00"/>
        <d v="2019-11-28T00:00:00"/>
        <d v="2019-10-15T00:00:00"/>
        <d v="2019-10-31T00:00:00"/>
        <d v="2019-10-05T00:00:00"/>
        <d v="2019-08-22T00:00:00"/>
        <d v="2019-09-10T00:00:00"/>
        <d v="2019-01-16T00:00:00"/>
        <d v="2024-07-08T00:00:00"/>
        <d v="2024-06-27T00:00:00"/>
        <d v="2024-07-20T00:00:00"/>
        <d v="2024-05-22T00:00:00"/>
        <d v="2024-07-23T00:00:00"/>
        <d v="2023-07-26T00:00:00"/>
        <d v="2023-06-29T00:00:00"/>
        <d v="2024-03-08T00:00:00"/>
        <d v="2024-02-26T00:00:00"/>
        <d v="2024-03-15T00:00:00"/>
        <d v="2024-01-05T00:00:00"/>
        <d v="2023-12-28T00:00:00"/>
        <d v="2023-10-10T00:00:00"/>
        <d v="2023-08-21T00:00:00"/>
        <d v="2023-07-10T00:00:00"/>
        <d v="2023-04-13T00:00:00"/>
        <d v="2022-05-26T00:00:00"/>
        <d v="2022-06-09T00:00:00"/>
        <d v="2021-03-09T00:00:00"/>
        <d v="2020-09-15T00:00:00"/>
        <d v="2023-07-25T00:00:00"/>
        <d v="2023-07-06T00:00:00"/>
        <d v="2023-06-28T00:00:00"/>
        <d v="2024-02-14T00:00:00"/>
        <d v="2023-11-07T00:00:00"/>
        <d v="2023-09-13T00:00:00"/>
        <d v="2023-09-01T00:00:00"/>
        <d v="2023-09-25T00:00:00"/>
        <d v="2023-08-11T00:00:00"/>
        <d v="2023-09-06T00:00:00"/>
        <d v="2023-09-12T00:00:00"/>
        <d v="2023-07-12T00:00:00"/>
        <d v="2023-08-09T00:00:00"/>
        <d v="2023-04-20T00:00:00"/>
        <d v="2020-05-04T00:00:00"/>
        <d v="2025-02-18T00:00:00"/>
        <d v="2024-12-26T00:00:00"/>
        <d v="2021-02-11T00:00:00"/>
        <d v="2024-05-08T00:00:00"/>
        <d v="2024-11-04T00:00:00"/>
        <d v="2024-11-05T00:00:00"/>
        <d v="2023-11-16T00:00:00"/>
        <d v="2025-04-23T00:00:00"/>
        <d v="2025-04-21T00:00:00"/>
        <d v="2025-04-10T00:00:00"/>
        <d v="2025-04-17T00:00:00"/>
        <d v="2025-03-04T00:00:00"/>
        <d v="2025-03-05T00:00:00"/>
        <d v="2025-03-17T00:00:00"/>
        <d v="2025-03-10T00:00:00"/>
        <d v="2025-03-11T00:00:00"/>
        <d v="2025-02-22T00:00:00"/>
        <d v="2025-02-17T00:00:00"/>
        <d v="2025-01-31T00:00:00"/>
        <d v="2024-11-28T00:00:00"/>
        <d v="2023-03-15T00:00:00"/>
        <d v="2023-03-14T00:00:00"/>
        <d v="2023-04-11T00:00:00"/>
        <d v="2023-03-30T00:00:00"/>
        <d v="2023-03-13T00:00:00"/>
        <d v="2022-06-21T00:00:00"/>
        <d v="2022-07-11T00:00:00"/>
        <d v="2023-02-14T00:00:00"/>
        <d v="2023-02-07T00:00:00"/>
        <d v="2022-12-06T00:00:00"/>
        <d v="2022-12-01T00:00:00"/>
        <d v="2022-11-16T00:00:00"/>
        <d v="2022-11-04T00:00:00"/>
        <d v="2022-11-07T00:00:00"/>
        <d v="2022-09-23T00:00:00"/>
        <d v="2022-09-27T00:00:00"/>
        <d v="2022-08-29T00:00:00"/>
        <d v="2022-08-16T00:00:00"/>
        <d v="2022-04-22T00:00:00"/>
        <d v="2022-02-07T00:00:00"/>
        <d v="2022-02-14T00:00:00"/>
        <d v="2024-07-10T00:00:00"/>
        <d v="2025-03-12T00:00:00"/>
        <d v="2022-05-31T00:00:00"/>
        <d v="2023-02-22T00:00:00"/>
        <d v="2023-01-22T00:00:00"/>
        <d v="2023-01-31T00:00:00"/>
        <d v="2022-10-22T00:00:00"/>
        <d v="2022-08-27T00:00:00"/>
        <d v="2022-07-25T00:00:00"/>
        <d v="2020-11-12T00:00:00"/>
        <d v="2023-03-17T00:00:00"/>
        <d v="2022-07-01T00:00:00"/>
        <d v="2023-02-28T00:00:00"/>
        <d v="2023-01-25T00:00:00"/>
        <d v="2023-01-19T00:00:00"/>
        <d v="2023-01-17T00:00:00"/>
        <d v="2022-12-28T00:00:00"/>
        <d v="2022-12-09T00:00:00"/>
        <d v="2022-11-29T00:00:00"/>
        <d v="2022-10-21T00:00:00"/>
        <d v="2022-11-01T00:00:00"/>
        <d v="2022-10-14T00:00:00"/>
        <d v="2022-10-06T00:00:00"/>
        <d v="2022-09-20T00:00:00"/>
        <d v="2022-07-23T00:00:00"/>
        <d v="2022-08-19T00:00:00"/>
        <d v="2022-03-29T00:00:00"/>
        <d v="2019-05-09T00:00:00"/>
        <d v="2019-08-31T00:00:00"/>
        <d v="2018-04-05T00:00:00"/>
        <d v="2025-02-25T00:00:00"/>
        <d v="2023-07-17T00:00:00"/>
        <d v="2021-09-27T00:00:00"/>
        <d v="2021-08-26T00:00:00"/>
        <d v="2020-09-27T00:00:00"/>
        <d v="2019-12-12T00:00:00"/>
        <d v="2019-10-17T00:00:00"/>
        <d v="2019-11-27T00:00:00"/>
        <d v="2022-04-12T00:00:00"/>
        <d v="2021-06-04T00:00:00"/>
        <d v="2021-12-13T00:00:00"/>
        <d v="2020-05-18T00:00:00"/>
        <d v="2019-12-21T00:00:00"/>
        <d v="2022-06-08T00:00:00"/>
        <d v="2022-04-13T00:00:00"/>
        <d v="2021-06-22T00:00:00"/>
        <d v="2021-05-26T00:00:00"/>
        <d v="2022-03-08T00:00:00"/>
        <d v="2022-01-04T00:00:00"/>
        <d v="2021-11-30T00:00:00"/>
        <d v="2021-10-08T00:00:00"/>
        <d v="2021-10-26T00:00:00"/>
        <d v="2021-07-28T00:00:00"/>
        <d v="2021-04-28T00:00:00"/>
        <d v="2021-04-22T00:00:00"/>
        <d v="2021-04-16T00:00:00"/>
        <d v="2020-06-10T00:00:00"/>
        <d v="2020-06-08T00:00:00"/>
        <d v="2020-05-11T00:00:00"/>
        <d v="2021-02-02T00:00:00"/>
        <d v="2020-11-16T00:00:00"/>
        <d v="2020-12-12T00:00:00"/>
        <d v="2020-08-07T00:00:00"/>
        <d v="2020-07-30T00:00:00"/>
        <d v="2020-08-06T00:00:00"/>
        <d v="2020-04-29T00:00:00"/>
        <d v="2020-04-30T00:00:00"/>
        <d v="2020-03-12T00:00:00"/>
        <d v="2020-01-09T00:00:00"/>
        <d v="2020-01-15T00:00:00"/>
        <d v="2019-10-29T00:00:00"/>
        <d v="2019-10-11T00:00:00"/>
        <d v="2019-10-25T00:00:00"/>
        <d v="2019-09-04T00:00:00"/>
        <d v="2019-08-17T00:00:00"/>
        <d v="2018-04-18T00:00:00"/>
        <d v="2018-04-25T00:00:00"/>
        <d v="2017-05-09T00:00:00"/>
        <d v="2020-07-10T00:00:00"/>
        <d v="2020-08-29T00:00:00"/>
        <d v="2024-11-21T00:00:00"/>
        <d v="2023-12-14T00:00:00"/>
        <d v="2024-06-11T00:00:00"/>
        <d v="2025-01-27T00:00:00"/>
        <d v="2024-04-18T00:00:00"/>
        <d v="2024-01-25T00:00:00"/>
        <d v="2023-11-28T00:00:00"/>
        <d v="2024-09-25T00:00:00"/>
        <d v="2024-02-21T00:00:00"/>
        <d v="2024-01-30T00:00:00"/>
        <d v="2023-05-11T00:00:00"/>
        <d v="2023-03-02T00:00:00"/>
        <d v="2022-02-03T00:00:00"/>
        <d v="2019-10-30T00:00:00"/>
        <d v="2023-08-03T00:00:00"/>
        <d v="2022-07-14T00:00:00"/>
      </sharedItems>
    </cacheField>
    <cacheField name="Dt. Cancel." numFmtId="58">
      <sharedItems containsSemiMixedTypes="0" containsString="0" containsNonDate="0" containsDate="1" minDate="2025-05-02T00:00:00" maxDate="2025-05-30T00:00:00" count="21">
        <d v="2025-05-26T00:00:00"/>
        <d v="2025-05-20T00:00:00"/>
        <d v="2025-05-08T00:00:00"/>
        <d v="2025-05-27T00:00:00"/>
        <d v="2025-05-21T00:00:00"/>
        <d v="2025-05-15T00:00:00"/>
        <d v="2025-05-23T00:00:00"/>
        <d v="2025-05-12T00:00:00"/>
        <d v="2025-05-16T00:00:00"/>
        <d v="2025-05-14T00:00:00"/>
        <d v="2025-05-06T00:00:00"/>
        <d v="2025-05-22T00:00:00"/>
        <d v="2025-05-09T00:00:00"/>
        <d v="2025-05-05T00:00:00"/>
        <d v="2025-05-02T00:00:00"/>
        <d v="2025-05-19T00:00:00"/>
        <d v="2025-05-30T00:00:00"/>
        <d v="2025-05-07T00:00:00"/>
        <d v="2025-05-13T00:00:00"/>
        <d v="2025-05-28T00:00:00"/>
        <d v="2025-05-29T00:00:00"/>
      </sharedItems>
    </cacheField>
    <cacheField name="tempoAtivo" numFmtId="0">
      <sharedItems count="317">
        <s v="4 Anos, 10 Meses e 14 Dias"/>
        <s v="7 Anos, 2 Meses e 28 Dias"/>
        <s v="0 Anos, 1 Meses e 20 Dias"/>
        <s v="0 Anos, 1 Meses e 26 Dias"/>
        <s v="0 Anos, 1 Meses e 27 Dias"/>
        <s v="0 Anos, 1 Meses e 29 Dias"/>
        <s v="0 Anos, 10 Meses e 10 Dias"/>
        <s v="0 Anos, 10 Meses e 16 Dias"/>
        <s v="0 Anos, 10 Meses e 22 Dias"/>
        <s v="0 Anos, 10 Meses e 26 Dias"/>
        <s v="0 Anos, 10 Meses e 29 Dias"/>
        <s v="0 Anos, 10 Meses e 9 Dias"/>
        <s v="0 Anos, 11 Meses e 13 Dias"/>
        <s v="0 Anos, 11 Meses e 15 Dias"/>
        <s v="0 Anos, 11 Meses e 20 Dias"/>
        <s v="0 Anos, 11 Meses e 21 Dias"/>
        <s v="0 Anos, 11 Meses e 22 Dias"/>
        <s v="0 Anos, 11 Meses e 25 Dias"/>
        <s v="0 Anos, 11 Meses e 6 Dias"/>
        <s v="0 Anos, 2 Meses e 8 Dias"/>
        <s v="0 Anos, 3 Meses e 11 Dias"/>
        <s v="0 Anos, 3 Meses e 23 Dias"/>
        <s v="0 Anos, 3 Meses e 25 Dias"/>
        <s v="0 Anos, 4 Meses e 11 Dias"/>
        <s v="0 Anos, 5 Meses e 0 Dias"/>
        <s v="0 Anos, 5 Meses e 14 Dias"/>
        <s v="0 Anos, 5 Meses e 24 Dias"/>
        <s v="0 Anos, 5 Meses e 5 Dias"/>
        <s v="0 Anos, 5 Meses e 6 Dias"/>
        <s v="0 Anos, 5 Meses e 9 Dias"/>
        <s v="0 Anos, 6 Meses e 17 Dias"/>
        <s v="0 Anos, 6 Meses e 20 Dias"/>
        <s v="0 Anos, 6 Meses e 21 Dias"/>
        <s v="0 Anos, 6 Meses e 22 Dias"/>
        <s v="0 Anos, 6 Meses e 23 Dias"/>
        <s v="0 Anos, 6 Meses e 25 Dias"/>
        <s v="0 Anos, 7 Meses e 15 Dias"/>
        <s v="0 Anos, 7 Meses e 20 Dias"/>
        <s v="0 Anos, 7 Meses e 25 Dias"/>
        <s v="0 Anos, 7 Meses e 4 Dias"/>
        <s v="0 Anos, 8 Meses e 1 Dias"/>
        <s v="0 Anos, 8 Meses e 18 Dias"/>
        <s v="0 Anos, 8 Meses e 29 Dias"/>
        <s v="0 Anos, 9 Meses e 1 Dias"/>
        <s v="0 Anos, 9 Meses e 10 Dias"/>
        <s v="0 Anos, 9 Meses e 14 Dias"/>
        <s v="0 Anos, 9 Meses e 21 Dias"/>
        <s v="0 Anos, 9 Meses e 23 Dias"/>
        <s v="0 Anos, 9 Meses e 24 Dias"/>
        <s v="0 Anos, 9 Meses e 25 Dias"/>
        <s v="1 Anos, 0 Meses e 0 Dias"/>
        <s v="1 Anos, 0 Meses e 11 Dias"/>
        <s v="1 Anos, 0 Meses e 13 Dias"/>
        <s v="1 Anos, 0 Meses e 2 Dias"/>
        <s v="1 Anos, 0 Meses e 28 Dias"/>
        <s v="1 Anos, 0 Meses e 7 Dias"/>
        <s v="1 Anos, 1 Meses e 11 Dias"/>
        <s v="1 Anos, 1 Meses e 14 Dias"/>
        <s v="1 Anos, 1 Meses e 15 Dias"/>
        <s v="1 Anos, 1 Meses e 21 Dias"/>
        <s v="1 Anos, 1 Meses e 22 Dias"/>
        <s v="1 Anos, 1 Meses e 3 Dias"/>
        <s v="1 Anos, 10 Meses e 8 Dias"/>
        <s v="1 Anos, 11 Meses e 11 Dias"/>
        <s v="1 Anos, 11 Meses e 19 Dias"/>
        <s v="1 Anos, 11 Meses e 6 Dias"/>
        <s v="1 Anos, 2 Meses e 10 Dias"/>
        <s v="1 Anos, 2 Meses e 14 Dias"/>
        <s v="1 Anos, 2 Meses e 15 Dias"/>
        <s v="1 Anos, 2 Meses e 5 Dias"/>
        <s v="1 Anos, 2 Meses e 7 Dias"/>
        <s v="1 Anos, 3 Meses e 17 Dias"/>
        <s v="1 Anos, 3 Meses e 25 Dias"/>
        <s v="1 Anos, 3 Meses e 27 Dias"/>
        <s v="1 Anos, 3 Meses e 5 Dias"/>
        <s v="1 Anos, 4 Meses e 13 Dias"/>
        <s v="1 Anos, 4 Meses e 4 Dias"/>
        <s v="1 Anos, 5 Meses e 1 Dias"/>
        <s v="1 Anos, 5 Meses e 12 Dias"/>
        <s v="1 Anos, 5 Meses e 15 Dias"/>
        <s v="1 Anos, 5 Meses e 19 Dias"/>
        <s v="1 Anos, 6 Meses e 2 Dias"/>
        <s v="1 Anos, 6 Meses e 27 Dias"/>
        <s v="1 Anos, 6 Meses e 28 Dias"/>
        <s v="1 Anos, 7 Meses e 2 Dias"/>
        <s v="1 Anos, 7 Meses e 4 Dias"/>
        <s v="1 Anos, 8 Meses e 0 Dias"/>
        <s v="1 Anos, 8 Meses e 22 Dias"/>
        <s v="1 Anos, 8 Meses e 28 Dias"/>
        <s v="1 Anos, 9 Meses e 16 Dias"/>
        <s v="1 Anos, 9 Meses e 2 Dias"/>
        <s v="1 Anos, 9 Meses e 8 Dias"/>
        <s v="2 Anos, 0 Meses e 22 Dias"/>
        <s v="2 Anos, 0 Meses e 24 Dias"/>
        <s v="2 Anos, 1 Meses e 29 Dias"/>
        <s v="2 Anos, 5 Meses e 0 Dias"/>
        <s v="3 Anos, 0 Meses e 11 Dias"/>
        <s v="3 Anos, 0 Meses e 12 Dias"/>
        <s v="3 Anos, 11 Meses e 18 Dias"/>
        <s v="3 Anos, 11 Meses e 9 Dias"/>
        <s v="3 Anos, 6 Meses e 22 Dias"/>
        <s v="3 Anos, 8 Meses e 27 Dias"/>
        <s v="4 Anos, 0 Meses e 13 Dias"/>
        <s v="4 Anos, 0 Meses e 8 Dias"/>
        <s v="4 Anos, 1 Meses e 15 Dias"/>
        <s v="4 Anos, 11 Meses e 17 Dias"/>
        <s v="4 Anos, 2 Meses e 27 Dias"/>
        <s v="4 Anos, 4 Meses e 21 Dias"/>
        <s v="5 Anos, 0 Meses e 28 Dias"/>
        <s v="5 Anos, 0 Meses e 6 Dias"/>
        <s v="5 Anos, 4 Meses e 19 Dias"/>
        <s v="5 Anos, 5 Meses e 18 Dias"/>
        <s v="5 Anos, 7 Meses e 13 Dias"/>
        <s v="5 Anos, 9 Meses e 24 Dias"/>
        <s v="6 Anos, 10 Meses e 26 Dias"/>
        <s v="6 Anos, 11 Meses e 9 Dias"/>
        <s v="0 Anos, 7 Meses e 10 Dias"/>
        <s v="4 Anos, 10 Meses e 6 Dias"/>
        <s v="4 Anos, 11 Meses e 23 Dias"/>
        <s v="4 Anos, 6 Meses e 27 Dias"/>
        <s v="4 Anos, 7 Meses e 0 Dias"/>
        <s v="5 Anos, 10 Meses e 21 Dias"/>
        <s v="5 Anos, 11 Meses e 10 Dias"/>
        <s v="5 Anos, 3 Meses e 27 Dias"/>
        <s v="5 Anos, 3 Meses e 4 Dias"/>
        <s v="5 Anos, 4 Meses e 0 Dias"/>
        <s v="5 Anos, 5 Meses e 17 Dias"/>
        <s v="5 Anos, 6 Meses e 20 Dias"/>
        <s v="5 Anos, 6 Meses e 25 Dias"/>
        <s v="5 Anos, 7 Meses e 21 Dias"/>
        <s v="5 Anos, 8 Meses e 13 Dias"/>
        <s v="5 Anos, 8 Meses e 9 Dias"/>
        <s v="6 Anos, 4 Meses e 10 Dias"/>
        <s v="0 Anos, 10 Meses e 12 Dias"/>
        <s v="0 Anos, 10 Meses e 23 Dias"/>
        <s v="0 Anos, 10 Meses e 3 Dias"/>
        <s v="1 Anos, 0 Meses e 8 Dias"/>
        <s v="1 Anos, 0 Meses e 9 Dias"/>
        <s v="1 Anos, 10 Meses e 2 Dias"/>
        <s v="1 Anos, 11 Meses e 1 Dias"/>
        <s v="1 Anos, 11 Meses e 16 Dias"/>
        <s v="1 Anos, 2 Meses e 26 Dias"/>
        <s v="1 Anos, 2 Meses e 4 Dias"/>
        <s v="1 Anos, 4 Meses e 7 Dias"/>
        <s v="1 Anos, 6 Meses e 6 Dias"/>
        <s v="1 Anos, 7 Meses e 16 Dias"/>
        <s v="1 Anos, 8 Meses e 29 Dias"/>
        <s v="1 Anos, 9 Meses e 29 Dias"/>
        <s v="2 Anos, 0 Meses e 23 Dias"/>
        <s v="2 Anos, 11 Meses e 20 Dias"/>
        <s v="2 Anos, 11 Meses e 5 Dias"/>
        <s v="4 Anos, 1 Meses e 26 Dias"/>
        <s v="4 Anos, 8 Meses e 13 Dias"/>
        <s v="1 Anos, 10 Meses e 1 Dias"/>
        <s v="1 Anos, 10 Meses e 6 Dias"/>
        <s v="1 Anos, 11 Meses e 0 Dias"/>
        <s v="1 Anos, 2 Meses e 18 Dias"/>
        <s v="1 Anos, 6 Meses e 23 Dias"/>
        <s v="1 Anos, 8 Meses e 15 Dias"/>
        <s v="1 Anos, 8 Meses e 18 Dias"/>
        <s v="1 Anos, 8 Meses e 2 Dias"/>
        <s v="1 Anos, 8 Meses e 26 Dias"/>
        <s v="1 Anos, 8 Meses e 7 Dias"/>
        <s v="1 Anos, 8 Meses e 8 Dias"/>
        <s v="1 Anos, 9 Meses e 19 Dias"/>
        <s v="1 Anos, 9 Meses e 20 Dias"/>
        <s v="1 Anos, 9 Meses e 7 Dias"/>
        <s v="5 Anos, 0 Meses e 9 Dias"/>
        <s v="0 Anos, 3 Meses e 12 Dias"/>
        <s v="0 Anos, 5 Meses e 1 Dias"/>
        <s v="0 Anos, 8 Meses e 10 Dias"/>
        <s v="4 Anos, 3 Meses e 1 Dias"/>
        <s v="0 Anos, 11 Meses e 29 Dias"/>
        <s v="0 Anos, 11 Meses e 16 Dias"/>
        <s v="0 Anos, 11 Meses e 18 Dias"/>
        <s v="0 Anos, 5 Meses e 11 Dias"/>
        <s v="0 Anos, 6 Meses e 15 Dias"/>
        <s v="1 Anos, 0 Meses e 27 Dias"/>
        <s v="0 Anos, 11 Meses e 9 Dias"/>
        <s v="1 Anos, 6 Meses e 11 Dias"/>
        <s v="0 Anos, 0 Meses e 20 Dias"/>
        <s v="0 Anos, 0 Meses e 28 Dias"/>
        <s v="0 Anos, 1 Meses e 10 Dias"/>
        <s v="0 Anos, 1 Meses e 12 Dias"/>
        <s v="0 Anos, 1 Meses e 9 Dias"/>
        <s v="0 Anos, 2 Meses e 1 Dias"/>
        <s v="0 Anos, 2 Meses e 10 Dias"/>
        <s v="0 Anos, 2 Meses e 13 Dias"/>
        <s v="0 Anos, 2 Meses e 2 Dias"/>
        <s v="0 Anos, 2 Meses e 20 Dias"/>
        <s v="0 Anos, 2 Meses e 3 Dias"/>
        <s v="0 Anos, 2 Meses e 4 Dias"/>
        <s v="0 Anos, 2 Meses e 9 Dias"/>
        <s v="0 Anos, 3 Meses e 6 Dias"/>
        <s v="0 Anos, 5 Meses e 23 Dias"/>
        <s v="2 Anos, 1 Meses e 17 Dias"/>
        <s v="2 Anos, 1 Meses e 18 Dias"/>
        <s v="2 Anos, 1 Meses e 19 Dias"/>
        <s v="2 Anos, 1 Meses e 27 Dias"/>
        <s v="2 Anos, 10 Meses e 16 Dias"/>
        <s v="2 Anos, 10 Meses e 17 Dias"/>
        <s v="2 Anos, 3 Meses e 6 Dias"/>
        <s v="2 Anos, 3 Meses e 9 Dias"/>
        <s v="2 Anos, 5 Meses e 14 Dias"/>
        <s v="2 Anos, 5 Meses e 21 Dias"/>
        <s v="2 Anos, 6 Meses e 25 Dias"/>
        <s v="2 Anos, 6 Meses e 8 Dias"/>
        <s v="2 Anos, 8 Meses e 0 Dias"/>
        <s v="2 Anos, 8 Meses e 2 Dias"/>
        <s v="2 Anos, 8 Meses e 28 Dias"/>
        <s v="2 Anos, 9 Meses e 12 Dias"/>
        <s v="3 Anos, 0 Meses e 17 Dias"/>
        <s v="3 Anos, 3 Meses e 15 Dias"/>
        <s v="3 Anos, 3 Meses e 5 Dias"/>
        <s v="0 Anos, 10 Meses e 17 Dias"/>
        <s v="2 Anos, 11 Meses e 21 Dias"/>
        <s v="2 Anos, 2 Meses e 28 Dias"/>
        <s v="2 Anos, 3 Meses e 13 Dias"/>
        <s v="2 Anos, 3 Meses e 5 Dias"/>
        <s v="2 Anos, 7 Meses e 8 Dias"/>
        <s v="2 Anos, 8 Meses e 15 Dias"/>
        <s v="2 Anos, 9 Meses e 1 Dias"/>
        <s v="2 Anos, 9 Meses e 21 Dias"/>
        <s v="4 Anos, 6 Meses e 9 Dias"/>
        <s v="2 Anos, 10 Meses e 14 Dias"/>
        <s v="2 Anos, 2 Meses e 17 Dias"/>
        <s v="2 Anos, 3 Meses e 11 Dias"/>
        <s v="2 Anos, 3 Meses e 24 Dias"/>
        <s v="2 Anos, 3 Meses e 28 Dias"/>
        <s v="2 Anos, 4 Meses e 25 Dias"/>
        <s v="2 Anos, 4 Meses e 29 Dias"/>
        <s v="2 Anos, 6 Meses e 1 Dias"/>
        <s v="2 Anos, 6 Meses e 17 Dias"/>
        <s v="2 Anos, 6 Meses e 22 Dias"/>
        <s v="2 Anos, 6 Meses e 6 Dias"/>
        <s v="2 Anos, 7 Meses e 2 Dias"/>
        <s v="2 Anos, 7 Meses e 22 Dias"/>
        <s v="2 Anos, 8 Meses e 3 Dias"/>
        <s v="2 Anos, 9 Meses e 27 Dias"/>
        <s v="2 Anos, 9 Meses e 3 Dias"/>
        <s v="3 Anos, 1 Meses e 3 Dias"/>
        <s v="5 Anos, 11 Meses e 26 Dias"/>
        <s v="7 Anos, 1 Meses e 16 Dias"/>
        <s v="0 Anos, 2 Meses e 19 Dias"/>
        <s v="2 Anos, 2 Meses e 20 Dias"/>
        <s v="1 Anos, 9 Meses e 27 Dias"/>
        <s v="3 Anos, 7 Meses e 15 Dias"/>
        <s v="3 Anos, 8 Meses e 26 Dias"/>
        <s v="4 Anos, 7 Meses e 26 Dias"/>
        <s v="5 Anos, 5 Meses e 9 Dias"/>
        <s v="5 Anos, 6 Meses e 26 Dias"/>
        <s v="5 Anos, 6 Meses e 3 Dias"/>
        <s v="3 Anos, 0 Meses e 23 Dias"/>
        <s v="3 Anos, 11 Meses e 19 Dias"/>
        <s v="3 Anos, 5 Meses e 7 Dias"/>
        <s v="5 Anos, 0 Meses e 4 Dias"/>
        <s v="5 Anos, 5 Meses e 8 Dias"/>
        <s v="1 Anos, 1 Meses e 26 Dias"/>
        <s v="1 Anos, 10 Meses e 23 Dias"/>
        <s v="2 Anos, 10 Meses e 27 Dias"/>
        <s v="3 Anos, 1 Meses e 13 Dias"/>
        <s v="3 Anos, 10 Meses e 20 Dias"/>
        <s v="3 Anos, 10 Meses e 22 Dias"/>
        <s v="3 Anos, 11 Meses e 13 Dias"/>
        <s v="3 Anos, 2 Meses e 6 Dias"/>
        <s v="3 Anos, 4 Meses e 19 Dias"/>
        <s v="3 Anos, 5 Meses e 13 Dias"/>
        <s v="3 Anos, 7 Meses e 0 Dias"/>
        <s v="3 Anos, 7 Meses e 2 Dias"/>
        <s v="3 Anos, 9 Meses e 7 Dias"/>
        <s v="4 Anos, 0 Meses e 22 Dias"/>
        <s v="4 Anos, 0 Meses e 25 Dias"/>
        <s v="4 Anos, 0 Meses e 27 Dias"/>
        <s v="4 Anos, 1 Meses e 3 Dias"/>
        <s v="4 Anos, 10 Meses e 22 Dias"/>
        <s v="4 Anos, 10 Meses e 27 Dias"/>
        <s v="4 Anos, 11 Meses e 24 Dias"/>
        <s v="4 Anos, 2 Meses e 4 Dias"/>
        <s v="4 Anos, 3 Meses e 13 Dias"/>
        <s v="4 Anos, 3 Meses e 8 Dias"/>
        <s v="4 Anos, 5 Meses e 26 Dias"/>
        <s v="4 Anos, 5 Meses e 7 Dias"/>
        <s v="4 Anos, 8 Meses e 25 Dias"/>
        <s v="4 Anos, 9 Meses e 5 Dias"/>
        <s v="4 Anos, 9 Meses e 6 Dias"/>
        <s v="5 Anos, 0 Meses e 13 Dias"/>
        <s v="5 Anos, 0 Meses e 5 Dias"/>
        <s v="5 Anos, 1 Meses e 27 Dias"/>
        <s v="5 Anos, 4 Meses e 10 Dias"/>
        <s v="5 Anos, 4 Meses e 11 Dias"/>
        <s v="5 Anos, 4 Meses e 18 Dias"/>
        <s v="5 Anos, 5 Meses e 15 Dias"/>
        <s v="5 Anos, 7 Meses e 5 Dias"/>
        <s v="5 Anos, 8 Meses e 2 Dias"/>
        <s v="5 Anos, 8 Meses e 23 Dias"/>
        <s v="5 Anos, 9 Meses e 4 Dias"/>
        <s v="7 Anos, 0 Meses e 20 Dias"/>
        <s v="7 Anos, 0 Meses e 27 Dias"/>
        <s v="7 Anos, 11 Meses e 27 Dias"/>
        <s v="4 Anos, 10 Meses e 17 Dias"/>
        <s v="0 Anos, 6 Meses e 8 Dias"/>
        <s v="1 Anos, 4 Meses e 28 Dias"/>
        <s v="0 Anos, 1 Meses e 13 Dias"/>
        <s v="0 Anos, 11 Meses e 10 Dias"/>
        <s v="0 Anos, 3 Meses e 8 Dias"/>
        <s v="0 Anos, 5 Meses e 26 Dias"/>
        <s v="1 Anos, 5 Meses e 29 Dias"/>
        <s v="0 Anos, 8 Meses e 3 Dias"/>
        <s v="1 Anos, 2 Meses e 28 Dias"/>
        <s v="1 Anos, 3 Meses e 14 Dias"/>
        <s v="2 Anos, 0 Meses e 16 Dias"/>
        <s v="2 Anos, 2 Meses e 13 Dias"/>
        <s v="3 Anos, 3 Meses e 10 Dias"/>
        <s v="5 Anos, 7 Meses e 0 Dias"/>
        <s v="1 Anos, 9 Meses e 12 Dias"/>
        <s v="2 Anos, 10 Meses e 6 Dias"/>
        <s v="1 Anos, 1 Meses e 17 Dias"/>
      </sharedItems>
    </cacheField>
    <cacheField name="Dias" numFmtId="0">
      <sharedItems containsNumber="1" containsInteger="1" containsMixedTypes="1" count="188">
        <n v="1765"/>
        <n v="2640"/>
        <n v="55"/>
        <n v="35"/>
        <n v="43"/>
        <n v="34"/>
        <n v="302"/>
        <n v="305"/>
        <s v=""/>
        <n v="307"/>
        <n v="308"/>
        <n v="332"/>
        <n v="338"/>
        <n v="336"/>
        <n v="62"/>
        <n v="119"/>
        <n v="90"/>
        <n v="149"/>
        <n v="159"/>
        <n v="172"/>
        <n v="151"/>
        <n v="152"/>
        <n v="195"/>
        <n v="181"/>
        <n v="186"/>
        <n v="216"/>
        <n v="238"/>
        <n v="223"/>
        <n v="211"/>
        <n v="250"/>
        <n v="297"/>
        <n v="270"/>
        <n v="271"/>
        <n v="366"/>
        <n v="369"/>
        <n v="382"/>
        <n v="367"/>
        <n v="386"/>
        <n v="404"/>
        <n v="408"/>
        <n v="396"/>
        <n v="398"/>
        <n v="403"/>
        <n v="397"/>
        <n v="697"/>
        <n v="696"/>
        <n v="440"/>
        <n v="451"/>
        <n v="432"/>
        <n v="462"/>
        <n v="461"/>
        <n v="484"/>
        <n v="478"/>
        <n v="457"/>
        <n v="508"/>
        <n v="528"/>
        <n v="516"/>
        <n v="521"/>
        <n v="563"/>
        <n v="560"/>
        <n v="577"/>
        <n v="576"/>
        <n v="606"/>
        <n v="631"/>
        <n v="643"/>
        <n v="636"/>
        <n v="749"/>
        <n v="737"/>
        <n v="782"/>
        <n v="889"/>
        <n v="1104"/>
        <n v="1117"/>
        <n v="1277"/>
        <n v="1336"/>
        <n v="1461"/>
        <n v="1517"/>
        <n v="1797"/>
        <n v="1529"/>
        <n v="1589"/>
        <n v="1836"/>
        <n v="1826"/>
        <n v="1973"/>
        <n v="1985"/>
        <n v="2055"/>
        <n v="2104"/>
        <n v="2520"/>
        <n v="2523"/>
        <n v="1790"/>
        <n v="1653"/>
        <n v="1672"/>
        <n v="2127"/>
        <n v="2157"/>
        <n v="1924"/>
        <n v="1921"/>
        <n v="1946"/>
        <n v="1981"/>
        <n v="2002"/>
        <n v="2024"/>
        <n v="2034"/>
        <n v="2036"/>
        <n v="2094"/>
        <n v="2071"/>
        <n v="2319"/>
        <n v="304"/>
        <n v="301"/>
        <n v="278"/>
        <n v="365"/>
        <n v="673"/>
        <n v="702"/>
        <n v="470"/>
        <n v="494"/>
        <n v="547"/>
        <n v="588"/>
        <n v="610"/>
        <n v="640"/>
        <n v="738"/>
        <n v="1505"/>
        <n v="1718"/>
        <n v="666"/>
        <n v="426"/>
        <n v="573"/>
        <n v="630"/>
        <n v="634"/>
        <n v="622"/>
        <n v="607"/>
        <n v="657"/>
        <n v="637"/>
        <n v="638"/>
        <n v="733"/>
        <n v="1828"/>
        <n v="103"/>
        <n v="256"/>
        <n v="1551"/>
        <n v="337"/>
        <n v="330"/>
        <n v="176"/>
        <n v="189"/>
        <n v="374"/>
        <n v="183"/>
        <n v="546"/>
        <n v="1"/>
        <n v="4"/>
        <n v="38"/>
        <n v="56"/>
        <n v="32"/>
        <n v="61"/>
        <n v="60"/>
        <n v="92"/>
        <n v="91"/>
        <n v="762"/>
        <n v="767"/>
        <n v="763"/>
        <n v="821"/>
        <n v="822"/>
        <n v="888"/>
        <n v="905"/>
        <n v="915"/>
        <n v="911"/>
        <n v="971"/>
        <n v="975"/>
        <n v="997"/>
        <n v="1010"/>
        <n v="1105"/>
        <n v="1196"/>
        <n v="1186"/>
        <n v="1060"/>
        <n v="795"/>
        <n v="825"/>
        <n v="944"/>
        <n v="974"/>
        <n v="1002"/>
        <n v="1001"/>
        <n v="761"/>
        <n v="1038"/>
        <n v="803"/>
        <n v="848"/>
        <n v="833"/>
        <n v="846"/>
        <n v="876"/>
        <n v="912"/>
        <n v="938"/>
        <n v="939"/>
        <n v="941"/>
        <n v="954"/>
        <n v="1013"/>
        <n v="1126"/>
        <n v="2155"/>
        <n v="2602"/>
      </sharedItems>
    </cacheField>
    <cacheField name="idCliente" numFmtId="0">
      <sharedItems containsSemiMixedTypes="0" containsString="0" containsNumber="1" containsInteger="1" minValue="700" maxValue="83946" count="349">
        <n v="31454"/>
        <n v="12571"/>
        <n v="32329"/>
        <n v="83111"/>
        <n v="82550"/>
        <n v="82857"/>
        <n v="26682"/>
        <n v="49689"/>
        <n v="41011"/>
        <n v="10179"/>
        <n v="9531"/>
        <n v="73881"/>
        <n v="73572"/>
        <n v="74184"/>
        <n v="73603"/>
        <n v="73238"/>
        <n v="73518"/>
        <n v="73411"/>
        <n v="72988"/>
        <n v="15944"/>
        <n v="21589"/>
        <n v="72748"/>
        <n v="73310"/>
        <n v="25417"/>
        <n v="69328"/>
        <n v="79478"/>
        <n v="80326"/>
        <n v="79179"/>
        <n v="79730"/>
        <n v="79355"/>
        <n v="78966"/>
        <n v="35081"/>
        <n v="79354"/>
        <n v="78705"/>
        <n v="78473"/>
        <n v="78282"/>
        <n v="77413"/>
        <n v="75255"/>
        <n v="24959"/>
        <n v="77808"/>
        <n v="77045"/>
        <n v="76603"/>
        <n v="76884"/>
        <n v="77419"/>
        <n v="76966"/>
        <n v="76420"/>
        <n v="76068"/>
        <n v="76011"/>
        <n v="75395"/>
        <n v="75386"/>
        <n v="75393"/>
        <n v="74721"/>
        <n v="73706"/>
        <n v="18434"/>
        <n v="48721"/>
        <n v="74813"/>
        <n v="72914"/>
        <n v="72214"/>
        <n v="38659"/>
        <n v="73077"/>
        <n v="72392"/>
        <n v="72209"/>
        <n v="72913"/>
        <n v="30885"/>
        <n v="40104"/>
        <n v="71302"/>
        <n v="71050"/>
        <n v="47574"/>
        <n v="62022"/>
        <n v="70840"/>
        <n v="71567"/>
        <n v="62137"/>
        <n v="60766"/>
        <n v="14371"/>
        <n v="60864"/>
        <n v="70338"/>
        <n v="70370"/>
        <n v="69661"/>
        <n v="69787"/>
        <n v="70414"/>
        <n v="68030"/>
        <n v="67963"/>
        <n v="68843"/>
        <n v="68467"/>
        <n v="69114"/>
        <n v="66992"/>
        <n v="43710"/>
        <n v="40074"/>
        <n v="66903"/>
        <n v="32820"/>
        <n v="33145"/>
        <n v="65927"/>
        <n v="65242"/>
        <n v="59410"/>
        <n v="64997"/>
        <n v="64675"/>
        <n v="56508"/>
        <n v="63442"/>
        <n v="63004"/>
        <n v="62727"/>
        <n v="62516"/>
        <n v="62726"/>
        <n v="62661"/>
        <n v="59090"/>
        <n v="59534"/>
        <n v="58689"/>
        <n v="55654"/>
        <n v="48232"/>
        <n v="48156"/>
        <n v="8843"/>
        <n v="40338"/>
        <n v="43321"/>
        <n v="42007"/>
        <n v="38946"/>
        <n v="39184"/>
        <n v="37916"/>
        <n v="30128"/>
        <n v="37606"/>
        <n v="36023"/>
        <n v="29215"/>
        <n v="28931"/>
        <n v="19291"/>
        <n v="22368"/>
        <n v="6826"/>
        <n v="9137"/>
        <n v="14497"/>
        <n v="12915"/>
        <n v="77282"/>
        <n v="31051"/>
        <n v="9361"/>
        <n v="33872"/>
        <n v="34109"/>
        <n v="15716"/>
        <n v="18833"/>
        <n v="3958"/>
        <n v="27389"/>
        <n v="21972"/>
        <n v="14616"/>
        <n v="7261"/>
        <n v="24692"/>
        <n v="14674"/>
        <n v="23035"/>
        <n v="18804"/>
        <n v="23529"/>
        <n v="5740"/>
        <n v="74325"/>
        <n v="74159"/>
        <n v="74556"/>
        <n v="73115"/>
        <n v="38578"/>
        <n v="73022"/>
        <n v="72676"/>
        <n v="62399"/>
        <n v="61456"/>
        <n v="60627"/>
        <n v="70383"/>
        <n v="69897"/>
        <n v="70718"/>
        <n v="66000"/>
        <n v="67596"/>
        <n v="64676"/>
        <n v="63252"/>
        <n v="61948"/>
        <n v="59047"/>
        <n v="49112"/>
        <n v="18652"/>
        <n v="7859"/>
        <n v="33074"/>
        <n v="62370"/>
        <n v="40344"/>
        <n v="41492"/>
        <n v="38061"/>
        <n v="65841"/>
        <n v="63981"/>
        <n v="63460"/>
        <n v="64556"/>
        <n v="62841"/>
        <n v="63064"/>
        <n v="63843"/>
        <n v="63969"/>
        <n v="40552"/>
        <n v="5295"/>
        <n v="61931"/>
        <n v="46898"/>
        <n v="59208"/>
        <n v="29532"/>
        <n v="81629"/>
        <n v="79742"/>
        <n v="76528"/>
        <n v="37464"/>
        <n v="72566"/>
        <n v="72999"/>
        <n v="72811"/>
        <n v="79293"/>
        <n v="78196"/>
        <n v="71698"/>
        <n v="73914"/>
        <n v="78217"/>
        <n v="20955"/>
        <n v="83946"/>
        <n v="83888"/>
        <n v="83468"/>
        <n v="83777"/>
        <n v="81952"/>
        <n v="81992"/>
        <n v="81959"/>
        <n v="82361"/>
        <n v="82152"/>
        <n v="82230"/>
        <n v="73113"/>
        <n v="82029"/>
        <n v="82392"/>
        <n v="82510"/>
        <n v="81368"/>
        <n v="80734"/>
        <n v="79007"/>
        <n v="58029"/>
        <n v="58913"/>
        <n v="20989"/>
        <n v="13932"/>
        <n v="49887"/>
        <n v="50431"/>
        <n v="33241"/>
        <n v="57123"/>
        <n v="54814"/>
        <n v="54854"/>
        <n v="54411"/>
        <n v="54164"/>
        <n v="33556"/>
        <n v="52933"/>
        <n v="53032"/>
        <n v="52173"/>
        <n v="51627"/>
        <n v="48105"/>
        <n v="30425"/>
        <n v="46191"/>
        <n v="74605"/>
        <n v="82434"/>
        <n v="49257"/>
        <n v="57433"/>
        <n v="33463"/>
        <n v="56884"/>
        <n v="53789"/>
        <n v="51453"/>
        <n v="51836"/>
        <n v="50892"/>
        <n v="35160"/>
        <n v="58145"/>
        <n v="28606"/>
        <n v="38917"/>
        <n v="56505"/>
        <n v="56313"/>
        <n v="56232"/>
        <n v="55765"/>
        <n v="55248"/>
        <n v="54847"/>
        <n v="15595"/>
        <n v="53993"/>
        <n v="54103"/>
        <n v="53536"/>
        <n v="53288"/>
        <n v="52796"/>
        <n v="50717"/>
        <n v="51879"/>
        <n v="47550"/>
        <n v="3663"/>
        <n v="22940"/>
        <n v="13278"/>
        <n v="81676"/>
        <n v="57414"/>
        <n v="62185"/>
        <n v="42628"/>
        <n v="41934"/>
        <n v="33816"/>
        <n v="26025"/>
        <n v="700"/>
        <n v="12187"/>
        <n v="47938"/>
        <n v="40097"/>
        <n v="44608"/>
        <n v="29495"/>
        <n v="23562"/>
        <n v="71273"/>
        <n v="61575"/>
        <n v="29454"/>
        <n v="48001"/>
        <n v="40445"/>
        <n v="22466"/>
        <n v="39974"/>
        <n v="46935"/>
        <n v="45042"/>
        <n v="44200"/>
        <n v="42896"/>
        <n v="43237"/>
        <n v="41036"/>
        <n v="38566"/>
        <n v="39027"/>
        <n v="39032"/>
        <n v="38997"/>
        <n v="29603"/>
        <n v="30894"/>
        <n v="29303"/>
        <n v="37972"/>
        <n v="36693"/>
        <n v="37184"/>
        <n v="35135"/>
        <n v="35562"/>
        <n v="32594"/>
        <n v="31742"/>
        <n v="32239"/>
        <n v="28880"/>
        <n v="28905"/>
        <n v="18474"/>
        <n v="19294"/>
        <n v="26970"/>
        <n v="24535"/>
        <n v="9172"/>
        <n v="2329"/>
        <n v="17230"/>
        <n v="16799"/>
        <n v="16270"/>
        <n v="24202"/>
        <n v="23821"/>
        <n v="23183"/>
        <n v="6310"/>
        <n v="13681"/>
        <n v="7595"/>
        <n v="31550"/>
        <n v="33341"/>
        <n v="65449"/>
        <n v="67381"/>
        <n v="82635"/>
        <n v="27812"/>
        <n v="74037"/>
        <n v="78855"/>
        <n v="59595"/>
        <n v="69763"/>
        <n v="46989"/>
        <n v="66687"/>
        <n v="76890"/>
        <n v="69773"/>
        <n v="69013"/>
        <n v="59935"/>
        <n v="57725"/>
        <n v="46058"/>
        <n v="25183"/>
        <n v="62658"/>
        <n v="50476"/>
        <n v="71561"/>
      </sharedItems>
    </cacheField>
    <cacheField name="idContrato" numFmtId="0">
      <sharedItems containsSemiMixedTypes="0" containsString="0" containsNumber="1" containsInteger="1" minValue="514" maxValue="121689" count="351">
        <n v="53708"/>
        <n v="21213"/>
        <n v="120156"/>
        <n v="120718"/>
        <n v="120112"/>
        <n v="120476"/>
        <n v="110551"/>
        <n v="110696"/>
        <n v="89830"/>
        <n v="104160"/>
        <n v="104092"/>
        <n v="103918"/>
        <n v="103567"/>
        <n v="104232"/>
        <n v="103610"/>
        <n v="103192"/>
        <n v="103501"/>
        <n v="103396"/>
        <n v="102919"/>
        <n v="103266"/>
        <n v="103081"/>
        <n v="102661"/>
        <n v="103269"/>
        <n v="119177"/>
        <n v="98926"/>
        <n v="117934"/>
        <n v="117416"/>
        <n v="116119"/>
        <n v="116718"/>
        <n v="116271"/>
        <n v="115801"/>
        <n v="115656"/>
        <n v="116330"/>
        <n v="115462"/>
        <n v="115211"/>
        <n v="114964"/>
        <n v="113897"/>
        <n v="114059"/>
        <n v="114330"/>
        <n v="114527"/>
        <n v="113468"/>
        <n v="113000"/>
        <n v="113279"/>
        <n v="113903"/>
        <n v="113368"/>
        <n v="112762"/>
        <n v="112341"/>
        <n v="112287"/>
        <n v="111623"/>
        <n v="111616"/>
        <n v="111620"/>
        <n v="110855"/>
        <n v="110831"/>
        <n v="111271"/>
        <n v="111258"/>
        <n v="110965"/>
        <n v="102857"/>
        <n v="102114"/>
        <n v="102340"/>
        <n v="103022"/>
        <n v="102290"/>
        <n v="102104"/>
        <n v="102842"/>
        <n v="101316"/>
        <n v="100789"/>
        <n v="101186"/>
        <n v="100913"/>
        <n v="101484"/>
        <n v="101084"/>
        <n v="100704"/>
        <n v="101466"/>
        <n v="90280"/>
        <n v="88573"/>
        <n v="88401"/>
        <n v="88684"/>
        <n v="100155"/>
        <n v="100185"/>
        <n v="99331"/>
        <n v="99484"/>
        <n v="100237"/>
        <n v="97440"/>
        <n v="97363"/>
        <n v="98401"/>
        <n v="97970"/>
        <n v="98708"/>
        <n v="96198"/>
        <n v="97845"/>
        <n v="96283"/>
        <n v="96079"/>
        <n v="96484"/>
        <n v="96081"/>
        <n v="94867"/>
        <n v="94059"/>
        <n v="93747"/>
        <n v="93764"/>
        <n v="93378"/>
        <n v="92263"/>
        <n v="91896"/>
        <n v="91345"/>
        <n v="91002"/>
        <n v="90747"/>
        <n v="91000"/>
        <n v="90924"/>
        <n v="86607"/>
        <n v="87131"/>
        <n v="86137"/>
        <n v="82474"/>
        <n v="73680"/>
        <n v="73593"/>
        <n v="64078"/>
        <n v="64392"/>
        <n v="67901"/>
        <n v="66345"/>
        <n v="62738"/>
        <n v="63036"/>
        <n v="61527"/>
        <n v="52100"/>
        <n v="61155"/>
        <n v="59272"/>
        <n v="51008"/>
        <n v="50666"/>
        <n v="32896"/>
        <n v="45942"/>
        <n v="10044"/>
        <n v="14669"/>
        <n v="25002"/>
        <n v="21876"/>
        <n v="113743"/>
        <n v="53199"/>
        <n v="53074"/>
        <n v="56687"/>
        <n v="56968"/>
        <n v="27441"/>
        <n v="32044"/>
        <n v="4609"/>
        <n v="48761"/>
        <n v="48775"/>
        <n v="25242"/>
        <n v="10910"/>
        <n v="43716"/>
        <n v="25356"/>
        <n v="40371"/>
        <n v="31990"/>
        <n v="41349"/>
        <n v="7937"/>
        <n v="110417"/>
        <n v="104189"/>
        <n v="110679"/>
        <n v="103067"/>
        <n v="100914"/>
        <n v="102966"/>
        <n v="102570"/>
        <n v="90607"/>
        <n v="89404"/>
        <n v="88406"/>
        <n v="100198"/>
        <n v="99610"/>
        <n v="100573"/>
        <n v="97304"/>
        <n v="96911"/>
        <n v="95172"/>
        <n v="93381"/>
        <n v="91648"/>
        <n v="90047"/>
        <n v="86595"/>
        <n v="74686"/>
        <n v="75225"/>
        <n v="61862"/>
        <n v="55729"/>
        <n v="90575"/>
        <n v="89783"/>
        <n v="89430"/>
        <n v="99362"/>
        <n v="94771"/>
        <n v="92531"/>
        <n v="91919"/>
        <n v="93215"/>
        <n v="91139"/>
        <n v="91420"/>
        <n v="92378"/>
        <n v="92517"/>
        <n v="90990"/>
        <n v="90465"/>
        <n v="90020"/>
        <n v="90996"/>
        <n v="86750"/>
        <n v="51401"/>
        <n v="119013"/>
        <n v="116734"/>
        <n v="112977"/>
        <n v="60983"/>
        <n v="102462"/>
        <n v="102931"/>
        <n v="102733"/>
        <n v="116204"/>
        <n v="114844"/>
        <n v="101633"/>
        <n v="103917"/>
        <n v="114880"/>
        <n v="95412"/>
        <n v="121689"/>
        <n v="121628"/>
        <n v="121147"/>
        <n v="121494"/>
        <n v="120465"/>
        <n v="119424"/>
        <n v="119377"/>
        <n v="119842"/>
        <n v="119606"/>
        <n v="119683"/>
        <n v="118634"/>
        <n v="119469"/>
        <n v="119883"/>
        <n v="120015"/>
        <n v="118681"/>
        <n v="118010"/>
        <n v="115832"/>
        <n v="85478"/>
        <n v="85314"/>
        <n v="86413"/>
        <n v="86035"/>
        <n v="85529"/>
        <n v="75589"/>
        <n v="76249"/>
        <n v="84218"/>
        <n v="84231"/>
        <n v="81465"/>
        <n v="81514"/>
        <n v="80998"/>
        <n v="80688"/>
        <n v="80755"/>
        <n v="79171"/>
        <n v="79292"/>
        <n v="78287"/>
        <n v="77663"/>
        <n v="73532"/>
        <n v="70945"/>
        <n v="71270"/>
        <n v="110722"/>
        <n v="119921"/>
        <n v="74861"/>
        <n v="84597"/>
        <n v="83526"/>
        <n v="83937"/>
        <n v="80222"/>
        <n v="77449"/>
        <n v="77888"/>
        <n v="76770"/>
        <n v="58225"/>
        <n v="85452"/>
        <n v="75852"/>
        <n v="84817"/>
        <n v="83491"/>
        <n v="83270"/>
        <n v="83176"/>
        <n v="82603"/>
        <n v="81993"/>
        <n v="81504"/>
        <n v="80204"/>
        <n v="80469"/>
        <n v="80612"/>
        <n v="79919"/>
        <n v="79609"/>
        <n v="78995"/>
        <n v="76571"/>
        <n v="77931"/>
        <n v="72875"/>
        <n v="4109"/>
        <n v="40186"/>
        <n v="22594"/>
        <n v="119153"/>
        <n v="84568"/>
        <n v="90341"/>
        <n v="67073"/>
        <n v="66262"/>
        <n v="56616"/>
        <n v="46381"/>
        <n v="514"/>
        <n v="20465"/>
        <n v="73321"/>
        <n v="64116"/>
        <n v="69416"/>
        <n v="51358"/>
        <n v="41412"/>
        <n v="101157"/>
        <n v="89556"/>
        <n v="75180"/>
        <n v="73393"/>
        <n v="64510"/>
        <n v="64419"/>
        <n v="63969"/>
        <n v="72149"/>
        <n v="69926"/>
        <n v="68937"/>
        <n v="67394"/>
        <n v="67805"/>
        <n v="65200"/>
        <n v="63317"/>
        <n v="62838"/>
        <n v="62847"/>
        <n v="62804"/>
        <n v="51485"/>
        <n v="53004"/>
        <n v="51126"/>
        <n v="61591"/>
        <n v="60079"/>
        <n v="60649"/>
        <n v="58191"/>
        <n v="58724"/>
        <n v="55124"/>
        <n v="54081"/>
        <n v="54703"/>
        <n v="50603"/>
        <n v="50638"/>
        <n v="49980"/>
        <n v="32902"/>
        <n v="48272"/>
        <n v="43395"/>
        <n v="14739"/>
        <n v="2214"/>
        <n v="30419"/>
        <n v="29545"/>
        <n v="28547"/>
        <n v="42715"/>
        <n v="41963"/>
        <n v="40622"/>
        <n v="9043"/>
        <n v="23384"/>
        <n v="11578"/>
        <n v="53828"/>
        <n v="56059"/>
        <n v="115471"/>
        <n v="96674"/>
        <n v="120195"/>
        <n v="103585"/>
        <n v="117996"/>
        <n v="115657"/>
        <n v="101807"/>
        <n v="99453"/>
        <n v="95227"/>
        <n v="95784"/>
        <n v="113289"/>
        <n v="99465"/>
        <n v="98586"/>
        <n v="87607"/>
        <n v="84956"/>
        <n v="71116"/>
        <n v="44668"/>
        <n v="90993"/>
        <n v="76294"/>
        <n v="101544"/>
      </sharedItems>
    </cacheField>
    <cacheField name="idAtendimento" numFmtId="0">
      <sharedItems containsSemiMixedTypes="0" containsString="0" containsNumber="1" containsInteger="1" minValue="113289" maxValue="1187457" count="351">
        <n v="1181582"/>
        <n v="1175215"/>
        <n v="1165422"/>
        <n v="1183153"/>
        <n v="1176392"/>
        <n v="1182541"/>
        <n v="1172089"/>
        <n v="1177100"/>
        <n v="1178951"/>
        <n v="1168309"/>
        <n v="1172868"/>
        <n v="1170397"/>
        <n v="1163016"/>
        <n v="1168113"/>
        <n v="1183144"/>
        <n v="1167647"/>
        <n v="1178358"/>
        <n v="1176724"/>
        <n v="1163120"/>
        <n v="1175870"/>
        <n v="1171608"/>
        <n v="1166416"/>
        <n v="1160956"/>
        <n v="1162367"/>
        <n v="1178979"/>
        <n v="1177601"/>
        <n v="1162379"/>
        <n v="1160614"/>
        <n v="1174601"/>
        <n v="1182579"/>
        <n v="1178666"/>
        <n v="1160548"/>
        <n v="1174801"/>
        <n v="1160697"/>
        <n v="1186496"/>
        <n v="1181785"/>
        <n v="1163983"/>
        <n v="1164018"/>
        <n v="1171596"/>
        <n v="1181188"/>
        <n v="1168132"/>
        <n v="1160444"/>
        <n v="1174086"/>
        <n v="1167619"/>
        <n v="1183606"/>
        <n v="1175161"/>
        <n v="1171615"/>
        <n v="1181084"/>
        <n v="1164721"/>
        <n v="1172513"/>
        <n v="1175425"/>
        <n v="1168982"/>
        <n v="1165391"/>
        <n v="1174254"/>
        <n v="1178721"/>
        <n v="1167939"/>
        <n v="1172449"/>
        <n v="1162149"/>
        <n v="1169929"/>
        <n v="1178331"/>
        <n v="1160410"/>
        <n v="1178674"/>
        <n v="1177762"/>
        <n v="1174864"/>
        <n v="1163723"/>
        <n v="1174827"/>
        <n v="1168429"/>
        <n v="1186928"/>
        <n v="1178002"/>
        <n v="1171516"/>
        <n v="1168999"/>
        <n v="1183073"/>
        <n v="1172778"/>
        <n v="1175503"/>
        <n v="1170000"/>
        <n v="1177005"/>
        <n v="1182273"/>
        <n v="1162713"/>
        <n v="1164099"/>
        <n v="1174235"/>
        <n v="1162789"/>
        <n v="1169613"/>
        <n v="1182318"/>
        <n v="1171731"/>
        <n v="1163226"/>
        <n v="1163307"/>
        <n v="1176362"/>
        <n v="1169473"/>
        <n v="1175100"/>
        <n v="1186556"/>
        <n v="1183277"/>
        <n v="1174577"/>
        <n v="1175595"/>
        <n v="1171540"/>
        <n v="1177783"/>
        <n v="1163492"/>
        <n v="1162346"/>
        <n v="1175525"/>
        <n v="1170961"/>
        <n v="1162211"/>
        <n v="1172790"/>
        <n v="1163134"/>
        <n v="1167511"/>
        <n v="1163543"/>
        <n v="1183405"/>
        <n v="1183052"/>
        <n v="1186611"/>
        <n v="1163095"/>
        <n v="1160530"/>
        <n v="1171465"/>
        <n v="1179294"/>
        <n v="1175742"/>
        <n v="1184497"/>
        <n v="1169009"/>
        <n v="1168394"/>
        <n v="1172372"/>
        <n v="1186701"/>
        <n v="1178877"/>
        <n v="1162358"/>
        <n v="1176745"/>
        <n v="1167803"/>
        <n v="1183118"/>
        <n v="1175421"/>
        <n v="1160899"/>
        <n v="1186581"/>
        <n v="1162504"/>
        <n v="1184546"/>
        <n v="1170380"/>
        <n v="1178816"/>
        <n v="1184523"/>
        <n v="1160398"/>
        <n v="1160904"/>
        <n v="1172549"/>
        <n v="1178795"/>
        <n v="1160938"/>
        <n v="1168069"/>
        <n v="1184867"/>
        <n v="1164686"/>
        <n v="1172383"/>
        <n v="1162530"/>
        <n v="1181464"/>
        <n v="1182559"/>
        <n v="1162323"/>
        <n v="1174277"/>
        <n v="1181595"/>
        <n v="1175328"/>
        <n v="1175180"/>
        <n v="1178820"/>
        <n v="1164324"/>
        <n v="1172628"/>
        <n v="1187290"/>
        <n v="1179212"/>
        <n v="1184735"/>
        <n v="1187131"/>
        <n v="1178873"/>
        <n v="1178895"/>
        <n v="1178034"/>
        <n v="1174742"/>
        <n v="1160746"/>
        <n v="1162495"/>
        <n v="1178856"/>
        <n v="1182368"/>
        <n v="1175320"/>
        <n v="1166135"/>
        <n v="1163332"/>
        <n v="1172559"/>
        <n v="1170303"/>
        <n v="1161077"/>
        <n v="1184974"/>
        <n v="1182631"/>
        <n v="1167782"/>
        <n v="1185015"/>
        <n v="1160392"/>
        <n v="1186650"/>
        <n v="1185004"/>
        <n v="1174773"/>
        <n v="1183635"/>
        <n v="1164606"/>
        <n v="1167929"/>
        <n v="1169224"/>
        <n v="1175135"/>
        <n v="1175353"/>
        <n v="1165251"/>
        <n v="1160535"/>
        <n v="1172877"/>
        <n v="1168363"/>
        <n v="1169216"/>
        <n v="1186538"/>
        <n v="1183538"/>
        <n v="1177712"/>
        <n v="1167457"/>
        <n v="1164365"/>
        <n v="1166521"/>
        <n v="1160440"/>
        <n v="1178750"/>
        <n v="1174069"/>
        <n v="1168236"/>
        <n v="1183418"/>
        <n v="1177996"/>
        <n v="1183823"/>
        <n v="1169315"/>
        <n v="1174886"/>
        <n v="1175685"/>
        <n v="1185641"/>
        <n v="1163088"/>
        <n v="1162733"/>
        <n v="1171817"/>
        <n v="1187363"/>
        <n v="1178696"/>
        <n v="1169175"/>
        <n v="1167539"/>
        <n v="1164336"/>
        <n v="1177852"/>
        <n v="1182976"/>
        <n v="1185795"/>
        <n v="1164496"/>
        <n v="1176667"/>
        <n v="1160525"/>
        <n v="1160469"/>
        <n v="1186073"/>
        <n v="1183625"/>
        <n v="1168120"/>
        <n v="1164566"/>
        <n v="1184422"/>
        <n v="1175141"/>
        <n v="1172388"/>
        <n v="1163378"/>
        <n v="1171644"/>
        <n v="1164580"/>
        <n v="1185890"/>
        <n v="1171845"/>
        <n v="1178702"/>
        <n v="1185538"/>
        <n v="1183419"/>
        <n v="1184441"/>
        <n v="1166459"/>
        <n v="1178171"/>
        <n v="1174058"/>
        <n v="1183217"/>
        <n v="1177131"/>
        <n v="1177845"/>
        <n v="1175518"/>
        <n v="1162801"/>
        <n v="1163245"/>
        <n v="1187441"/>
        <n v="1170312"/>
        <n v="1185131"/>
        <n v="1172550"/>
        <n v="1177038"/>
        <n v="1162457"/>
        <n v="1171764"/>
        <n v="1171785"/>
        <n v="1163042"/>
        <n v="1169872"/>
        <n v="1171877"/>
        <n v="1178715"/>
        <n v="1165689"/>
        <n v="1187188"/>
        <n v="1165030"/>
        <n v="1179336"/>
        <n v="1164239"/>
        <n v="1172499"/>
        <n v="1184220"/>
        <n v="1179161"/>
        <n v="1175159"/>
        <n v="1177651"/>
        <n v="1160659"/>
        <n v="1162023"/>
        <n v="1171114"/>
        <n v="1176587"/>
        <n v="1170954"/>
        <n v="1167536"/>
        <n v="1170412"/>
        <n v="1167902"/>
        <n v="1177682"/>
        <n v="1179015"/>
        <n v="1176285"/>
        <n v="1169197"/>
        <n v="1186772"/>
        <n v="1162131"/>
        <n v="1179394"/>
        <n v="1175153"/>
        <n v="1177705"/>
        <n v="1185957"/>
        <n v="1183249"/>
        <n v="1176221"/>
        <n v="1162691"/>
        <n v="1181274"/>
        <n v="1168227"/>
        <n v="1163713"/>
        <n v="1166532"/>
        <n v="1170629"/>
        <n v="1178824"/>
        <n v="1169850"/>
        <n v="1165275"/>
        <n v="1184210"/>
        <n v="1162333"/>
        <n v="1177977"/>
        <n v="1178757"/>
        <n v="1174034"/>
        <n v="1174382"/>
        <n v="1160919"/>
        <n v="1162151"/>
        <n v="1162227"/>
        <n v="1169829"/>
        <n v="1171406"/>
        <n v="1174105"/>
        <n v="1168251"/>
        <n v="1174622"/>
        <n v="1160516"/>
        <n v="1162191"/>
        <n v="1168343"/>
        <n v="1168208"/>
        <n v="1162294"/>
        <n v="1165915"/>
        <n v="1174783"/>
        <n v="1182691"/>
        <n v="1183207"/>
        <n v="1169448"/>
        <n v="1171582"/>
        <n v="1174813"/>
        <n v="1164104"/>
        <n v="1187457"/>
        <n v="1177009"/>
        <n v="1183251"/>
        <n v="1176429"/>
        <n v="1165347"/>
        <n v="1177632"/>
        <n v="1163644"/>
        <n v="1183432"/>
        <n v="1168263"/>
        <n v="1185674"/>
        <n v="1167488"/>
        <n v="1164023"/>
        <n v="1176951"/>
        <n v="1162634"/>
        <n v="1173965"/>
        <n v="1172596"/>
        <n v="1175805"/>
        <n v="1172811"/>
        <n v="1183116"/>
        <n v="113289"/>
        <n v="1173987"/>
        <n v="1170886"/>
        <n v="1182972"/>
        <n v="1171648"/>
        <n v="1168445"/>
        <n v="1186032"/>
        <n v="1171630"/>
        <n v="1175487"/>
        <n v="1183267"/>
      </sharedItems>
    </cacheField>
    <cacheField name="Plano" numFmtId="0">
      <sharedItems count="29">
        <s v=" COMBO MULTI 30 Promocional"/>
        <s v="08_Mbps_Promocional"/>
        <s v="1 COMBO MULTI 250 + Basic TV"/>
        <s v="1 COMBO MULTI 250 + Power TV"/>
        <s v="1 COMBO MULTI 30 Promocional"/>
        <s v="1 COMBO MULTI 300 Promocional"/>
        <s v="1 COMBO MULTI 50 Promocional"/>
        <s v="1 COMBO MULTI 500 + Basic TV"/>
        <s v="1 COMBO MULTI 500 Promocional - SEM LOCACAO"/>
        <s v="1 COMBO MULTI PREMIUM"/>
        <s v="1 MULTI 200"/>
        <s v="1 MULTI 250 Promocional"/>
        <s v="1 MULTI 50"/>
        <s v="2 COMBO MULTI 250 + Basic TV"/>
        <s v="2 COMBO MULTI 300 Promocional"/>
        <s v="2 COMBO MULTI 50 Promocional"/>
        <s v="2 COMBO MULTI 500 + Basic TV"/>
        <s v="2 COMBO MULTI PREMIUM"/>
        <s v="2 MULTI 100"/>
        <s v="2 MULTI 200"/>
        <s v="2 MULTI 50"/>
        <s v="200_Mbps Promocional"/>
        <s v="MULTI 100 CORPORATIVO"/>
        <s v="MULTI 150 EMPRESA"/>
        <s v="MULTI 300 EMPRESA"/>
        <s v="MULTI Empresarial 150"/>
        <s v="MULTI Empresarial 300"/>
        <s v="MULTI Empresarial 50"/>
        <s v="MULTI Empresarial 500 (Promocional)"/>
      </sharedItems>
    </cacheField>
    <cacheField name="nome" numFmtId="0">
      <sharedItems count="350">
        <s v="Michael Zeller"/>
        <s v="Lucileide Leite Costa"/>
        <s v="Patrícia de Cordeiro de Medelo"/>
        <s v="Daiana dos Santos Valentim"/>
        <s v="Lucas Satirio da Silva"/>
        <s v="Francisca Analene Alves"/>
        <s v="Edson Leandro Marques Cordeiro"/>
        <s v="Michel Gomes Rocha"/>
        <s v="Bianca Carina Lannes Almeida Publiese"/>
        <s v="Marcos Leandro de Oliveira"/>
        <s v="Roquelina Pereira Dos Santos"/>
        <s v="Kleber da Silva Gonçalves"/>
        <s v="Edmilson Silva Dos Santos"/>
        <s v="Thallyta dos Santos Motta"/>
        <s v="Lauana Daló da Silva"/>
        <s v="Maria Cristina Guimarães Antunes"/>
        <s v="Marcílio Ramos Pereira Cardial"/>
        <s v="Mirella Nery Pires"/>
        <s v="Amanda Lucas Gonzaga"/>
        <s v="Bruno Henrique de Souza Santos"/>
        <s v="Michelle de Moura"/>
        <s v="Francisco Lucas da Silva Moraes"/>
        <s v="Douglas Silva de Santana"/>
        <s v="Jumara Oliveira da Silva"/>
        <s v="Cleberson Alves Peixoto da Silva"/>
        <s v="Edson Tavares da Silva"/>
        <s v="Glaucia Martins de Castro"/>
        <s v="Rosana Bruna Sampaio Teixeira"/>
        <s v="Roger Rafael Monteiro Ferreira"/>
        <s v="Lucas Ribeiro Rodrigues"/>
        <s v="Lincon Aparecido Santos da Silva"/>
        <s v="Fabio de Oliveira Silva"/>
        <s v="Amanda Aparecida Stella Da Conceição"/>
        <s v="Liizelma Silva do Nascimento"/>
        <s v="Carlos Alberto Barreiros Moreira Junior"/>
        <s v="Luana Teixeira Macedo"/>
        <s v="Leonardo Souza Bezerra"/>
        <s v="Andre Renato de Asis"/>
        <s v="Ana Claudia Jacinto"/>
        <s v="Silvia Cristina Rapisardi"/>
        <s v="Guilherme Pereira Reis"/>
        <s v="Flavio de Jesus"/>
        <s v="Rosimeire Aparecida da Silva"/>
        <s v="Regiane Maria Rocha Pinto Aro"/>
        <s v="Carlos Eduardo Yoshikawa"/>
        <s v="Nitchelly Kathleen Silva Martins"/>
        <s v="Gabriel Martins"/>
        <s v="Kaiene Domingues Paz"/>
        <s v="Ezequias Mendez De almeida"/>
        <s v="Diego Silva Rocha"/>
        <s v="Alex Conceicao dos Santos"/>
        <s v="Karine Souza Brito Guimarães"/>
        <s v="Luiz Felipe Goncalves de Oliveira"/>
        <s v="Luciana Rosa de Jesus"/>
        <s v="Rui Nunes da Silva"/>
        <s v="Janiele Marques dos Santos"/>
        <s v="Vinicius Ruas Benini"/>
        <s v="Maria Neide Alves da Silva"/>
        <s v="Geane Pereira Gomes"/>
        <s v="Kelly Alves de Oliveira"/>
        <s v="Carla Leticia Albuquerque Manfredo"/>
        <s v="Andre Luis Mendes"/>
        <s v="Maria Luiza da Silva Barbosa"/>
        <s v="Jailson Pereira da Silva"/>
        <s v="Amanda Dias Pereira"/>
        <s v="Damião da Silva Santos"/>
        <s v="George Bispo dos Santos Junior"/>
        <s v="Rafael Maria da Silva"/>
        <s v="Dirceu Alves Feitosa"/>
        <s v="Rodrigo Alves da Silveria Giordani"/>
        <s v="Ricardo Chiodo Silva"/>
        <s v="Rosa Mary da Silva Farias"/>
        <s v="Renato Francisco"/>
        <s v="Victor Leonardo Boachaques"/>
        <s v="Fabíola Cruz de Melo"/>
        <s v="Tiago Panhagua Pedro"/>
        <s v="Fernanda Pereira Reis"/>
        <s v="Juliana Matias da Silva"/>
        <s v="Luziano Marques Magalhães"/>
        <s v="Alexandre Glass"/>
        <s v="Pamela Vidoi de Lira"/>
        <s v="Adrian de Oliveira Ferreira"/>
        <s v="Juliana Machado da Mota"/>
        <s v="William Tomaz Pena"/>
        <s v="Abraão João Rodrigues"/>
        <s v="Rosiel Santana"/>
        <s v="Luiz Felipe Nascimento Lima"/>
        <s v="Maria Filomena Domingos da Silva"/>
        <s v="Ilda Mara Gomes"/>
        <s v="Jessica Lima Silva"/>
        <s v="Marinaldo Ribeiro da Silva"/>
        <s v="Soraia de Jesus Ferreira"/>
        <s v="Tiago da Silva Oliveira"/>
        <s v="Rodrigo Ribeiro"/>
        <s v="Sérgio Florêncio da Silva"/>
        <s v="Vinicios Miguel Pereira da Silva"/>
        <s v="Rosiane Da Silva Santos De Campos"/>
        <s v="Raimundo Dias da Silva"/>
        <s v="Philadelpho Ribeiro da Silva Junior"/>
        <s v="Ventura da Silva Dias"/>
        <s v="Hadassa Catão Dantas"/>
        <s v="Fabiana de Deus"/>
        <s v="Rachel Franca"/>
        <s v="Tatiane Rodrigues Costa de Oliveira"/>
        <s v="Amanda Beatriz Silva Santana de Cerqueira dos Santos"/>
        <s v="Antônia Fernanda Araújo"/>
        <s v="Fabio Ribeiro Lacurneche"/>
        <s v="Neemias Silva Andrade"/>
        <s v="Roseli Morais dos Santos"/>
        <s v="Norberto Andrade Silva"/>
        <s v="Laercio Geraldo Souza"/>
        <s v="Marcia Trindade da Silva"/>
        <s v="Elisangela Silvia Santos"/>
        <s v="Fabiola Leite de Oliveira"/>
        <s v="José Franscisco Beserra Junior"/>
        <s v="Daiane Santos dos Reis"/>
        <s v="Liliane Machado das Chagas"/>
        <s v="Uanderson Pereira da Silva"/>
        <s v="Weverton Perreira Nunes"/>
        <s v="Leonardo de Sousa Fragnan"/>
        <s v="Rita de Cássia Ferreira Braga"/>
        <s v="Vanda Aquino Araújo"/>
        <s v="Gisele Perosa Paulucci"/>
        <s v="Antonia Reis da Silva"/>
        <s v="Samantha Carvalho Noronha"/>
        <s v="Ivone Machado Ribeiro e Silva"/>
        <s v="Leoni Paula da Rocha"/>
        <s v="Eduardo Saint Clair Vieira"/>
        <s v="Ana Carolina Silva Maciel"/>
        <s v="Karolliny Cerqueira"/>
        <s v="Lucas dos Reis Vicente"/>
        <s v="Leandra Oliveira Bongiovani"/>
        <s v="Ivan Ferreira Pereira"/>
        <s v="Marcia Cirilo do Santos Guimarães"/>
        <s v="Robson Santos Soares"/>
        <s v="Denisia dos Santos"/>
        <s v="Maicon Conceição Da Silva"/>
        <s v="Magna Tatila Nascimento Santos"/>
        <s v="André Silva Souza"/>
        <s v="Andreia Techio dos Santos"/>
        <s v="Isadora Alvarenga Rodrigues"/>
        <s v="Isaias Ferreira da Silva"/>
        <s v="Vera Lucia de Aguiar Lopes"/>
        <s v="Valdenise da Silva Oliveira"/>
        <s v="Vania da Cruz"/>
        <s v="Salomão Cardoso Leite"/>
        <s v="Natalia Paganotti Sobral"/>
        <s v="Anderson Lino de Miranda"/>
        <s v="Alexsandro Felix Coutinho"/>
        <s v="Rafael Rodrigues"/>
        <s v="Douglas Alves Nogueira"/>
        <s v="Amanda Bruno Pereira"/>
        <s v="Janaina Correa de Barros"/>
        <s v="Eder Machado Pedro"/>
        <s v="Whalas de Almeida Rocha"/>
        <s v="Rudnei Pinto Barbosa"/>
        <s v="Cristiane Machado Silva"/>
        <s v="Raames de Jesus Ribeiro"/>
        <s v="Diane Alves de Souza"/>
        <s v="Luciana Castilho da Silva"/>
        <s v="Valber Almeida de Faria"/>
        <s v="Elisa Karoline Alves Silva"/>
        <s v="Caio Augusto Medina Morato"/>
        <s v="Leonardo de Jesus Vieira"/>
        <s v="Pedro Henrique Pinheiro de Barros"/>
        <s v="Wellington Santana de Souza"/>
        <s v="Tayna de Oliveira Cassiano"/>
        <s v="Patricia Maciel Ruiz"/>
        <s v="Ivonne Vleska Balbontin Varela"/>
        <s v="Claudionor Alcântara da Silva"/>
        <s v="Elizabeth Pereira de Macedo Abreu"/>
        <s v="Camila Marton"/>
        <s v="Roseli Barroso Vasconcelos"/>
        <s v="Maria Tauany Alves do Nascimento"/>
        <s v="Pedro Ferraz da Cunha"/>
        <s v="Maria Vitoria Vanderlei Souza"/>
        <s v="Cicero Alves da Neves Junior"/>
        <s v="Bruna Santos Cruz"/>
        <s v="Robert Roger da Silva"/>
        <s v="Daiane da Silva Santos"/>
        <s v="Lucas Gabriel Cruz Simões Gaia"/>
        <s v="Eliane Maria De Lima"/>
        <s v="Jorge Willian Marrocos de Araujo"/>
        <s v="Sara Gois Ramos"/>
        <s v="Rita de Cássia Brito de Araújo"/>
        <s v="Gilberto Aparecido de Jesus Tanaka"/>
        <s v="Cícero Parreira de Sousa"/>
        <s v="Rodrigo Alves Leite"/>
        <s v="Jaqueline Priscila Davino"/>
        <s v="Wallace Lessa Cordiolli"/>
        <s v="Mateus de Almeida Ferreira"/>
        <s v="Daniel Henrique Cavalcanti de Matos"/>
        <s v="Angélica da Silvia Souza"/>
        <s v="Ricardo Fernandes Barreto"/>
        <s v="Danielle Goncalves Motta"/>
        <s v="Evandro Gessi"/>
        <s v="Eliane da Silva Bueno"/>
        <s v="Ricardo Luis Alves Arthuzo"/>
        <s v="Gabriel Henrique Vieira Patriota"/>
        <s v="Ediclei Santos Oliveira"/>
        <s v="Marcelo Sobreira Xavier Rodrigues"/>
        <s v="Maria Huanda Cabral Sousa"/>
        <s v="Mirele Oliveira dos Santos"/>
        <s v="Marcelo Dantas da Silva"/>
        <s v="Angela Horodenko"/>
        <s v="Luciana Alves Viega Dorneles Silva"/>
        <s v="Yasmin Borges de Jesus Brito"/>
        <s v="Magna Couto de Sousa"/>
        <s v="Henrique Leme Cavalheiro"/>
        <s v="Antonio Carlos Alves Rodrigues"/>
        <s v="Herminio Evencio Ferreira"/>
        <s v="Kauã Dias da Silva"/>
        <s v="Carla Aparecida da Silva Martins"/>
        <s v="Jenifer Lana Bitencourt Galvão"/>
        <s v="Kemberly Leonardo Betti"/>
        <s v="Gisely Passos Soares"/>
        <s v="Marcela Pereira Rizzi"/>
        <s v="Vagner Gomes"/>
        <s v="José Wesley Santos Pereira."/>
        <s v="Armelinda Das Graças Tito"/>
        <s v="Alex Chave Miani"/>
        <s v="Michelli lima Grotoli da cunha"/>
        <s v="Luciano Augusto Barbosa"/>
        <s v="Marcos Paulo de Almeida"/>
        <s v="Adenir Alvez da Rocha"/>
        <s v="Amanda Galvão Singnoreti"/>
        <s v="Diego Ricardi dos Anjos"/>
        <s v="Vera lucia Batista dos Santos"/>
        <s v="Alessandra Barbosa silva bastos"/>
        <s v="Leandro Neri de Santana"/>
        <s v="Genivaldo Geraldo da Silva"/>
        <s v="Theonas Amorim Viana Queiroz"/>
        <s v="Daniele Oliveira Santos Souza"/>
        <s v="JULIANA APARECIDA ELIAS SIMÃO"/>
        <s v="Elciane Maria Dos Santos Silva"/>
        <s v="Daniela Martins de Assis"/>
        <s v="Nataly Aparecida Moreira Tavares"/>
        <s v="Raíssa Lima de Souza"/>
        <s v="Gabriela Marinho de Carvalho"/>
        <s v="Jair Donizete Candido Garcia"/>
        <s v="Ricardo Moreira Ribeiro"/>
        <s v="Aclecio Pereira Valdevino"/>
        <s v="Israel Roberto Galvan"/>
        <s v="Paulo Henrique Oliveira Gomes"/>
        <s v="Beatriz Costa de Almeida"/>
        <s v="Marina Faria Vieira Passos Reis"/>
        <s v="Kelvin Cezar de Melo Franco"/>
        <s v="Talita Tecauita Correia"/>
        <s v="Fernanda Kelly da Silva Tedesco"/>
        <s v="Luciana Ribeiro Reis"/>
        <s v="Franceli Rodrigues de Lara"/>
        <s v="José Carlos Curtolo"/>
        <s v="Pedro Henrique da Mota Ferreira"/>
        <s v="Edileuza Gomes Leão"/>
        <s v="Aline Mendes da Silva"/>
        <s v="João Victor Almeida da Silva"/>
        <s v="Maria de Fatima Cassiano da Silva"/>
        <s v="Nadja De Oliveira Carlos"/>
        <s v="Carlos André Bezerra de Moraes"/>
        <s v="Regivânio Barbosa de Sousa"/>
        <s v="Handel William Alves Oliveira de Souza"/>
        <s v="Almendes araujo miranda"/>
        <s v="André Luiz Ferreira da Silva"/>
        <s v="Robson Castro de Oliveira"/>
        <s v="Eduardo do Prado Araujo"/>
        <s v="João Victor Passos Assunção"/>
        <s v="Fabio Luis Pio"/>
        <s v="Fabiano Gil de Souza"/>
        <s v="Luciano Costa Macedo"/>
        <s v="Alexsandro Lopes da Silva"/>
        <s v="Ana Carolina de Andrade Gonçalves"/>
        <s v="João Vitor da Silva Goulart"/>
        <s v="Marillucy Santana da Silva"/>
        <s v="Djanne Lucia Franco"/>
        <s v="Cicera Carla da Silva Gonçalves"/>
        <s v="Renata Grazielli Gonzaga"/>
        <s v="Leia Cristina Braga Goveia"/>
        <s v="Francisco Bozano Alves Leandro"/>
        <s v="Raniele Dutra Campos"/>
        <s v="Denis Willians de Lima Souza"/>
        <s v="Felipe Belda Dalton"/>
        <s v="Angelica Perci"/>
        <s v="Gabriel Ferraz da Silva"/>
        <s v="Stefani De Sá Cassimiro"/>
        <s v="Ivete Santos Silva"/>
        <s v="Ademir Coelho Torres"/>
        <s v="Vanessa da Silva Vaz"/>
        <s v="Fernanda Aparecida Lopes Guimarães"/>
        <s v="Laercio Fiminara"/>
        <s v="Tereza Petrona Brusa"/>
        <s v="Gabriel Carmona de Oliveira Camargo"/>
        <s v="Karine Cristine Biagioni Soares"/>
        <s v="Eduardo de Souza Joaquim"/>
        <s v="Edna Maria Silva Gonçalves"/>
        <s v="Leopoldo Aparecido Cipolli"/>
        <s v="Maria Luiza Dias Paiva"/>
        <s v="José Carlos da Cunha"/>
        <s v="Zelma Cardoso Santos"/>
        <s v="Doralice Odilia de Sousa Silva"/>
        <s v="Geisa Catarina Piovesan"/>
        <s v="Reginaldo Soares Rodrigues"/>
        <s v="Bruno de Oliveira Ramos"/>
        <s v="Cantido Rosa Evangelista Filho"/>
        <s v="Everton Cândido de Machado"/>
        <s v="Ailton Macedo de Santana"/>
        <s v="Joyce de Jesus Araújo"/>
        <s v="Luiza Alves Muniz Sousa"/>
        <s v="Rosa Xavier Pastorele"/>
        <s v="Flavia dos Santos Silva"/>
        <s v="Daise de Jesus Oliveira"/>
        <s v="Jones Geraldo Martins Lopes"/>
        <s v="Dayana Toledo Dias"/>
        <s v="Diego Oliveira Santos"/>
        <s v="Arinaldo Angelo da Silva"/>
        <s v="Vivian Aparecida de Oliveira"/>
        <s v="Valdecir Martins Olegário"/>
        <s v="Larissa Cristina Ferreira Azem"/>
        <s v="Anderson dos Santos"/>
        <s v="Tamires Cristina Barrios Vieira Ferreira"/>
        <s v="Maria Aparecida de Jesus"/>
        <s v="Yeda Silva de Souza"/>
        <s v="Edna Maria Correia da Silva"/>
        <s v="Juarez Tito dos Santos"/>
        <s v="Meire Rose da Silva Gil"/>
        <s v="Elaine Cristina Federico Barbosa"/>
        <s v="Daniela Lilian De Freitas"/>
        <s v="Osmar Alves de Carvalho"/>
        <s v="Leandro Fogaça Simoes"/>
        <s v="Antônio Duarte Sobrinho"/>
        <s v="Cátia Meire Marques Postigo"/>
        <s v="IBFC Instituto Brasileiro de Formação e Capacitação"/>
        <s v="BMX COMERCIO DE ALIMENTOS LTDA"/>
        <s v="17.635.417 ERICA ESTELA DOS SANTOS SILVA"/>
        <s v="Silvana de Oliveira Cipriano"/>
        <s v="RC BRASIL ARMAZEM LTDA"/>
        <s v="49.492.893 JANAINA APARECIDA SOUZA CRUZ"/>
        <s v="Matheus Lins de Melo"/>
        <s v="M2TK CLINICA MEDICA LTDA"/>
        <s v="Rita de Cassia Ferreira Silva"/>
        <s v="TOTALCONT ASSESSORIA E CONTABILIDADE LTDA"/>
        <s v="BRUNO OLIANI PEZINATO"/>
        <s v="PLANEN AUTOMACAO LTDA"/>
        <s v="EMPORIO SANTA RITA COMERCIO VAREJISTA DE MERCADORIAS LTDA"/>
        <s v="CAPUAVA JDV CAC EMPREENDIMENTO IMOBILIARIO SPE LTDA"/>
        <s v="JARDIM DAS ROSAS EMPREENDIMENTO IMOBILIARIO SPE LTDA"/>
        <s v="ESTRELA MANUTENÇOES PREDIAIS EIRELI"/>
        <s v="METACONS ENGENHARIA LTDA"/>
        <s v="VGPACK COMERCIO E SERVICOS DE EMBALAGENS LTDA"/>
        <s v="CALDEIRÃO SEM FUNDO"/>
        <s v="APM DA EE PROF APARECIDA DE FATIMA SILVA"/>
      </sharedItems>
    </cacheField>
    <cacheField name="Sexo" numFmtId="0">
      <sharedItems count="3">
        <s v="M"/>
        <s v="F"/>
        <s v="-"/>
      </sharedItems>
    </cacheField>
    <cacheField name="Rua" numFmtId="0">
      <sharedItems count="235">
        <s v="Estrada Manoel Lages do Chao"/>
        <s v="Estrada Manoel Lages do Chão"/>
        <s v="Rua Paranapanema"/>
        <s v="Rua Doutora Aparecida Fernandes de Jesus Domingues"/>
        <s v="Rua Mongaguá"/>
        <s v="Estrada Padre Inácio"/>
        <s v="Rua Santos Dumont"/>
        <s v="Rua do Pilão"/>
        <s v="Rua São Januário"/>
        <s v="Rua dos Incas"/>
        <s v="Estrada Capuava"/>
        <s v="Rua Caminho Existente"/>
        <s v="Rua Professor Zoe Pereira Beniamino"/>
        <s v="Rua Maria José Celestino Saad"/>
        <s v="Avenida Doutor Odair Pacheco Pedroso"/>
        <s v="Estrada Morro Grande"/>
        <s v="Rua Silva Teles"/>
        <s v="Rua dos Coqueirais"/>
        <s v=" Rua dos Alpes"/>
        <s v="Rua Brumado"/>
        <s v="Rua Sete de Setembro"/>
        <s v="Rua André Belizia"/>
        <s v="Estrada Velha da Olaria"/>
        <s v="Avenida Engenheiro Agenor Machado"/>
        <s v="Estrada Da Ressaca"/>
        <s v="Rua Mônaco"/>
        <s v="Rua Calixto Maciel"/>
        <s v="Rua Serra dos Penitentes"/>
        <s v="Rua Ilha Bela"/>
        <s v="Av. Ivo Mário Isaac Pires"/>
        <s v="Rua Balão Mágico"/>
        <s v="Rua Erivelton Martins"/>
        <s v="Avenida Eldorado"/>
        <s v="Avenida Marabás"/>
        <s v="Rua Carlos Gomes"/>
        <s v="Rua Nápoles"/>
        <s v="Rua Guiné"/>
        <s v="Rua Austrália"/>
        <s v="Rua Apeninos"/>
        <s v="Rua Engenheiro Agenor Machado"/>
        <s v="Rua Alméria"/>
        <s v="Estrada das Palmeiras"/>
        <s v="Rua Sudão"/>
        <s v="Rua Érico Veríssimo"/>
        <s v="Rua Noel Rosa"/>
        <s v="Rua Itaim"/>
        <s v="Avenida Inocêncio Píres de Oliveira"/>
        <s v="Rua Caiapó"/>
        <s v="Estrada do Atalaia"/>
        <s v="Rua Nápolis"/>
        <s v="Rua Tomás Sepé"/>
        <s v="Rua Azulão"/>
        <s v="Rua Ameixeiras"/>
        <s v="Rua Ávila"/>
        <s v="Rua Léon"/>
        <s v="Rua Nelson Raineri"/>
        <s v="Rua João Vitorello"/>
        <s v="Rua Ipiau"/>
        <s v="Rua dos Odes"/>
        <s v="Rua Água Marinha"/>
        <s v="Rua Genovesi"/>
        <s v="Estrada do DAE"/>
        <s v="Rua Vereador Nelson Joaquim da Silva"/>
        <s v="Estrada dos Fischer's"/>
        <s v="Rua Cornélio Procópio"/>
        <s v="Avenida Inocêncio Pires de Oliveira"/>
        <s v="Rua Caiapós"/>
        <s v="Avenida das Cruzadas"/>
        <s v="Rua Ribeirão Pires"/>
        <s v="Avenida Professor Manoel José Pedroso"/>
        <s v="Rua dos Canários"/>
        <s v="Rua Interlagos"/>
        <s v="Rua Moema"/>
        <s v="Rua Jorge Rizzo"/>
        <s v="Rua Brasil"/>
        <s v="Rua da Constelação"/>
        <s v="Estrada do Lutero"/>
        <s v="Rua Soria"/>
        <s v="Rua Astúrias"/>
        <s v="Estrada Pau Furado"/>
        <s v="Estrada do Capuava"/>
        <s v="Rua das Rimas"/>
        <s v="Estrada Coqueiros"/>
        <s v="Estrada dos Agrimessores"/>
        <s v="Rua Zaire"/>
        <s v="Rua do Engenho"/>
        <s v="Rua Solano Trindade"/>
        <s v="Rua Salvador"/>
        <s v="Rua das Carmelitas"/>
        <s v="Rua Graciniano Soares de Araújo"/>
        <s v="Rua Córdoba"/>
        <s v="Rua Abel"/>
        <s v="Rua Roque Alves Mendes"/>
        <s v="Rua Nelson Ranieri"/>
        <s v="Avenida Lyons"/>
        <s v="Rua da Fraternidade"/>
        <s v="Est Velha da Olaria"/>
        <s v="Rua das Mangabeiras"/>
        <s v="Jd.Lava,pé das Graças"/>
        <s v="Rua Akita"/>
        <s v="Rua da Invernada"/>
        <s v="Rua Amapá"/>
        <s v="Avenida Ecologista J.O.R.de Sá"/>
        <s v="Rua da Fortaleza"/>
        <s v="Rua Caetete"/>
        <s v="Rua Benedita Costa Mendes"/>
        <s v="Rua Pirajussara"/>
        <s v="Rua Bélgica"/>
        <s v="Rua Irmã Leonor de São José"/>
        <s v="Rua Lourdes Dalmonick da Silva"/>
        <s v="Rua Nova Paulicéia"/>
        <s v="Rua Arnaldo Lemmi"/>
        <s v="Rua Oviedo"/>
        <s v="Rua dos Engenheiros"/>
        <s v="Estrada Barcelona"/>
        <s v="Rua das Morangueiras"/>
        <s v="Rua Luiz Vaz Pires"/>
        <s v="Estrada Moinho Velho "/>
        <s v="Rua São Jorge"/>
        <s v="Rua Aracua"/>
        <s v="Rua Carlos Antônio Pereira de Castro"/>
        <s v="Avenida Luís Ferreira Gil "/>
        <s v="Rua Velho Horizonte"/>
        <s v="Rua Jarama"/>
        <s v="Rua Harmônia"/>
        <s v="Estrada dos Figueiroas"/>
        <s v="Rua Napoles"/>
        <s v="Avenida José Giorgi"/>
        <s v="Avenida Álvares Machado"/>
        <s v="Rua Luís Ferreira Gil"/>
        <s v="Rua Tornoplex"/>
        <s v="Rua Guilhermina do Rosário Ferreira Albuquerque"/>
        <s v="Rua José de Andrade"/>
        <s v="Rua Coimbra"/>
        <s v="Rua Adelardo Caiuby"/>
        <s v="Rua Penha"/>
        <s v="Rua dos Técnicos"/>
        <s v="Alameda Chanes"/>
        <s v="Estrada Ribeirão da Lajes"/>
        <s v="Alameda Arara"/>
        <s v="Rua da Mata"/>
        <s v="Rua Biritiba Mirim"/>
        <s v="Rod Raposo Tavares Km 37"/>
        <s v="Rua Bariloche"/>
        <s v="Rua Pedro Dias da Rocha"/>
        <s v="Rua Mateus Grou"/>
        <s v="Rua Carmem Miranda"/>
        <s v="Rua Casemiro de Abreu"/>
        <s v="Rua dos Agrimensores"/>
        <s v="Rua das Palmeiras"/>
        <s v="Rua Antônio Rosa"/>
        <s v="Estrada do Caiapiá"/>
        <s v="Rua Porto Alegre"/>
        <s v="Rua Agudos"/>
        <s v="Rua Vésper"/>
        <s v="Avenida Vasco Massafeli"/>
        <s v="Rua Jaçanã"/>
        <s v="Rua boa viagem"/>
        <s v="Rua da Kumamoto"/>
        <s v="Rua Alicante"/>
        <s v="Rua cristalino de Almeida"/>
        <s v="Rua das Poesias"/>
        <s v="Rua Savanas"/>
        <s v="Rua Upumirim"/>
        <s v="Rua das Damasqueiras"/>
        <s v="Rua Paranaguá"/>
        <s v="Rua São Vicente"/>
        <s v="Rua Potengi"/>
        <s v="Rua Cagliari"/>
        <s v="Rua Firenze"/>
        <s v="Rua Abrantes"/>
        <s v="Rua Maria Auxiliadora"/>
        <s v="Estrada do Pununduva"/>
        <s v="Rua Guaraú"/>
        <s v="Rua Cotovia"/>
        <s v="Rua da Liberdade"/>
        <s v="Estrada das Mulatas"/>
        <s v="Rua candido mota"/>
        <s v="Rua Ciro Monteiro"/>
        <s v="Avenida Santo Antônio"/>
        <s v="Estrada Normandia"/>
        <s v="Rua do trabalho"/>
        <s v="Rua Ismênia"/>
        <s v="Rua Firmino Pires"/>
        <s v="Rua São Serafim"/>
        <s v="Rua Caroba Branca"/>
        <s v="Rua Lamartine Babo"/>
        <s v="Rua Urupés"/>
        <s v="Rua Cândido Mota"/>
        <s v="Rua Rui Barbosa"/>
        <s v="Rua Itupeva"/>
        <s v="Rua Bororós"/>
        <s v="Rua Cynira Cruz"/>
        <s v="Estrada Mulatas"/>
        <s v="Estrada Velha do Lageado"/>
        <s v="Rua Lagoa do Abaeté"/>
        <s v="Rua Edmundo Pagiossi Filho"/>
        <s v="Rua Joaquim Santos Leite"/>
        <s v="Avenida Brasil"/>
        <s v="Rua Lençóis"/>
        <s v="Estrada das Mulatasac"/>
        <s v="Rua Monet"/>
        <s v="Estrada Kaiko - de 2253 ao fim - lado ímpar"/>
        <s v="Estrada Tanabe"/>
        <s v="Rua Hércules"/>
        <s v="Avenida Professor José Barreto "/>
        <s v="Estrada Kaiko "/>
        <s v="Rua Guarani"/>
        <s v="Avenida Antônio Mathias de Camargo"/>
        <s v="Rua Kyalame"/>
        <s v="Estrada Keiichi Matsumoto - de 1803/1804 ao fim"/>
        <s v="Rua Troia "/>
        <s v="Rua do Afeto"/>
        <s v="Rua Geraldo Otaviano de Almeida"/>
        <s v="Rua Castanha"/>
        <s v="Rua Zamora"/>
        <s v="Rua das Macieiras"/>
        <s v="Rua Doutor Ladislau Retti"/>
        <s v="Rua Frei Caneca"/>
        <s v="Rua Itapetininga"/>
        <s v="Rua San José"/>
        <s v="Rodovia Raposo Tavares, km 22,5"/>
        <s v="Rua Madressilvas"/>
        <s v="Avenida Lee Wun Hsiang"/>
        <s v="Rua Elias Fausto"/>
        <s v="Rua Batista Cepelos"/>
        <s v="Rua Voturama"/>
        <s v="Rua Nossa Senhora do Rosário"/>
        <s v="SP-270 (Rodovia Raposo Tavares)"/>
        <s v="Rua Mazel"/>
        <s v="Rua José Manoel de Oliveira"/>
        <s v="Rua Cerrados"/>
        <s v="Rodovia Raposo Tavares"/>
        <s v="Avenida Luiz Reviglio"/>
        <s v="Avenida Presidente Tancredo de Almeida Neves"/>
      </sharedItems>
    </cacheField>
    <cacheField name="bairro" numFmtId="0">
      <sharedItems containsBlank="1" count="126">
        <s v="Jardim Caiapia"/>
        <s v="Jardim Rio das Pedras"/>
        <s v="Jardim Petrópolis"/>
        <s v="Parque do Agreste"/>
        <s v="Jardim Santana"/>
        <s v="Paisagem Casa Grande"/>
        <s v="Jardim Nara Lúcia"/>
        <s v="Jardim São Miguel"/>
        <s v="Jardim Museu"/>
        <s v="Bosque Capuava"/>
        <s v="Jardim Leonor"/>
        <s v="Jardim Ísis"/>
        <s v="Maranhão"/>
        <s v="Parque Mirante da Mata"/>
        <s v="Colinas de Cotia"/>
        <s v="Jardim Araruama"/>
        <s v="Itatuba"/>
        <s v="Parque Miguel Mirizola"/>
        <s v="Jardim Arco-Íris"/>
        <s v="Parque Rizzo"/>
        <s v="Embu Colonial"/>
        <s v="Jardim Cláudio"/>
        <s v="Água Espraiada (Caucaia do Alto)"/>
        <s v="Jardim Rosemary"/>
        <s v="Chácara Recanto Verde"/>
        <s v="Centreville"/>
        <s v="Vargem Grande Paulista - SP"/>
        <s v="Jardim do Rio Cotia"/>
        <s v="Jardim Nossa Senhora das Graças"/>
        <s v="Vila Monte Serrat"/>
        <s v="Jardim Sabiá"/>
        <s v="Chácara Vista Alegre"/>
        <s v="Jardim Colibri"/>
        <s v="Jardim Lina"/>
        <s v="Outeiro de Passárgada"/>
        <s v="Parque dos Pires"/>
        <s v="Recanto Vista Alegre"/>
        <s v="Jardim Lavapes das Graças"/>
        <s v="Centro (Caucaia do Alto)"/>
        <s v="Recanto dos Victor's"/>
        <s v="Jardim da Glória"/>
        <s v="Jardim Nova Coimbra"/>
        <s v="Parque Alexandre"/>
        <s v="Jardim Nova Vida"/>
        <s v="Jardim Nomura"/>
        <s v="Lajeado"/>
        <s v="Jardim Sandra"/>
        <s v="Lageado"/>
        <s v="Parque Bahia"/>
        <s v="Jardim Isis"/>
        <s v="Parque Monjolo"/>
        <s v="Jardim San Ressore (Caucaia do Alto)"/>
        <s v="Paisagem Renoir"/>
        <s v="Jardim Atalaia"/>
        <s v="Jardim Belizário"/>
        <s v="Chácara Belverde"/>
        <s v="Chácaras Ondas Verdes"/>
        <s v="Centro"/>
        <s v="Parque Turiguara"/>
        <s v="Jardim Central"/>
        <s v="Jardim Santa Luzia"/>
        <s v="Chácara Ondas Verdes"/>
        <s v="Jardim Cotia"/>
        <s v="Jardim Arco Iris"/>
        <s v="Rua Consolsção"/>
        <s v="Nakamura Park"/>
        <s v="Jardim Rosalina"/>
        <s v="Jardim dos Ipês"/>
        <s v="Cemucam"/>
        <s v="Capuava"/>
        <s v="Parque Santa Rita de Cassia"/>
        <s v="Jardim Estela Mari"/>
        <s v="Granja Clotilde"/>
        <s v="Chacará Ondas Verdes"/>
        <s v="Invernada"/>
        <s v="Moinho Velho"/>
        <s v="Vila Santo Antônio"/>
        <s v="Pitas"/>
        <s v="Jardim São Luiz"/>
        <s v="Bairro Nakamura Park"/>
        <s v="Ressaca"/>
        <s v="Granja Viana II"/>
        <s v="Jardim São Vicente"/>
        <s v="Cercado Grande"/>
        <s v="Caiapia"/>
        <s v="Embuema"/>
        <s v="Morada Santa Fé"/>
        <s v="Jardim Haras Bela Vista Gl Dois"/>
        <s v="Chácara Tropical (Caucaia do Alto)"/>
        <s v="Parque Santa Rita de Cássia"/>
        <s v="Maria Auxiliadora"/>
        <s v="Vila São Joaquim"/>
        <s v="Jardim Maria Tereza"/>
        <s v="Recanto Arco Verde"/>
        <s v="Jardim Sabia"/>
        <s v="Vila Santo Antônio do Portão"/>
        <s v="Jardim Eliane"/>
        <s v="Jardim dos Pereiras (Caucaia do Alto)"/>
        <s v="Quinta dos Angicos"/>
        <s v="Parque Rincão"/>
        <s v="Pununduva"/>
        <s v="Vila Monte Serrat (Raízes Eco Clube)"/>
        <s v="Parque São Paulo"/>
        <s v="Portal do Santa Paula"/>
        <s v="Jardim vargem grande"/>
        <s v="Jardim Panorama"/>
        <s v="Bairro Jardim Nossa Senhora das Graças"/>
        <s v="dos Pereiras (Caucaia do Alto)"/>
        <s v="Jardim Barro Branco"/>
        <s v="Jardim Santa Clara"/>
        <s v="Residencial Palma de Maiorca"/>
        <s v="Barro Branco"/>
        <s v="Jardim Monte Santo"/>
        <m/>
        <s v="Horizontal Park"/>
        <s v="Jardim Adelina"/>
        <s v="Jardim Dinorah"/>
        <s v="Jardim Tomé"/>
        <s v="Jardim Belizario"/>
        <s v="Chácara Embu Colonial"/>
        <s v="Parque Frondoso"/>
        <s v="Lageadinho"/>
        <s v="Parque São George"/>
        <s v="Vila São Francisco"/>
        <s v="Jardim Bela Vista"/>
        <s v="Conjunto Habitacional Presidente Castelo Branco"/>
      </sharedItems>
    </cacheField>
    <cacheField name="Condomínio" numFmtId="0">
      <sharedItems containsBlank="1" count="69">
        <s v="Condomínio Green Land"/>
        <s v="Edifício Pedra Diamante"/>
        <s v="Condomínio Vida Plena"/>
        <m/>
        <s v="Condomínio Costa Verde"/>
        <s v="Edifício Narciso"/>
        <s v="Condomínio Residencial Valle Verde"/>
        <s v="Residencial Sidney"/>
        <s v="Condomínio Cotia C (CDHU do Panorama)"/>
        <s v="Condomínio Parque Real"/>
        <s v="Condomínio Le Mont I"/>
        <s v="Condomínio Jardim dos Alpes"/>
        <s v="Condomínio Arco Iris I"/>
        <s v="Residencial Paris"/>
        <s v="Condomínio Residencial Florença"/>
        <s v="Condomínio Residêncial Praça Paraíso"/>
        <s v="Residencial Las Vegas"/>
        <s v="Condomínio Club &amp; Home Bosque dos Pássaros"/>
        <s v="Condomínio Residencial Bento XXI"/>
        <s v="Residencial Mônaco"/>
        <s v="Condomínio Tangará"/>
        <s v="Condomínio Araras"/>
        <s v="Residencial Bem-te-vi"/>
        <s v="Condomínio Canários - Reserva das Aves"/>
        <s v="Condomínio Residencial Viva Vida"/>
        <s v="Residencial Nativo Clube"/>
        <s v="Parque Vivere Cotia"/>
        <s v="Residencial Ilha de Capri"/>
        <s v="Condomínio Juritis - Reserva das Aves"/>
        <s v="Condomínio Residêncial Vila Verde"/>
        <s v="Condomínio Novo Horizonte"/>
        <s v="Condomínio Conquista Cotia"/>
        <s v="Condomínio Le Mont II"/>
        <s v="Residencial Vida Nova"/>
        <s v="Condomínio Associação Residencial dos Ipês"/>
        <s v="Edifício São Sebastião"/>
        <s v="Condomínio Vitoria"/>
        <s v="Residencial Positano"/>
        <s v="Condomínio Sindona Parque 01"/>
        <s v="Residencial Napoles"/>
        <s v="Condominio Vila Real do Moinho Velho"/>
        <s v="Residencial Granja Caiapia"/>
        <s v="Vila das Flores"/>
        <s v="Condomínio Beija Flor - Reserva das Aves"/>
        <s v="Condomínio Bem-te-vi (Lageado)"/>
        <s v="Villagio di Lux"/>
        <s v="Residencial Barcelona"/>
        <s v="Edifício Pedra Zafira"/>
        <s v="Condominio Terra Nobre Granja Vianna"/>
        <s v="Condominio Nova Zelandia I"/>
        <s v="Condomínio Buona Vitta"/>
        <s v="Residencial Quinta de Santa Ana"/>
        <s v="Residencial Villa D'Este"/>
        <s v="Condomínio Vista Verde"/>
        <s v="Condomínio Reserva Samambaia"/>
        <s v="Condomínio Refúgio Cantagalo III"/>
        <s v="Condomínio Veredas (CDHU do São Miguel)"/>
        <s v="Condomínio Portal de Cotia"/>
        <s v="Condomínio Villa Residêncial do Bosque"/>
        <s v="Condominio Evidence"/>
        <s v="Condomínio Andorinhas - Reserva das Aves"/>
        <s v="Condomínio Astoria III"/>
        <s v="Condomínio Bosque Clube "/>
        <s v="Condomínio Nova Zelândia II"/>
        <s v="Residencial Cellebra Cotia"/>
        <s v="Parque Industrial San José"/>
        <s v="Shopping Open Mall The Square"/>
        <s v="Shopping Granja Vianna"/>
        <s v="Condomínio Residêncial Porto Seguro"/>
      </sharedItems>
    </cacheField>
    <cacheField name="motivoReal" numFmtId="0">
      <sharedItems count="10">
        <s v="Mudanca de Endereco (Inviabilidade Tecnica)"/>
        <s v="Mudanca para local que ja possui Nmultifibra"/>
        <s v="Insatisfacao com servico prestado"/>
        <s v="Pessoal nao Detalhado"/>
        <s v="Trocou de Provedor (Melhor Proposta Financeira)"/>
        <s v="Trocou de provedor (Pacote dados moveis incluso)"/>
        <s v="Corte de gastos"/>
        <s v="Termino de contrato"/>
        <s v="Empresa fechou"/>
        <s v="Insatisfacao com valor do servico"/>
      </sharedItems>
    </cacheField>
    <cacheField name="Local Inviabilidade" numFmtId="0">
      <sharedItems containsBlank="1" count="77">
        <s v="SP-Capital"/>
        <s v="  "/>
        <s v="Bauru"/>
        <s v="Barueri"/>
        <s v="Londrina"/>
        <s v="Itapeninga"/>
        <s v="Goiás"/>
        <s v="Mato Grosso"/>
        <s v="Cotia (Rua Brumado)"/>
        <s v="Embu das Artes"/>
        <m/>
        <s v="Osasco"/>
        <s v="Sorocaba"/>
        <s v="Bahia"/>
        <s v="Rio de Janeiro"/>
        <s v="Guarulhos"/>
        <s v="Jarinu"/>
        <s v="Blumenau"/>
        <s v="Cotia (Rua Sussumo Yoshimoto)"/>
        <s v="Belo Horizonte"/>
        <s v="Itapevi"/>
        <s v="Minas Gerais"/>
        <s v="Rondonia"/>
        <s v="Ipaussu"/>
        <s v="Perelhos"/>
        <s v="Portugal"/>
        <s v="Registro"/>
        <s v="Barueri "/>
        <s v="Campinas"/>
        <s v="Jandira"/>
        <s v="Osasco "/>
        <s v="Pernambuco"/>
        <s v="Recife"/>
        <s v="Santana"/>
        <s v="não foi informado"/>
        <s v="Natal"/>
        <s v="Carapicuíba"/>
        <s v="Argentina"/>
        <s v="Engenheiro Coelho"/>
        <s v="Santos"/>
        <s v="Maua"/>
        <s v="Diadema"/>
        <s v="Santo André"/>
        <s v="Paraná"/>
        <s v="Portugal "/>
        <s v=" Itaim Paulista"/>
        <s v="Condomínio Village de Wimbledon"/>
        <s v="Santa Bárbara"/>
        <s v="Cambuci"/>
        <s v="Itapecerica da Serra"/>
        <s v="Jundiaí"/>
        <s v="Guarujá"/>
        <s v="Santa Catarina"/>
        <s v="Tocantins"/>
        <s v="Pirituba"/>
        <s v="Pirapora Bom Jesus "/>
        <s v="Outro País"/>
        <s v="Barretos-SP"/>
        <s v="Praia Grande"/>
        <s v="São Pedro"/>
        <s v="São Roque"/>
        <s v="Italia"/>
        <s v="Dracena "/>
        <s v="Marília"/>
        <s v="Alemanha"/>
        <s v="Itaquaquecetuba"/>
        <s v="Estrada Matão I"/>
        <s v="Paranápanema"/>
        <s v="Goiania"/>
        <s v="Condomínio Sunflower"/>
        <s v="Guarulhos "/>
        <s v="São Bernardo do Campo"/>
        <s v="Santana de Parnaíba"/>
        <s v="Araçatuba"/>
        <s v="Curitiba"/>
        <s v=" São Roque"/>
        <s v="Condominio Bujiro Macal"/>
      </sharedItems>
    </cacheField>
    <cacheField name="Provedor" numFmtId="0">
      <sharedItems containsBlank="1" count="8">
        <m/>
        <s v="Vivo"/>
        <s v="Claro"/>
        <s v="Não informado"/>
        <s v="Interlink"/>
        <s v="Revnet"/>
        <s v="Não quis informar"/>
        <s v="Netcintra"/>
      </sharedItems>
    </cacheField>
    <cacheField name="Motivo Insatisfação" numFmtId="0">
      <sharedItems containsBlank="1" count="5">
        <m/>
        <s v="Lentidão e Oscilação (Somente Wi-Fi)"/>
        <s v="Lentidão e Oscilação (Geral)"/>
        <s v="Não quis informar"/>
        <s v="Lentidão e Oscilação (Somente no TVBox)"/>
      </sharedItems>
    </cacheField>
    <cacheField name="Dificuldade" numFmtId="0">
      <sharedItems count="2">
        <s v="Crítica"/>
        <s v="Alta"/>
      </sharedItems>
    </cacheField>
    <cacheField name="Ajustado no IXC" numFmtId="0">
      <sharedItems count="1">
        <s v="OK"/>
      </sharedItems>
    </cacheField>
    <cacheField name="responsavel" numFmtId="0">
      <sharedItems count="2">
        <s v="Giovanna Aguiar"/>
        <s v="Luis Chicuta"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invalid="1" refreshOnLoad="1" refreshedVersion="5" refreshedDate="45840.5519675926" refreshedBy="João Pedro" recordCount="446">
  <cacheSource type="worksheet">
    <worksheetSource ref="A1:M447" sheet="Retenções Outros Setores"/>
  </cacheSource>
  <cacheFields count="13">
    <cacheField name="ID Cliente" numFmtId="0">
      <sharedItems containsString="0" containsBlank="1" containsNumber="1" containsInteger="1" minValue="272" maxValue="84990" count="214">
        <n v="21891"/>
        <n v="31590"/>
        <n v="69562"/>
        <n v="2789"/>
        <n v="80570"/>
        <n v="52852"/>
        <n v="73040"/>
        <n v="78465"/>
        <n v="23781"/>
        <n v="74788"/>
        <n v="79245"/>
        <n v="8843"/>
        <n v="73047"/>
        <n v="20558"/>
        <n v="72227"/>
        <n v="67051"/>
        <n v="62562"/>
        <n v="6919"/>
        <n v="73702"/>
        <n v="72258"/>
        <n v="79381"/>
        <n v="71867"/>
        <n v="78396"/>
        <n v="76232"/>
        <n v="64771"/>
        <n v="5993"/>
        <n v="72312"/>
        <n v="84826"/>
        <n v="61649"/>
        <n v="77287"/>
        <n v="83002"/>
        <n v="78785"/>
        <n v="27598"/>
        <n v="77607"/>
        <n v="33523"/>
        <n v="7851"/>
        <n v="20426"/>
        <n v="61637"/>
        <n v="56206"/>
        <n v="70693"/>
        <n v="65994"/>
        <n v="15232"/>
        <n v="31356"/>
        <n v="77983"/>
        <n v="78654"/>
        <n v="80523"/>
        <n v="59024"/>
        <n v="82639"/>
        <n v="789"/>
        <n v="41909"/>
        <n v="64229"/>
        <n v="48608"/>
        <n v="79074"/>
        <n v="32865"/>
        <n v="15643"/>
        <n v="60120"/>
        <n v="84990"/>
        <n v="12746"/>
        <n v="13193"/>
        <n v="21985"/>
        <n v="19932"/>
        <n v="4944"/>
        <n v="31713"/>
        <n v="16520"/>
        <n v="76397"/>
        <n v="16086"/>
        <n v="65132"/>
        <n v="81925"/>
        <n v="60693"/>
        <n v="80771"/>
        <n v="36468"/>
        <n v="37289"/>
        <n v="84466"/>
        <n v="75896"/>
        <n v="29600"/>
        <n v="84254"/>
        <n v="79328"/>
        <n v="69223"/>
        <n v="16946"/>
        <n v="28196"/>
        <n v="45755"/>
        <n v="23315"/>
        <n v="16253"/>
        <n v="79206"/>
        <n v="60613"/>
        <n v="32156"/>
        <n v="27679"/>
        <n v="16327"/>
        <n v="1580"/>
        <n v="33603"/>
        <n v="27096"/>
        <n v="26042"/>
        <n v="9712"/>
        <n v="84504"/>
        <n v="9489"/>
        <n v="31371"/>
        <n v="71621"/>
        <n v="71708"/>
        <n v="69797"/>
        <n v="64517"/>
        <n v="28174"/>
        <n v="28783"/>
        <n v="63412"/>
        <n v="74364"/>
        <n v="59968"/>
        <n v="64729"/>
        <n v="62159"/>
        <n v="52843"/>
        <n v="48184"/>
        <n v="5572"/>
        <n v="5606"/>
        <n v="64147"/>
        <n v="64568"/>
        <n v="18453"/>
        <n v="25000"/>
        <n v="7833"/>
        <n v="63947"/>
        <n v="6823"/>
        <n v="3082"/>
        <n v="29051"/>
        <n v="49185"/>
        <n v="64940"/>
        <n v="8501"/>
        <n v="33568"/>
        <n v="75588"/>
        <n v="19862"/>
        <n v="30041"/>
        <n v="35877"/>
        <n v="26411"/>
        <n v="80812"/>
        <n v="13992"/>
        <n v="15636"/>
        <n v="84331"/>
        <n v="65474"/>
        <n v="68741"/>
        <n v="81385"/>
        <n v="72732"/>
        <n v="41786"/>
        <n v="80197"/>
        <n v="4608"/>
        <n v="10327"/>
        <n v="65406"/>
        <n v="82453"/>
        <n v="84045"/>
        <n v="39299"/>
        <n v="83826"/>
        <n v="83452"/>
        <n v="83036"/>
        <n v="16835"/>
        <n v="84472"/>
        <n v="83406"/>
        <n v="25211"/>
        <n v="84224"/>
        <n v="7439"/>
        <n v="84685"/>
        <n v="84774"/>
        <n v="83109"/>
        <n v="37066"/>
        <n v="83573"/>
        <n v="84235"/>
        <n v="83481"/>
        <n v="56427"/>
        <n v="82719"/>
        <n v="34373"/>
        <n v="28271"/>
        <n v="84914"/>
        <n v="83475"/>
        <n v="22224"/>
        <n v="51458"/>
        <n v="22049"/>
        <n v="16648"/>
        <n v="51630"/>
        <n v="19804"/>
        <n v="1820"/>
        <n v="61123"/>
        <n v="55271"/>
        <n v="56029"/>
        <n v="10301"/>
        <n v="55634"/>
        <n v="22166"/>
        <n v="54729"/>
        <n v="58929"/>
        <n v="55381"/>
        <n v="84589"/>
        <n v="32423"/>
        <n v="57453"/>
        <n v="82106"/>
        <n v="82472"/>
        <n v="84735"/>
        <n v="84313"/>
        <n v="24999"/>
        <n v="39344"/>
        <n v="30399"/>
        <n v="36303"/>
        <n v="22136"/>
        <n v="36611"/>
        <n v="38322"/>
        <n v="5817"/>
        <n v="21942"/>
        <n v="25920"/>
        <n v="40558"/>
        <n v="35431"/>
        <n v="26699"/>
        <n v="272"/>
        <n v="29214"/>
        <n v="41522"/>
        <n v="11586"/>
        <n v="30137"/>
        <n v="31550"/>
        <n v="50476"/>
        <n v="78509"/>
        <n v="71359"/>
        <n v="82243"/>
        <m/>
      </sharedItems>
    </cacheField>
    <cacheField name="ID Contrato" numFmtId="0">
      <sharedItems containsString="0" containsBlank="1" containsNumber="1" containsInteger="1" minValue="233" maxValue="123024" count="221">
        <n v="38150"/>
        <n v="53883"/>
        <n v="99208"/>
        <n v="122042"/>
        <n v="117711"/>
        <n v="79067"/>
        <n v="122443"/>
        <n v="115199"/>
        <n v="92351"/>
        <n v="114883"/>
        <n v="116157"/>
        <n v="122774"/>
        <n v="102986"/>
        <n v="35354"/>
        <n v="102123"/>
        <n v="96267"/>
        <n v="90800"/>
        <n v="117948"/>
        <n v="104218"/>
        <n v="102147"/>
        <n v="116309"/>
        <n v="101792"/>
        <n v="115097"/>
        <n v="112539"/>
        <n v="93494"/>
        <n v="102590"/>
        <n v="123024"/>
        <n v="102212"/>
        <n v="122732"/>
        <n v="105010"/>
        <n v="113749"/>
        <n v="120605"/>
        <n v="115564"/>
        <n v="110760"/>
        <n v="114121"/>
        <n v="56260"/>
        <n v="12091"/>
        <n v="35121"/>
        <n v="89642"/>
        <n v="92359"/>
        <n v="100544"/>
        <n v="94952"/>
        <n v="26476"/>
        <n v="53586"/>
        <n v="114592"/>
        <n v="115414"/>
        <n v="117649"/>
        <n v="86536"/>
        <n v="120164"/>
        <n v="581"/>
        <n v="122155"/>
        <n v="92834"/>
        <n v="97736"/>
        <n v="115925"/>
        <n v="120080"/>
        <n v="67779"/>
        <n v="87810"/>
        <n v="122926"/>
        <n v="88529"/>
        <n v="60768"/>
        <n v="38260"/>
        <n v="34166"/>
        <n v="6417"/>
        <n v="54044"/>
        <n v="118072"/>
        <n v="112734"/>
        <n v="28181"/>
        <n v="93928"/>
        <n v="119336"/>
        <n v="111193"/>
        <n v="88487"/>
        <n v="117932"/>
        <n v="122541"/>
        <n v="60777"/>
        <n v="122310"/>
        <n v="116111"/>
        <n v="51483"/>
        <n v="122041"/>
        <n v="116239"/>
        <n v="98818"/>
        <n v="29858"/>
        <n v="49716"/>
        <n v="22425"/>
        <n v="70759"/>
        <n v="40977"/>
        <n v="28514"/>
        <n v="116113"/>
        <n v="105135"/>
        <n v="54607"/>
        <n v="49106"/>
        <n v="28662"/>
        <n v="1329"/>
        <n v="56356"/>
        <n v="48402"/>
        <n v="46412"/>
        <n v="15829"/>
        <n v="122364"/>
        <n v="15383"/>
        <n v="53605"/>
        <n v="101527"/>
        <n v="101698"/>
        <n v="99499"/>
        <n v="99448"/>
        <n v="96874"/>
        <n v="89700"/>
        <n v="91864"/>
        <n v="110462"/>
        <n v="87633"/>
        <n v="93443"/>
        <n v="90308"/>
        <n v="122436"/>
        <n v="73625"/>
        <n v="7614"/>
        <n v="74761"/>
        <n v="92738"/>
        <n v="93226"/>
        <n v="94279"/>
        <n v="44304"/>
        <n v="12055"/>
        <n v="92493"/>
        <n v="10038"/>
        <n v="3199"/>
        <n v="69381"/>
        <n v="93927"/>
        <n v="74773"/>
        <n v="93692"/>
        <n v="73931"/>
        <n v="56311"/>
        <n v="111842"/>
        <n v="34028"/>
        <n v="51998"/>
        <n v="59091"/>
        <n v="17847"/>
        <n v="118488"/>
        <n v="24000"/>
        <n v="27281"/>
        <n v="122140"/>
        <n v="94334"/>
        <n v="98273"/>
        <n v="118704"/>
        <n v="17476"/>
        <n v="102642"/>
        <n v="114781"/>
        <n v="117295"/>
        <n v="5780"/>
        <n v="74486"/>
        <n v="120946"/>
        <n v="119947"/>
        <n v="121795"/>
        <n v="86037"/>
        <n v="121552"/>
        <n v="121132"/>
        <n v="120644"/>
        <n v="68728"/>
        <n v="122316"/>
        <n v="121123"/>
        <n v="119513"/>
        <n v="122001"/>
        <n v="118336"/>
        <n v="11270"/>
        <n v="122558"/>
        <n v="122670"/>
        <n v="120716"/>
        <n v="60516"/>
        <n v="121264"/>
        <n v="122021"/>
        <n v="121162"/>
        <n v="83406"/>
        <n v="120264"/>
        <n v="57279"/>
        <n v="49812"/>
        <n v="122835"/>
        <n v="122628"/>
        <n v="38629"/>
        <n v="77457"/>
        <n v="38399"/>
        <n v="29289"/>
        <n v="77665"/>
        <n v="89180"/>
        <n v="89434"/>
        <n v="102565"/>
        <n v="82021"/>
        <n v="82924"/>
        <n v="17014"/>
        <n v="82449"/>
        <n v="38710"/>
        <n v="81365"/>
        <n v="86428"/>
        <n v="82270"/>
        <n v="122461"/>
        <n v="54925"/>
        <n v="120858"/>
        <n v="119409"/>
        <n v="119559"/>
        <n v="119970"/>
        <n v="122619"/>
        <n v="122119"/>
        <n v="44302"/>
        <n v="63232"/>
        <n v="52424"/>
        <n v="59620"/>
        <n v="38686"/>
        <n v="59988"/>
        <n v="62005"/>
        <n v="8083"/>
        <n v="38220"/>
        <n v="46209"/>
        <n v="64640"/>
        <n v="58562"/>
        <n v="47738"/>
        <n v="233"/>
        <n v="51006"/>
        <n v="65772"/>
        <n v="100762"/>
        <n v="52111"/>
        <n v="53828"/>
        <n v="112759"/>
        <n v="115253"/>
        <n v="101246"/>
        <n v="120472"/>
        <m/>
      </sharedItems>
    </cacheField>
    <cacheField name="ID Atendimento" numFmtId="0">
      <sharedItems containsString="0" containsBlank="1" containsNumber="1" containsInteger="1" minValue="1160366" maxValue="1187346" count="224">
        <n v="1164452"/>
        <n v="1165669"/>
        <n v="1184721"/>
        <n v="1160382"/>
        <n v="1160438"/>
        <n v="1162315"/>
        <n v="1167450"/>
        <n v="1168367"/>
        <n v="1171082"/>
        <n v="1171348"/>
        <n v="1172916"/>
        <n v="1177156"/>
        <n v="1177588"/>
        <n v="1160652"/>
        <n v="1163352"/>
        <n v="1163360"/>
        <n v="1165652"/>
        <n v="1166011"/>
        <n v="1167453"/>
        <n v="1168355"/>
        <n v="1171369"/>
        <n v="1173976"/>
        <n v="1174244"/>
        <n v="1175111"/>
        <n v="1177339"/>
        <n v="1179364"/>
        <n v="1185190"/>
        <n v="1187335"/>
        <n v="1176239"/>
        <n v="1160863"/>
        <n v="1171353"/>
        <n v="1175913"/>
        <n v="1160414"/>
        <n v="1160431"/>
        <n v="1161115"/>
        <n v="1161125"/>
        <n v="1161958"/>
        <n v="1161963"/>
        <n v="1161969"/>
        <n v="1164040"/>
        <n v="1164044"/>
        <n v="1164803"/>
        <n v="1167461"/>
        <n v="1169897"/>
        <n v="1171351"/>
        <n v="1172316"/>
        <n v="1172345"/>
        <n v="1172910"/>
        <n v="1173929"/>
        <n v="1173940"/>
        <n v="1175106"/>
        <n v="1175775"/>
        <n v="1175904"/>
        <n v="1176939"/>
        <n v="1177779"/>
        <n v="1178070"/>
        <n v="1178619"/>
        <n v="1183018"/>
        <n v="1186838"/>
        <n v="1165679"/>
        <n v="1171097"/>
        <n v="1171359"/>
        <n v="1185177"/>
        <n v="1160419"/>
        <n v="1160879"/>
        <n v="1161112"/>
        <n v="1161956"/>
        <n v="1162004"/>
        <n v="1166519"/>
        <n v="1170280"/>
        <n v="1170294"/>
        <n v="1171091"/>
        <n v="1171133"/>
        <n v="1172319"/>
        <n v="1173951"/>
        <n v="1175102"/>
        <n v="1176257"/>
        <n v="1176531"/>
        <n v="1186821"/>
        <n v="1174024"/>
        <n v="1186808"/>
        <n v="1164801"/>
        <n v="1174226"/>
        <n v="1166542"/>
        <n v="1168328"/>
        <n v="1168372"/>
        <n v="1173992"/>
        <n v="1182994"/>
        <n v="1183023"/>
        <n v="1162521"/>
        <n v="1173949"/>
        <n v="1163421"/>
        <n v="1166545"/>
        <n v="1167434"/>
        <n v="1175113"/>
        <n v="1186861"/>
        <n v="1167442"/>
        <n v="1168321"/>
        <n v="1169733"/>
        <n v="1165167"/>
        <n v="1184844"/>
        <n v="1160884"/>
        <n v="1181892"/>
        <n v="1186816"/>
        <n v="1160648"/>
        <n v="1172904"/>
        <n v="1177621"/>
        <n v="1171137"/>
        <n v="1183006"/>
        <n v="1163415"/>
        <n v="1177342"/>
        <n v="1183001"/>
        <n v="1168362"/>
        <n v="1169891"/>
        <n v="1171839"/>
        <n v="1177607"/>
        <n v="1185185"/>
        <n v="1185175"/>
        <n v="1165687"/>
        <n v="1167428"/>
        <n v="1171836"/>
        <n v="1173981"/>
        <n v="1175555"/>
        <n v="1183917"/>
        <n v="1185250"/>
        <n v="1166544"/>
        <n v="1166546"/>
        <n v="1178418"/>
        <n v="1186831"/>
        <n v="1161960"/>
        <n v="1176254"/>
        <n v="1183920"/>
        <n v="1172981"/>
        <n v="1164973"/>
        <n v="1177137"/>
        <n v="1177617"/>
        <n v="1169727"/>
        <n v="1173935"/>
        <n v="1174237"/>
        <n v="1183916"/>
        <n v="1163386"/>
        <n v="1164273"/>
        <n v="1168329"/>
        <n v="1177145"/>
        <n v="1177626"/>
        <n v="1184176"/>
        <n v="1178425"/>
        <n v="1177790"/>
        <n v="1172313"/>
        <n v="1172929"/>
        <n v="1172940"/>
        <n v="1171475"/>
        <n v="1183912"/>
        <n v="1160366"/>
        <n v="1161121"/>
        <n v="1162827"/>
        <n v="1169701"/>
        <n v="1170288"/>
        <n v="1171366"/>
        <n v="1174017"/>
        <n v="1175778"/>
        <n v="1177135"/>
        <n v="1177571"/>
        <n v="1178080"/>
        <n v="1182974"/>
        <n v="1185159"/>
        <n v="1185493"/>
        <n v="1187346"/>
        <n v="1169055"/>
        <n v="1177834"/>
        <n v="1179096"/>
        <n v="1166488"/>
        <n v="1181567"/>
        <n v="1182975"/>
        <n v="1184732"/>
        <n v="1177165"/>
        <n v="1177152"/>
        <n v="1164170"/>
        <n v="1175109"/>
        <n v="1186804"/>
        <n v="1171834"/>
        <n v="1178623"/>
        <n v="1186858"/>
        <n v="1185490"/>
        <n v="1163773"/>
        <n v="1165166"/>
        <n v="1169675"/>
        <n v="1182989"/>
        <n v="1160396"/>
        <n v="1163944"/>
        <n v="1164969"/>
        <n v="1164161"/>
        <n v="1175244"/>
        <n v="1164818"/>
        <n v="1175764"/>
        <n v="1177130"/>
        <n v="1177743"/>
        <n v="1178632"/>
        <n v="1182984"/>
        <n v="1170285"/>
        <n v="1161978"/>
        <n v="1163947"/>
        <n v="1160889"/>
        <n v="1162832"/>
        <n v="1173996"/>
        <n v="1175252"/>
        <n v="1177128"/>
        <n v="1163763"/>
        <n v="1165683"/>
        <n v="1166008"/>
        <n v="1172923"/>
        <n v="1173932"/>
        <n v="1186828"/>
        <n v="1172348"/>
        <n v="1161968"/>
        <n v="1169964"/>
        <n v="1175098"/>
        <n v="1175249"/>
        <n v="1171463"/>
        <n v="1174230"/>
        <n v="1165609"/>
        <n v="1168379"/>
        <n v="1176519"/>
        <m/>
      </sharedItems>
    </cacheField>
    <cacheField name="Plano" numFmtId="0">
      <sharedItems containsBlank="1" count="21">
        <s v="1 COMBO MULTI 250 + Basic TV"/>
        <s v="1 COMBO MULTI 250 + Power TV"/>
        <s v="1 COMBO MULTI 30 Promocional"/>
        <s v="1 COMBO MULTI 300 Promocional"/>
        <s v="1 COMBO MULTI 50 Promocional"/>
        <s v="1 COMBO MULTI 500 + Basic TV"/>
        <s v="1 COMBO MULTI PREMIUM"/>
        <s v="2 COMBO MULTI 250 + Basic TV"/>
        <s v="2 COMBO MULTI 250 + Power TV"/>
        <s v="2 COMBO MULTI 300 Promocional"/>
        <s v="2 COMBO MULTI 50 Promocional"/>
        <s v="2 COMBO MULTI 500 + Basic TV"/>
        <s v="2 COMBO MULTI 500 Promocional - SEM LOCACAO"/>
        <s v="2 COMBO MULTI PREMIUM"/>
        <s v="2 MULTI 200"/>
        <s v="2 MULTI 50"/>
        <s v="200_Mbps Promocional"/>
        <s v="MULTI 150 EMPRESA"/>
        <s v="MULTI 300 EMPRESA"/>
        <s v="MULTI 500 CORPORATIVO"/>
        <m/>
      </sharedItems>
    </cacheField>
    <cacheField name="Nome" numFmtId="0">
      <sharedItems containsBlank="1" count="214">
        <s v="Rosana Patricia Mariano Costa"/>
        <s v="Isabel Santana"/>
        <s v="Pricilla Irineu Polastrini"/>
        <s v="Perivaldo Nascimento Dias"/>
        <s v="Gabriela Rodrigues Wecchi"/>
        <s v="Eduardo Caceres Donaire"/>
        <s v="Paulo Morais dos Santos"/>
        <s v="Ana Luzia Da Silva Santos"/>
        <s v="Mariza Santiago Braz"/>
        <s v="Isabelle da Silva Dias"/>
        <s v="Edson Souza"/>
        <s v="Norberto Andrade Silva"/>
        <s v="Conceição Aparecida dos Santos"/>
        <s v="Leuda de Moura Canim"/>
        <s v="Claiton de Jesus Oliveira"/>
        <s v="Josimar Roque de Moraes"/>
        <s v="Aline Pelegrino de Souza"/>
        <s v="Leandro Nascimento Saraiva"/>
        <s v="Luis Paulo Correa"/>
        <s v="Keven Val Silva Pereira"/>
        <s v="Maria Patricia Souza do Nascimento"/>
        <s v="Natali Catherine Souza Pinheiro"/>
        <s v="Alcione Teresinha Gasparini Cabrera"/>
        <s v="Caroline Alves Raminho"/>
        <s v="Neiva Cristina de Moraes Calazans Correia"/>
        <s v="Vivian Patricia Ramos Franca"/>
        <s v="Maisa Liberato Mota"/>
        <s v="Rafaela da Costa Ferreira"/>
        <s v="Keyla Brito Braga"/>
        <s v="Emily Francine Alves de Lima"/>
        <s v="Deise Aparecida De Camargo Alves"/>
        <s v="Viviane Gonçalves"/>
        <s v="Gislene da Silva Gomes"/>
        <s v="Alex Sandro Santiago Silva"/>
        <s v="Vera Lucia Cruzes Santos"/>
        <s v="Max Alexandre Pereira"/>
        <s v="Maria Alcione da Silva"/>
        <s v="Lilian Batista Soares"/>
        <s v="Marcelo Antônio Cruz"/>
        <s v="Romildo de Jesus Silva"/>
        <s v="Alcilene da Silva"/>
        <s v="Ana Paula Nunes de Sousa"/>
        <s v="Marcelo Carvalho de Almeida"/>
        <s v="Marizete da Silva Santos Sousa"/>
        <s v="Marivalda Maria Pereira de Gouveia"/>
        <s v="Leonardo Silva De Oliveira"/>
        <s v="Bruna Shimokawa Rodrigues"/>
        <s v="José Airton Gabino Barbosa"/>
        <s v="Paulo Rogerio Gomes dos Santos"/>
        <s v="Gabriel Rodrigues Ferreira"/>
        <s v="Pedro Batista Alexandre"/>
        <s v="Gustavo Ipolito Bizarro Pereira"/>
        <s v="Geralda Bernardino"/>
        <s v="Tania Regina Marcelino"/>
        <s v="Maria das Neves da Silva"/>
        <s v="Gilmar Santana dos Santos"/>
        <s v="Vera Lúcia Gomes Pinheiro"/>
        <s v="Danielle Christine de Araujo Ferreira"/>
        <s v="Rodrigo Barbosa da Silva"/>
        <s v="Gustavo Santana de Deus"/>
        <s v="Marivaldo Lopes Soares"/>
        <s v="Helena Nogueira dos Reis"/>
        <s v="Jessica Nascimento Domingos"/>
        <s v="Gracieli Cristina da Silva gomes"/>
        <s v="João Paulo Tenorio da Silva"/>
        <s v="Pedro Luiz Pacheco de Mello"/>
        <s v="Ronaldo Francisco de Melo"/>
        <s v="Leandro Alves de Almeida"/>
        <s v="Sara dos Santos Sena"/>
        <s v="Maximiliano Rehder Rodriguez"/>
        <s v="Kátia Souza da Silva"/>
        <s v="Marcio Gonçalves da Rocha"/>
        <s v="Michele Ferreira de Souza"/>
        <s v="Luciano modesto dos Santos"/>
        <s v="Gabriela Porfirio da Silva"/>
        <s v="Camila Maria Mengarelli Sampedro"/>
        <s v="Marli Aparecida dos Santos"/>
        <s v="Victor Luiz Kosuge de Almeida"/>
        <s v="Luzinete Vieira dos Santos"/>
        <s v="Ademir Rodrigues da Silva"/>
        <s v="Bruna Gonçalves da Silva"/>
        <s v="Lincoln Hiroyuki Kosaka"/>
        <s v="Patricia Pereira Da Silva"/>
        <s v="Tatiane Leandro do Carmo"/>
        <s v="Ronaldo Evangelista Aguiar"/>
        <s v="Cleusa de Albuquerque"/>
        <s v="Telma Fátima da Silva"/>
        <s v="Flávia Aparecida de Moraes Pereira"/>
        <s v="Gilberto Teixeira Rodrigues"/>
        <s v="Edna da Silva Sampaio"/>
        <s v="Thiago Felix"/>
        <s v="Reginaldo Santos da Silva"/>
        <s v="Eduardo Henrique da Silva Farias"/>
        <s v="Jessica de Paula Araújo"/>
        <s v="Fabio da Silva Santos"/>
        <s v="Crispino Batista Folha"/>
        <s v="Mara Alice Avelino da Silva Reis"/>
        <s v="Airton Justino"/>
        <s v="Humberto Monteiro da Cruz"/>
        <s v="Cleonan de Souza Santos"/>
        <s v="Milton Carlos dos Santos"/>
        <s v="Cássia Pereira do Nascimento"/>
        <s v="Luciana de Souza"/>
        <s v="Maria Eduarda Moreira Feitosa e Lima"/>
        <s v="Jose Roberto Soares"/>
        <s v="Danielle Suzane Portugal Sousa"/>
        <s v="Reginaldo Marques Mendes"/>
        <s v="Elivelton Aparecido Costa Messias"/>
        <s v="Paulo Eduardo Viana"/>
        <s v="Maria Adriano Ribeiro"/>
        <s v="Rogerio Francisco de Farias"/>
        <s v="Jose Carlos Quirino"/>
        <s v="Maia Amorim Alcântara Teixeira"/>
        <s v="Kelly Yasmin Alves da Silva"/>
        <s v="Sergio Roberto Virgílio"/>
        <s v="Rosinete Ribeiro Vieira"/>
        <s v="Rosale Michele Rodrigues Martins"/>
        <s v="Munira Minervina Ribeiro"/>
        <s v="Aparecida da Silva Pinto"/>
        <s v="Adailton Silvestre do Nascimento"/>
        <s v="Miriam Menegario"/>
        <s v="Nourival Ramos de Oliveira"/>
        <s v="Marinalva da Cruz Cordeiro"/>
        <s v="Juan Manuel Vallejo"/>
        <s v="Mara Alice Fonseca"/>
        <s v="Flávia Rafaela Silva Santos"/>
        <s v="Telma Maise Soares"/>
        <s v="Antônio Ferreira dos Santos"/>
        <s v="Bruno Pires de Oliveira"/>
        <s v="Suellem Lira da Costa Matos"/>
        <s v="Flávio Marquart Garcia"/>
        <s v="Josiane De Almeida Magalhães"/>
        <s v="Tarciana da Silva Souza"/>
        <s v="Clebson Carvalho Principe Lima"/>
        <s v="Robson Costa Ferreira"/>
        <s v="Renan de Matos Baradel"/>
        <s v="Jorge Luiz Andrade Bordaz"/>
        <s v="Cristiano da Silva Melo"/>
        <s v="Vicenzo Garofalo Neto"/>
        <s v="Florisvaldo dos Santos Pedreira Filho"/>
        <s v="Erica de Carvalho Chan"/>
        <s v="Marcia Aparecida Texluk"/>
        <s v="Rafaela Aparecida Bernardo Bezerra"/>
        <s v="Mario Sergio Bezerra"/>
        <s v="Guilherme Santos Barroso"/>
        <s v="Amanda Gomes Alves de Sousa"/>
        <s v="Edilson Joaquim da Silva Gonçalves"/>
        <s v="Milena Tex Machado"/>
        <s v="Raiane Ramos de Lima"/>
        <s v="Greciane de Fatima Ferreira"/>
        <s v="Jeferson José Ribeiro"/>
        <s v="Philip Leandro Gundin Barreto"/>
        <s v="Condre Eluiza Campos"/>
        <s v="Luis Roberto Morais Machado"/>
        <s v="Helio Gomes da Silva"/>
        <s v="José Alberto de Jesus Netto"/>
        <s v="José Orlando de Almeida Souza"/>
        <s v="Eduardo Marchetti da Costa"/>
        <s v="Rosana Aparecida de Carvalho"/>
        <s v="Wellington Carlos de Melo Lourenco"/>
        <s v="Jurivaldo Conceicao Santos"/>
        <s v="Neusa Gomes"/>
        <s v="Vando Jacinto"/>
        <s v="Abil Maidis Rosa Damaceno"/>
        <s v="Maria Aparecida Terto Ferreira"/>
        <s v="Luiz de Souza Monteiro"/>
        <s v="Maria Rosa dos Santos Gondim"/>
        <s v="Fernanda Cavaletti Costa Barros"/>
        <s v="Vanessa dos Reis Sena"/>
        <s v="Felicia Placco Dal Ava"/>
        <s v="Beatriz Vidal Capeletti"/>
        <s v="Alex Erquilao Braz"/>
        <s v="Leandra Santos de Souza"/>
        <s v="Rute da Silva Oliveira Pires"/>
        <s v="Israel Icaro de Almeida Silveira"/>
        <s v="Silvano Xavier de Oliveira"/>
        <s v="Arlindo Mendes Pereira"/>
        <s v="Luciana Mendes Maciel França"/>
        <s v="Dejeane Feliciano de Santana Alves"/>
        <s v="Simone Cavalcante Peixoto"/>
        <s v="Mariza Fernandes dos Santos"/>
        <s v="Claudevam Correia da Silva"/>
        <s v="Thyago Medeiros Batista"/>
        <s v="Juliano Rodrigues de Souza"/>
        <s v="Marcia de Barros"/>
        <s v="Ketlhyn I Freitas Lima"/>
        <s v="Mariana Soro Vichietti"/>
        <s v="Ellen da Silva Pereira"/>
        <s v="Debora de S P Cordeiro"/>
        <s v="Celso Emanuel da Cruz Vaz Barata"/>
        <s v="Ricardo Uchoa do Nascimento"/>
        <s v="Rodrigo Santos Silva"/>
        <s v="Cleidiane Martins dos Santos"/>
        <s v="Isabel Cristina Malaquias da Silva"/>
        <s v="Elza Rodrigues"/>
        <s v="Raimundo Ilailson Cunha Junior"/>
        <s v="Jose Gilvan Gomes Silva"/>
        <s v="Francisca Neuma Felix da Silva Saraiva"/>
        <s v="Margarida Maria de Lima Camara"/>
        <s v="Flavia Mendes Jardin"/>
        <s v="Luiz Antônio Viana"/>
        <s v="Aliny Cristini Toledo Martins"/>
        <s v="Carlos Roberto Pires Haddad"/>
        <s v="Maria Maiza Fernandes"/>
        <s v="Jose Ramos dos Santos"/>
        <s v="Aldemir Quinto de Souza"/>
        <s v="Fabiana de Souza Couto Arruda"/>
        <s v="Deusilene Neri da Silva"/>
        <s v="Antônio Duarte Sobrinho"/>
        <s v="CALDEIRÃO SEM FUNDO"/>
        <s v="S&amp;N LIVRARIA E PAPELARIA LTDA"/>
        <s v="GHR PIZZAS CAUCAIA DO ALTO LTDA"/>
        <s v="KOTA IMPORTS LTDA"/>
        <m/>
      </sharedItems>
    </cacheField>
    <cacheField name="Motivo do Cancelamento" numFmtId="0">
      <sharedItems containsBlank="1" count="8">
        <s v="Cancelamento - Insatisfacao com servico prestado"/>
        <s v="Cancelamento - Corte de gastos"/>
        <s v="Cancelamento - Insatisfacao com valor do servico"/>
        <s v="Cancelamento - Insatisfacao com atendimento"/>
        <s v="Cancelamento - Trocou de Provedor (Melhor Proposta Financeira)"/>
        <s v="Cancelamento - Insatisfacao com streaming"/>
        <s v="Cancelamento - Mudanca de Endereco (Inviabilidade Tecnica)"/>
        <m/>
      </sharedItems>
    </cacheField>
    <cacheField name="Retenção Aplicada" numFmtId="0">
      <sharedItems containsBlank="1" count="17">
        <s v="Retencao - Desconto por 1 ano"/>
        <s v="Retencao - Desconto por 3 meses"/>
        <s v="Retencao - Dialogo e retratacao"/>
        <s v="Retencao - Encaixe de ordem de servico"/>
        <s v="Retencao - Isencao de uma mensalidade"/>
        <s v="Retencao - Isencao taxa de servico"/>
        <s v="Retencao - Mediante visita tecnica"/>
        <s v="Retencao - Proposta Black Friday"/>
        <s v="Retencao - Realizado suporte remoto"/>
        <s v="Retencao - Reducao taxa de servico"/>
        <s v="Retencao - Troca de equipamento"/>
        <s v="Retencao - Upgrade de plano e troca de equipamento"/>
        <s v="Retencao - Upgrade do plano"/>
        <s v="Retencao - Implantacao novo endereço"/>
        <s v="Retencao - Desconto por 6 meses"/>
        <s v="Retencao - Troca de titularidade concluida"/>
        <m/>
      </sharedItems>
    </cacheField>
    <cacheField name="Categoria" numFmtId="0">
      <sharedItems containsBlank="1" count="2">
        <s v="Outros Setores"/>
        <m/>
      </sharedItems>
    </cacheField>
    <cacheField name="Registro?" numFmtId="0">
      <sharedItems count="2">
        <s v="Sim"/>
        <s v="Indefinido"/>
      </sharedItems>
    </cacheField>
    <cacheField name="Responsável" numFmtId="0">
      <sharedItems containsBlank="1" count="20">
        <s v="Gabriel Rosa"/>
        <s v="Rennan Taioqui"/>
        <s v="Maria Clara Pereira"/>
        <s v="João Pedro Gomes"/>
        <s v="Alison Evangelista"/>
        <s v="Eduardo Tomaz"/>
        <s v="Gabriel Marques"/>
        <s v="Rubens Ribeiro"/>
        <s v="Pedro Henrique"/>
        <s v="João Pedro Miyake"/>
        <s v="Pedro Henrique de Moraes (Técnico)"/>
        <s v="Luccas Andrade"/>
        <s v="Kaiky Leandro"/>
        <s v="Vinicius Arruda (Técnico)"/>
        <s v="Caio Fernando Rodrigues (Técnico)"/>
        <s v="Miguel Roveda"/>
        <s v="Aline Lourenço"/>
        <s v="Gustavo Leonidas"/>
        <s v="Sara dos Santos"/>
        <m/>
      </sharedItems>
    </cacheField>
    <cacheField name="Revisado?" numFmtId="0">
      <sharedItems count="2">
        <s v="Sim"/>
        <s v="Indefinido"/>
      </sharedItems>
    </cacheField>
    <cacheField name="Dificuldade" numFmtId="0">
      <sharedItems count="4">
        <s v="Baixa"/>
        <s v="Crítica"/>
        <s v="Alta"/>
        <s v="Indefinido"/>
      </sharedItems>
    </cacheField>
    <cacheField name="Ajustado no IXC" numFmtId="0">
      <sharedItems count="2">
        <s v="OK"/>
        <s v="Indefinido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2">
  <r>
    <x v="0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8"/>
  </r>
  <r>
    <x v="9"/>
  </r>
  <r>
    <x v="9"/>
  </r>
  <r>
    <x v="9"/>
  </r>
  <r>
    <x v="9"/>
  </r>
  <r>
    <x v="9"/>
  </r>
  <r>
    <x v="10"/>
  </r>
  <r>
    <x v="11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7"/>
  </r>
  <r>
    <x v="18"/>
  </r>
  <r>
    <x v="18"/>
  </r>
  <r>
    <x v="18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2"/>
  </r>
  <r>
    <x v="22"/>
  </r>
  <r>
    <x v="23"/>
  </r>
  <r>
    <x v="23"/>
  </r>
  <r>
    <x v="23"/>
  </r>
  <r>
    <x v="23"/>
  </r>
  <r>
    <x v="23"/>
  </r>
  <r>
    <x v="23"/>
  </r>
  <r>
    <x v="23"/>
  </r>
  <r>
    <x v="23"/>
  </r>
  <r>
    <x v="24"/>
  </r>
  <r>
    <x v="24"/>
  </r>
  <r>
    <x v="24"/>
  </r>
  <r>
    <x v="25"/>
  </r>
  <r>
    <x v="25"/>
  </r>
  <r>
    <x v="26"/>
  </r>
  <r>
    <x v="26"/>
  </r>
  <r>
    <x v="27"/>
  </r>
  <r>
    <x v="27"/>
  </r>
  <r>
    <x v="2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51">
  <r>
    <x v="0"/>
  </r>
  <r>
    <x v="0"/>
  </r>
  <r>
    <x v="1"/>
  </r>
  <r>
    <x v="2"/>
  </r>
  <r>
    <x v="3"/>
  </r>
  <r>
    <x v="4"/>
  </r>
  <r>
    <x v="3"/>
  </r>
  <r>
    <x v="0"/>
  </r>
  <r>
    <x v="1"/>
  </r>
  <r>
    <x v="1"/>
  </r>
  <r>
    <x v="1"/>
  </r>
  <r>
    <x v="0"/>
  </r>
  <r>
    <x v="0"/>
  </r>
  <r>
    <x v="1"/>
  </r>
  <r>
    <x v="1"/>
  </r>
  <r>
    <x v="5"/>
  </r>
  <r>
    <x v="6"/>
  </r>
  <r>
    <x v="1"/>
  </r>
  <r>
    <x v="1"/>
  </r>
  <r>
    <x v="1"/>
  </r>
  <r>
    <x v="7"/>
  </r>
  <r>
    <x v="8"/>
  </r>
  <r>
    <x v="9"/>
  </r>
  <r>
    <x v="10"/>
  </r>
  <r>
    <x v="1"/>
  </r>
  <r>
    <x v="1"/>
  </r>
  <r>
    <x v="1"/>
  </r>
  <r>
    <x v="0"/>
  </r>
  <r>
    <x v="1"/>
  </r>
  <r>
    <x v="1"/>
  </r>
  <r>
    <x v="11"/>
  </r>
  <r>
    <x v="12"/>
  </r>
  <r>
    <x v="0"/>
  </r>
  <r>
    <x v="13"/>
  </r>
  <r>
    <x v="14"/>
  </r>
  <r>
    <x v="15"/>
  </r>
  <r>
    <x v="16"/>
  </r>
  <r>
    <x v="17"/>
  </r>
  <r>
    <x v="1"/>
  </r>
  <r>
    <x v="0"/>
  </r>
  <r>
    <x v="1"/>
  </r>
  <r>
    <x v="10"/>
  </r>
  <r>
    <x v="0"/>
  </r>
  <r>
    <x v="18"/>
  </r>
  <r>
    <x v="0"/>
  </r>
  <r>
    <x v="1"/>
  </r>
  <r>
    <x v="19"/>
  </r>
  <r>
    <x v="1"/>
  </r>
  <r>
    <x v="13"/>
  </r>
  <r>
    <x v="1"/>
  </r>
  <r>
    <x v="3"/>
  </r>
  <r>
    <x v="20"/>
  </r>
  <r>
    <x v="21"/>
  </r>
  <r>
    <x v="1"/>
  </r>
  <r>
    <x v="22"/>
  </r>
  <r>
    <x v="23"/>
  </r>
  <r>
    <x v="1"/>
  </r>
  <r>
    <x v="24"/>
  </r>
  <r>
    <x v="13"/>
  </r>
  <r>
    <x v="1"/>
  </r>
  <r>
    <x v="10"/>
  </r>
  <r>
    <x v="25"/>
  </r>
  <r>
    <x v="0"/>
  </r>
  <r>
    <x v="26"/>
  </r>
  <r>
    <x v="21"/>
  </r>
  <r>
    <x v="21"/>
  </r>
  <r>
    <x v="1"/>
  </r>
  <r>
    <x v="1"/>
  </r>
  <r>
    <x v="1"/>
  </r>
  <r>
    <x v="10"/>
  </r>
  <r>
    <x v="0"/>
  </r>
  <r>
    <x v="1"/>
  </r>
  <r>
    <x v="1"/>
  </r>
  <r>
    <x v="1"/>
  </r>
  <r>
    <x v="13"/>
  </r>
  <r>
    <x v="1"/>
  </r>
  <r>
    <x v="27"/>
  </r>
  <r>
    <x v="28"/>
  </r>
  <r>
    <x v="1"/>
  </r>
  <r>
    <x v="1"/>
  </r>
  <r>
    <x v="20"/>
  </r>
  <r>
    <x v="29"/>
  </r>
  <r>
    <x v="30"/>
  </r>
  <r>
    <x v="20"/>
  </r>
  <r>
    <x v="1"/>
  </r>
  <r>
    <x v="1"/>
  </r>
  <r>
    <x v="1"/>
  </r>
  <r>
    <x v="1"/>
  </r>
  <r>
    <x v="1"/>
  </r>
  <r>
    <x v="31"/>
  </r>
  <r>
    <x v="32"/>
  </r>
  <r>
    <x v="1"/>
  </r>
  <r>
    <x v="10"/>
  </r>
  <r>
    <x v="1"/>
  </r>
  <r>
    <x v="1"/>
  </r>
  <r>
    <x v="1"/>
  </r>
  <r>
    <x v="29"/>
  </r>
  <r>
    <x v="20"/>
  </r>
  <r>
    <x v="1"/>
  </r>
  <r>
    <x v="10"/>
  </r>
  <r>
    <x v="0"/>
  </r>
  <r>
    <x v="33"/>
  </r>
  <r>
    <x v="0"/>
  </r>
  <r>
    <x v="1"/>
  </r>
  <r>
    <x v="0"/>
  </r>
  <r>
    <x v="1"/>
  </r>
  <r>
    <x v="1"/>
  </r>
  <r>
    <x v="15"/>
  </r>
  <r>
    <x v="10"/>
  </r>
  <r>
    <x v="1"/>
  </r>
  <r>
    <x v="1"/>
  </r>
  <r>
    <x v="1"/>
  </r>
  <r>
    <x v="1"/>
  </r>
  <r>
    <x v="1"/>
  </r>
  <r>
    <x v="1"/>
  </r>
  <r>
    <x v="13"/>
  </r>
  <r>
    <x v="1"/>
  </r>
  <r>
    <x v="34"/>
  </r>
  <r>
    <x v="35"/>
  </r>
  <r>
    <x v="0"/>
  </r>
  <r>
    <x v="36"/>
  </r>
  <r>
    <x v="1"/>
  </r>
  <r>
    <x v="1"/>
  </r>
  <r>
    <x v="10"/>
  </r>
  <r>
    <x v="37"/>
  </r>
  <r>
    <x v="38"/>
  </r>
  <r>
    <x v="1"/>
  </r>
  <r>
    <x v="1"/>
  </r>
  <r>
    <x v="0"/>
  </r>
  <r>
    <x v="1"/>
  </r>
  <r>
    <x v="0"/>
  </r>
  <r>
    <x v="10"/>
  </r>
  <r>
    <x v="39"/>
  </r>
  <r>
    <x v="3"/>
  </r>
  <r>
    <x v="10"/>
  </r>
  <r>
    <x v="1"/>
  </r>
  <r>
    <x v="0"/>
  </r>
  <r>
    <x v="40"/>
  </r>
  <r>
    <x v="1"/>
  </r>
  <r>
    <x v="28"/>
  </r>
  <r>
    <x v="1"/>
  </r>
  <r>
    <x v="1"/>
  </r>
  <r>
    <x v="10"/>
  </r>
  <r>
    <x v="41"/>
  </r>
  <r>
    <x v="0"/>
  </r>
  <r>
    <x v="1"/>
  </r>
  <r>
    <x v="1"/>
  </r>
  <r>
    <x v="0"/>
  </r>
  <r>
    <x v="1"/>
  </r>
  <r>
    <x v="12"/>
  </r>
  <r>
    <x v="0"/>
  </r>
  <r>
    <x v="42"/>
  </r>
  <r>
    <x v="1"/>
  </r>
  <r>
    <x v="43"/>
  </r>
  <r>
    <x v="44"/>
  </r>
  <r>
    <x v="45"/>
  </r>
  <r>
    <x v="11"/>
  </r>
  <r>
    <x v="46"/>
  </r>
  <r>
    <x v="0"/>
  </r>
  <r>
    <x v="1"/>
  </r>
  <r>
    <x v="44"/>
  </r>
  <r>
    <x v="10"/>
  </r>
  <r>
    <x v="1"/>
  </r>
  <r>
    <x v="1"/>
  </r>
  <r>
    <x v="21"/>
  </r>
  <r>
    <x v="1"/>
  </r>
  <r>
    <x v="1"/>
  </r>
  <r>
    <x v="47"/>
  </r>
  <r>
    <x v="1"/>
  </r>
  <r>
    <x v="0"/>
  </r>
  <r>
    <x v="0"/>
  </r>
  <r>
    <x v="1"/>
  </r>
  <r>
    <x v="10"/>
  </r>
  <r>
    <x v="1"/>
  </r>
  <r>
    <x v="1"/>
  </r>
  <r>
    <x v="48"/>
  </r>
  <r>
    <x v="1"/>
  </r>
  <r>
    <x v="1"/>
  </r>
  <r>
    <x v="1"/>
  </r>
  <r>
    <x v="1"/>
  </r>
  <r>
    <x v="1"/>
  </r>
  <r>
    <x v="1"/>
  </r>
  <r>
    <x v="1"/>
  </r>
  <r>
    <x v="13"/>
  </r>
  <r>
    <x v="0"/>
  </r>
  <r>
    <x v="49"/>
  </r>
  <r>
    <x v="1"/>
  </r>
  <r>
    <x v="0"/>
  </r>
  <r>
    <x v="50"/>
  </r>
  <r>
    <x v="51"/>
  </r>
  <r>
    <x v="0"/>
  </r>
  <r>
    <x v="1"/>
  </r>
  <r>
    <x v="1"/>
  </r>
  <r>
    <x v="10"/>
  </r>
  <r>
    <x v="3"/>
  </r>
  <r>
    <x v="52"/>
  </r>
  <r>
    <x v="1"/>
  </r>
  <r>
    <x v="1"/>
  </r>
  <r>
    <x v="1"/>
  </r>
  <r>
    <x v="1"/>
  </r>
  <r>
    <x v="53"/>
  </r>
  <r>
    <x v="54"/>
  </r>
  <r>
    <x v="1"/>
  </r>
  <r>
    <x v="13"/>
  </r>
  <r>
    <x v="55"/>
  </r>
  <r>
    <x v="56"/>
  </r>
  <r>
    <x v="1"/>
  </r>
  <r>
    <x v="1"/>
  </r>
  <r>
    <x v="57"/>
  </r>
  <r>
    <x v="1"/>
  </r>
  <r>
    <x v="1"/>
  </r>
  <r>
    <x v="0"/>
  </r>
  <r>
    <x v="1"/>
  </r>
  <r>
    <x v="58"/>
  </r>
  <r>
    <x v="1"/>
  </r>
  <r>
    <x v="1"/>
  </r>
  <r>
    <x v="9"/>
  </r>
  <r>
    <x v="10"/>
  </r>
  <r>
    <x v="0"/>
  </r>
  <r>
    <x v="1"/>
  </r>
  <r>
    <x v="21"/>
  </r>
  <r>
    <x v="1"/>
  </r>
  <r>
    <x v="1"/>
  </r>
  <r>
    <x v="10"/>
  </r>
  <r>
    <x v="1"/>
  </r>
  <r>
    <x v="1"/>
  </r>
  <r>
    <x v="1"/>
  </r>
  <r>
    <x v="20"/>
  </r>
  <r>
    <x v="1"/>
  </r>
  <r>
    <x v="1"/>
  </r>
  <r>
    <x v="1"/>
  </r>
  <r>
    <x v="31"/>
  </r>
  <r>
    <x v="0"/>
  </r>
  <r>
    <x v="20"/>
  </r>
  <r>
    <x v="59"/>
  </r>
  <r>
    <x v="60"/>
  </r>
  <r>
    <x v="11"/>
  </r>
  <r>
    <x v="36"/>
  </r>
  <r>
    <x v="61"/>
  </r>
  <r>
    <x v="62"/>
  </r>
  <r>
    <x v="1"/>
  </r>
  <r>
    <x v="1"/>
  </r>
  <r>
    <x v="1"/>
  </r>
  <r>
    <x v="63"/>
  </r>
  <r>
    <x v="1"/>
  </r>
  <r>
    <x v="29"/>
  </r>
  <r>
    <x v="1"/>
  </r>
  <r>
    <x v="64"/>
  </r>
  <r>
    <x v="1"/>
  </r>
  <r>
    <x v="65"/>
  </r>
  <r>
    <x v="1"/>
  </r>
  <r>
    <x v="1"/>
  </r>
  <r>
    <x v="1"/>
  </r>
  <r>
    <x v="1"/>
  </r>
  <r>
    <x v="1"/>
  </r>
  <r>
    <x v="0"/>
  </r>
  <r>
    <x v="1"/>
  </r>
  <r>
    <x v="1"/>
  </r>
  <r>
    <x v="1"/>
  </r>
  <r>
    <x v="66"/>
  </r>
  <r>
    <x v="21"/>
  </r>
  <r>
    <x v="1"/>
  </r>
  <r>
    <x v="21"/>
  </r>
  <r>
    <x v="0"/>
  </r>
  <r>
    <x v="21"/>
  </r>
  <r>
    <x v="1"/>
  </r>
  <r>
    <x v="11"/>
  </r>
  <r>
    <x v="56"/>
  </r>
  <r>
    <x v="21"/>
  </r>
  <r>
    <x v="20"/>
  </r>
  <r>
    <x v="0"/>
  </r>
  <r>
    <x v="67"/>
  </r>
  <r>
    <x v="0"/>
  </r>
  <r>
    <x v="0"/>
  </r>
  <r>
    <x v="1"/>
  </r>
  <r>
    <x v="0"/>
  </r>
  <r>
    <x v="15"/>
  </r>
  <r>
    <x v="1"/>
  </r>
  <r>
    <x v="68"/>
  </r>
  <r>
    <x v="10"/>
  </r>
  <r>
    <x v="1"/>
  </r>
  <r>
    <x v="69"/>
  </r>
  <r>
    <x v="1"/>
  </r>
  <r>
    <x v="1"/>
  </r>
  <r>
    <x v="1"/>
  </r>
  <r>
    <x v="1"/>
  </r>
  <r>
    <x v="1"/>
  </r>
  <r>
    <x v="1"/>
  </r>
  <r>
    <x v="0"/>
  </r>
  <r>
    <x v="21"/>
  </r>
  <r>
    <x v="1"/>
  </r>
  <r>
    <x v="70"/>
  </r>
  <r>
    <x v="1"/>
  </r>
  <r>
    <x v="1"/>
  </r>
  <r>
    <x v="11"/>
  </r>
  <r>
    <x v="1"/>
  </r>
  <r>
    <x v="10"/>
  </r>
  <r>
    <x v="1"/>
  </r>
  <r>
    <x v="1"/>
  </r>
  <r>
    <x v="14"/>
  </r>
  <r>
    <x v="1"/>
  </r>
  <r>
    <x v="10"/>
  </r>
  <r>
    <x v="71"/>
  </r>
  <r>
    <x v="10"/>
  </r>
  <r>
    <x v="72"/>
  </r>
  <r>
    <x v="49"/>
  </r>
  <r>
    <x v="1"/>
  </r>
  <r>
    <x v="1"/>
  </r>
  <r>
    <x v="0"/>
  </r>
  <r>
    <x v="73"/>
  </r>
  <r>
    <x v="10"/>
  </r>
  <r>
    <x v="21"/>
  </r>
  <r>
    <x v="1"/>
  </r>
  <r>
    <x v="10"/>
  </r>
  <r>
    <x v="1"/>
  </r>
  <r>
    <x v="1"/>
  </r>
  <r>
    <x v="9"/>
  </r>
  <r>
    <x v="1"/>
  </r>
  <r>
    <x v="1"/>
  </r>
  <r>
    <x v="74"/>
  </r>
  <r>
    <x v="13"/>
  </r>
  <r>
    <x v="1"/>
  </r>
  <r>
    <x v="1"/>
  </r>
  <r>
    <x v="13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75"/>
  </r>
  <r>
    <x v="1"/>
  </r>
  <r>
    <x v="1"/>
  </r>
  <r>
    <x v="1"/>
  </r>
  <r>
    <x v="1"/>
  </r>
  <r>
    <x v="76"/>
  </r>
  <r>
    <x v="1"/>
  </r>
  <r>
    <x v="1"/>
  </r>
  <r>
    <x v="1"/>
  </r>
  <r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52">
  <r>
    <x v="0"/>
  </r>
  <r>
    <x v="0"/>
  </r>
  <r>
    <x v="1"/>
  </r>
  <r>
    <x v="2"/>
  </r>
  <r>
    <x v="3"/>
  </r>
  <r>
    <x v="4"/>
  </r>
  <r>
    <x v="5"/>
  </r>
  <r>
    <x v="6"/>
  </r>
  <r>
    <x v="0"/>
  </r>
  <r>
    <x v="0"/>
  </r>
  <r>
    <x v="7"/>
  </r>
  <r>
    <x v="8"/>
  </r>
  <r>
    <x v="9"/>
  </r>
  <r>
    <x v="4"/>
  </r>
  <r>
    <x v="10"/>
  </r>
  <r>
    <x v="11"/>
  </r>
  <r>
    <x v="12"/>
  </r>
  <r>
    <x v="11"/>
  </r>
  <r>
    <x v="13"/>
  </r>
  <r>
    <x v="2"/>
  </r>
  <r>
    <x v="14"/>
  </r>
  <r>
    <x v="15"/>
  </r>
  <r>
    <x v="16"/>
  </r>
  <r>
    <x v="17"/>
  </r>
  <r>
    <x v="18"/>
  </r>
  <r>
    <x v="19"/>
  </r>
  <r>
    <x v="11"/>
  </r>
  <r>
    <x v="20"/>
  </r>
  <r>
    <x v="21"/>
  </r>
  <r>
    <x v="22"/>
  </r>
  <r>
    <x v="23"/>
  </r>
  <r>
    <x v="11"/>
  </r>
  <r>
    <x v="24"/>
  </r>
  <r>
    <x v="25"/>
  </r>
  <r>
    <x v="0"/>
  </r>
  <r>
    <x v="26"/>
  </r>
  <r>
    <x v="11"/>
  </r>
  <r>
    <x v="27"/>
  </r>
  <r>
    <x v="28"/>
  </r>
  <r>
    <x v="29"/>
  </r>
  <r>
    <x v="30"/>
  </r>
  <r>
    <x v="18"/>
  </r>
  <r>
    <x v="5"/>
  </r>
  <r>
    <x v="11"/>
  </r>
  <r>
    <x v="31"/>
  </r>
  <r>
    <x v="32"/>
  </r>
  <r>
    <x v="33"/>
  </r>
  <r>
    <x v="34"/>
  </r>
  <r>
    <x v="14"/>
  </r>
  <r>
    <x v="6"/>
  </r>
  <r>
    <x v="19"/>
  </r>
  <r>
    <x v="17"/>
  </r>
  <r>
    <x v="35"/>
  </r>
  <r>
    <x v="36"/>
  </r>
  <r>
    <x v="28"/>
  </r>
  <r>
    <x v="13"/>
  </r>
  <r>
    <x v="37"/>
  </r>
  <r>
    <x v="38"/>
  </r>
  <r>
    <x v="39"/>
  </r>
  <r>
    <x v="15"/>
  </r>
  <r>
    <x v="32"/>
  </r>
  <r>
    <x v="40"/>
  </r>
  <r>
    <x v="41"/>
  </r>
  <r>
    <x v="2"/>
  </r>
  <r>
    <x v="17"/>
  </r>
  <r>
    <x v="17"/>
  </r>
  <r>
    <x v="36"/>
  </r>
  <r>
    <x v="42"/>
  </r>
  <r>
    <x v="15"/>
  </r>
  <r>
    <x v="29"/>
  </r>
  <r>
    <x v="11"/>
  </r>
  <r>
    <x v="43"/>
  </r>
  <r>
    <x v="44"/>
  </r>
  <r>
    <x v="10"/>
  </r>
  <r>
    <x v="28"/>
  </r>
  <r>
    <x v="45"/>
  </r>
  <r>
    <x v="46"/>
  </r>
  <r>
    <x v="35"/>
  </r>
  <r>
    <x v="19"/>
  </r>
  <r>
    <x v="38"/>
  </r>
  <r>
    <x v="8"/>
  </r>
  <r>
    <x v="5"/>
  </r>
  <r>
    <x v="18"/>
  </r>
  <r>
    <x v="47"/>
  </r>
  <r>
    <x v="48"/>
  </r>
  <r>
    <x v="41"/>
  </r>
  <r>
    <x v="21"/>
  </r>
  <r>
    <x v="37"/>
  </r>
  <r>
    <x v="49"/>
  </r>
  <r>
    <x v="21"/>
  </r>
  <r>
    <x v="17"/>
  </r>
  <r>
    <x v="50"/>
  </r>
  <r>
    <x v="51"/>
  </r>
  <r>
    <x v="52"/>
  </r>
  <r>
    <x v="17"/>
  </r>
  <r>
    <x v="52"/>
  </r>
  <r>
    <x v="17"/>
  </r>
  <r>
    <x v="53"/>
  </r>
  <r>
    <x v="54"/>
  </r>
  <r>
    <x v="43"/>
  </r>
  <r>
    <x v="44"/>
  </r>
  <r>
    <x v="55"/>
  </r>
  <r>
    <x v="56"/>
  </r>
  <r>
    <x v="34"/>
  </r>
  <r>
    <x v="45"/>
  </r>
  <r>
    <x v="50"/>
  </r>
  <r>
    <x v="57"/>
  </r>
  <r>
    <x v="58"/>
  </r>
  <r>
    <x v="45"/>
  </r>
  <r>
    <x v="57"/>
  </r>
  <r>
    <x v="17"/>
  </r>
  <r>
    <x v="27"/>
  </r>
  <r>
    <x v="59"/>
  </r>
  <r>
    <x v="17"/>
  </r>
  <r>
    <x v="60"/>
  </r>
  <r>
    <x v="23"/>
  </r>
  <r>
    <x v="43"/>
  </r>
  <r>
    <x v="36"/>
  </r>
  <r>
    <x v="11"/>
  </r>
  <r>
    <x v="11"/>
  </r>
  <r>
    <x v="11"/>
  </r>
  <r>
    <x v="61"/>
  </r>
  <r>
    <x v="10"/>
  </r>
  <r>
    <x v="62"/>
  </r>
  <r>
    <x v="10"/>
  </r>
  <r>
    <x v="63"/>
  </r>
  <r>
    <x v="24"/>
  </r>
  <r>
    <x v="64"/>
  </r>
  <r>
    <x v="2"/>
  </r>
  <r>
    <x v="65"/>
  </r>
  <r>
    <x v="13"/>
  </r>
  <r>
    <x v="66"/>
  </r>
  <r>
    <x v="43"/>
  </r>
  <r>
    <x v="67"/>
  </r>
  <r>
    <x v="68"/>
  </r>
  <r>
    <x v="15"/>
  </r>
  <r>
    <x v="69"/>
  </r>
  <r>
    <x v="1"/>
  </r>
  <r>
    <x v="34"/>
  </r>
  <r>
    <x v="70"/>
  </r>
  <r>
    <x v="17"/>
  </r>
  <r>
    <x v="71"/>
  </r>
  <r>
    <x v="36"/>
  </r>
  <r>
    <x v="57"/>
  </r>
  <r>
    <x v="32"/>
  </r>
  <r>
    <x v="59"/>
  </r>
  <r>
    <x v="72"/>
  </r>
  <r>
    <x v="17"/>
  </r>
  <r>
    <x v="73"/>
  </r>
  <r>
    <x v="74"/>
  </r>
  <r>
    <x v="0"/>
  </r>
  <r>
    <x v="2"/>
  </r>
  <r>
    <x v="32"/>
  </r>
  <r>
    <x v="22"/>
  </r>
  <r>
    <x v="2"/>
  </r>
  <r>
    <x v="75"/>
  </r>
  <r>
    <x v="17"/>
  </r>
  <r>
    <x v="39"/>
  </r>
  <r>
    <x v="76"/>
  </r>
  <r>
    <x v="0"/>
  </r>
  <r>
    <x v="23"/>
  </r>
  <r>
    <x v="75"/>
  </r>
  <r>
    <x v="52"/>
  </r>
  <r>
    <x v="77"/>
  </r>
  <r>
    <x v="78"/>
  </r>
  <r>
    <x v="31"/>
  </r>
  <r>
    <x v="21"/>
  </r>
  <r>
    <x v="79"/>
  </r>
  <r>
    <x v="57"/>
  </r>
  <r>
    <x v="80"/>
  </r>
  <r>
    <x v="21"/>
  </r>
  <r>
    <x v="32"/>
  </r>
  <r>
    <x v="81"/>
  </r>
  <r>
    <x v="19"/>
  </r>
  <r>
    <x v="82"/>
  </r>
  <r>
    <x v="38"/>
  </r>
  <r>
    <x v="10"/>
  </r>
  <r>
    <x v="38"/>
  </r>
  <r>
    <x v="6"/>
  </r>
  <r>
    <x v="42"/>
  </r>
  <r>
    <x v="32"/>
  </r>
  <r>
    <x v="83"/>
  </r>
  <r>
    <x v="48"/>
  </r>
  <r>
    <x v="84"/>
  </r>
  <r>
    <x v="37"/>
  </r>
  <r>
    <x v="47"/>
  </r>
  <r>
    <x v="85"/>
  </r>
  <r>
    <x v="47"/>
  </r>
  <r>
    <x v="86"/>
  </r>
  <r>
    <x v="87"/>
  </r>
  <r>
    <x v="61"/>
  </r>
  <r>
    <x v="1"/>
  </r>
  <r>
    <x v="34"/>
  </r>
  <r>
    <x v="80"/>
  </r>
  <r>
    <x v="50"/>
  </r>
  <r>
    <x v="52"/>
  </r>
  <r>
    <x v="53"/>
  </r>
  <r>
    <x v="88"/>
  </r>
  <r>
    <x v="23"/>
  </r>
  <r>
    <x v="89"/>
  </r>
  <r>
    <x v="90"/>
  </r>
  <r>
    <x v="2"/>
  </r>
  <r>
    <x v="10"/>
  </r>
  <r>
    <x v="4"/>
  </r>
  <r>
    <x v="13"/>
  </r>
  <r>
    <x v="31"/>
  </r>
  <r>
    <x v="11"/>
  </r>
  <r>
    <x v="11"/>
  </r>
  <r>
    <x v="61"/>
  </r>
  <r>
    <x v="91"/>
  </r>
  <r>
    <x v="70"/>
  </r>
  <r>
    <x v="92"/>
  </r>
  <r>
    <x v="93"/>
  </r>
  <r>
    <x v="61"/>
  </r>
  <r>
    <x v="39"/>
  </r>
  <r>
    <x v="28"/>
  </r>
  <r>
    <x v="94"/>
  </r>
  <r>
    <x v="95"/>
  </r>
  <r>
    <x v="45"/>
  </r>
  <r>
    <x v="92"/>
  </r>
  <r>
    <x v="37"/>
  </r>
  <r>
    <x v="11"/>
  </r>
  <r>
    <x v="11"/>
  </r>
  <r>
    <x v="3"/>
  </r>
  <r>
    <x v="65"/>
  </r>
  <r>
    <x v="31"/>
  </r>
  <r>
    <x v="17"/>
  </r>
  <r>
    <x v="18"/>
  </r>
  <r>
    <x v="45"/>
  </r>
  <r>
    <x v="80"/>
  </r>
  <r>
    <x v="43"/>
  </r>
  <r>
    <x v="96"/>
  </r>
  <r>
    <x v="97"/>
  </r>
  <r>
    <x v="11"/>
  </r>
  <r>
    <x v="2"/>
  </r>
  <r>
    <x v="98"/>
  </r>
  <r>
    <x v="24"/>
  </r>
  <r>
    <x v="99"/>
  </r>
  <r>
    <x v="1"/>
  </r>
  <r>
    <x v="1"/>
  </r>
  <r>
    <x v="1"/>
  </r>
  <r>
    <x v="52"/>
  </r>
  <r>
    <x v="65"/>
  </r>
  <r>
    <x v="2"/>
  </r>
  <r>
    <x v="1"/>
  </r>
  <r>
    <x v="90"/>
  </r>
  <r>
    <x v="100"/>
  </r>
  <r>
    <x v="101"/>
  </r>
  <r>
    <x v="102"/>
  </r>
  <r>
    <x v="23"/>
  </r>
  <r>
    <x v="98"/>
  </r>
  <r>
    <x v="62"/>
  </r>
  <r>
    <x v="41"/>
  </r>
  <r>
    <x v="103"/>
  </r>
  <r>
    <x v="19"/>
  </r>
  <r>
    <x v="57"/>
  </r>
  <r>
    <x v="25"/>
  </r>
  <r>
    <x v="13"/>
  </r>
  <r>
    <x v="95"/>
  </r>
  <r>
    <x v="84"/>
  </r>
  <r>
    <x v="104"/>
  </r>
  <r>
    <x v="105"/>
  </r>
  <r>
    <x v="0"/>
  </r>
  <r>
    <x v="27"/>
  </r>
  <r>
    <x v="106"/>
  </r>
  <r>
    <x v="7"/>
  </r>
  <r>
    <x v="107"/>
  </r>
  <r>
    <x v="13"/>
  </r>
  <r>
    <x v="49"/>
  </r>
  <r>
    <x v="58"/>
  </r>
  <r>
    <x v="19"/>
  </r>
  <r>
    <x v="34"/>
  </r>
  <r>
    <x v="103"/>
  </r>
  <r>
    <x v="31"/>
  </r>
  <r>
    <x v="108"/>
  </r>
  <r>
    <x v="109"/>
  </r>
  <r>
    <x v="2"/>
  </r>
  <r>
    <x v="0"/>
  </r>
  <r>
    <x v="106"/>
  </r>
  <r>
    <x v="5"/>
  </r>
  <r>
    <x v="10"/>
  </r>
  <r>
    <x v="45"/>
  </r>
  <r>
    <x v="103"/>
  </r>
  <r>
    <x v="11"/>
  </r>
  <r>
    <x v="17"/>
  </r>
  <r>
    <x v="110"/>
  </r>
  <r>
    <x v="6"/>
  </r>
  <r>
    <x v="61"/>
  </r>
  <r>
    <x v="47"/>
  </r>
  <r>
    <x v="36"/>
  </r>
  <r>
    <x v="23"/>
  </r>
  <r>
    <x v="57"/>
  </r>
  <r>
    <x v="111"/>
  </r>
  <r>
    <x v="112"/>
  </r>
  <r>
    <x v="15"/>
  </r>
  <r>
    <x v="52"/>
  </r>
  <r>
    <x v="113"/>
  </r>
  <r>
    <x v="114"/>
  </r>
  <r>
    <x v="20"/>
  </r>
  <r>
    <x v="80"/>
  </r>
  <r>
    <x v="2"/>
  </r>
  <r>
    <x v="115"/>
  </r>
  <r>
    <x v="66"/>
  </r>
  <r>
    <x v="11"/>
  </r>
  <r>
    <x v="113"/>
  </r>
  <r>
    <x v="116"/>
  </r>
  <r>
    <x v="20"/>
  </r>
  <r>
    <x v="66"/>
  </r>
  <r>
    <x v="57"/>
  </r>
  <r>
    <x v="21"/>
  </r>
  <r>
    <x v="117"/>
  </r>
  <r>
    <x v="55"/>
  </r>
  <r>
    <x v="19"/>
  </r>
  <r>
    <x v="118"/>
  </r>
  <r>
    <x v="25"/>
  </r>
  <r>
    <x v="19"/>
  </r>
  <r>
    <x v="62"/>
  </r>
  <r>
    <x v="65"/>
  </r>
  <r>
    <x v="0"/>
  </r>
  <r>
    <x v="71"/>
  </r>
  <r>
    <x v="2"/>
  </r>
  <r>
    <x v="17"/>
  </r>
  <r>
    <x v="71"/>
  </r>
  <r>
    <x v="19"/>
  </r>
  <r>
    <x v="2"/>
  </r>
  <r>
    <x v="42"/>
  </r>
  <r>
    <x v="119"/>
  </r>
  <r>
    <x v="49"/>
  </r>
  <r>
    <x v="19"/>
  </r>
  <r>
    <x v="57"/>
  </r>
  <r>
    <x v="0"/>
  </r>
  <r>
    <x v="11"/>
  </r>
  <r>
    <x v="54"/>
  </r>
  <r>
    <x v="120"/>
  </r>
  <r>
    <x v="81"/>
  </r>
  <r>
    <x v="105"/>
  </r>
  <r>
    <x v="54"/>
  </r>
  <r>
    <x v="19"/>
  </r>
  <r>
    <x v="57"/>
  </r>
  <r>
    <x v="121"/>
  </r>
  <r>
    <x v="39"/>
  </r>
  <r>
    <x v="57"/>
  </r>
  <r>
    <x v="121"/>
  </r>
  <r>
    <x v="122"/>
  </r>
  <r>
    <x v="38"/>
  </r>
  <r>
    <x v="54"/>
  </r>
  <r>
    <x v="36"/>
  </r>
  <r>
    <x v="99"/>
  </r>
  <r>
    <x v="123"/>
  </r>
  <r>
    <x v="95"/>
  </r>
  <r>
    <x v="124"/>
  </r>
  <r>
    <x v="12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52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</r>
  <r>
    <x v="2"/>
    <x v="2"/>
    <x v="2"/>
    <x v="2"/>
    <x v="2"/>
    <x v="2"/>
    <x v="2"/>
    <x v="2"/>
    <x v="2"/>
    <x v="1"/>
    <x v="2"/>
    <x v="1"/>
    <x v="1"/>
    <x v="1"/>
    <x v="1"/>
    <x v="0"/>
    <x v="0"/>
    <x v="0"/>
    <x v="0"/>
    <x v="1"/>
  </r>
  <r>
    <x v="3"/>
    <x v="3"/>
    <x v="3"/>
    <x v="3"/>
    <x v="3"/>
    <x v="3"/>
    <x v="3"/>
    <x v="2"/>
    <x v="3"/>
    <x v="1"/>
    <x v="3"/>
    <x v="2"/>
    <x v="2"/>
    <x v="0"/>
    <x v="2"/>
    <x v="0"/>
    <x v="0"/>
    <x v="0"/>
    <x v="0"/>
    <x v="1"/>
  </r>
  <r>
    <x v="4"/>
    <x v="4"/>
    <x v="4"/>
    <x v="4"/>
    <x v="4"/>
    <x v="4"/>
    <x v="4"/>
    <x v="2"/>
    <x v="4"/>
    <x v="0"/>
    <x v="4"/>
    <x v="3"/>
    <x v="3"/>
    <x v="0"/>
    <x v="3"/>
    <x v="0"/>
    <x v="0"/>
    <x v="0"/>
    <x v="0"/>
    <x v="0"/>
  </r>
  <r>
    <x v="5"/>
    <x v="0"/>
    <x v="5"/>
    <x v="5"/>
    <x v="5"/>
    <x v="5"/>
    <x v="5"/>
    <x v="2"/>
    <x v="5"/>
    <x v="1"/>
    <x v="5"/>
    <x v="4"/>
    <x v="3"/>
    <x v="0"/>
    <x v="4"/>
    <x v="0"/>
    <x v="0"/>
    <x v="0"/>
    <x v="0"/>
    <x v="0"/>
  </r>
  <r>
    <x v="6"/>
    <x v="5"/>
    <x v="6"/>
    <x v="6"/>
    <x v="6"/>
    <x v="6"/>
    <x v="6"/>
    <x v="2"/>
    <x v="6"/>
    <x v="0"/>
    <x v="6"/>
    <x v="5"/>
    <x v="3"/>
    <x v="0"/>
    <x v="3"/>
    <x v="0"/>
    <x v="0"/>
    <x v="0"/>
    <x v="0"/>
    <x v="0"/>
  </r>
  <r>
    <x v="7"/>
    <x v="4"/>
    <x v="6"/>
    <x v="6"/>
    <x v="7"/>
    <x v="7"/>
    <x v="7"/>
    <x v="2"/>
    <x v="7"/>
    <x v="0"/>
    <x v="7"/>
    <x v="6"/>
    <x v="3"/>
    <x v="0"/>
    <x v="0"/>
    <x v="0"/>
    <x v="0"/>
    <x v="0"/>
    <x v="0"/>
    <x v="1"/>
  </r>
  <r>
    <x v="8"/>
    <x v="6"/>
    <x v="7"/>
    <x v="7"/>
    <x v="8"/>
    <x v="8"/>
    <x v="8"/>
    <x v="2"/>
    <x v="8"/>
    <x v="1"/>
    <x v="0"/>
    <x v="0"/>
    <x v="3"/>
    <x v="1"/>
    <x v="1"/>
    <x v="0"/>
    <x v="0"/>
    <x v="0"/>
    <x v="0"/>
    <x v="1"/>
  </r>
  <r>
    <x v="9"/>
    <x v="7"/>
    <x v="7"/>
    <x v="7"/>
    <x v="9"/>
    <x v="9"/>
    <x v="9"/>
    <x v="2"/>
    <x v="9"/>
    <x v="0"/>
    <x v="1"/>
    <x v="0"/>
    <x v="4"/>
    <x v="1"/>
    <x v="1"/>
    <x v="0"/>
    <x v="0"/>
    <x v="0"/>
    <x v="0"/>
    <x v="0"/>
  </r>
  <r>
    <x v="10"/>
    <x v="8"/>
    <x v="8"/>
    <x v="8"/>
    <x v="10"/>
    <x v="10"/>
    <x v="10"/>
    <x v="2"/>
    <x v="10"/>
    <x v="1"/>
    <x v="8"/>
    <x v="7"/>
    <x v="3"/>
    <x v="2"/>
    <x v="1"/>
    <x v="1"/>
    <x v="1"/>
    <x v="0"/>
    <x v="0"/>
    <x v="1"/>
  </r>
  <r>
    <x v="11"/>
    <x v="9"/>
    <x v="9"/>
    <x v="8"/>
    <x v="11"/>
    <x v="11"/>
    <x v="11"/>
    <x v="2"/>
    <x v="11"/>
    <x v="0"/>
    <x v="9"/>
    <x v="8"/>
    <x v="3"/>
    <x v="0"/>
    <x v="0"/>
    <x v="0"/>
    <x v="0"/>
    <x v="0"/>
    <x v="0"/>
    <x v="1"/>
  </r>
  <r>
    <x v="12"/>
    <x v="10"/>
    <x v="10"/>
    <x v="9"/>
    <x v="12"/>
    <x v="12"/>
    <x v="12"/>
    <x v="2"/>
    <x v="12"/>
    <x v="0"/>
    <x v="10"/>
    <x v="9"/>
    <x v="3"/>
    <x v="0"/>
    <x v="0"/>
    <x v="0"/>
    <x v="0"/>
    <x v="0"/>
    <x v="0"/>
    <x v="0"/>
  </r>
  <r>
    <x v="13"/>
    <x v="7"/>
    <x v="11"/>
    <x v="10"/>
    <x v="13"/>
    <x v="13"/>
    <x v="13"/>
    <x v="2"/>
    <x v="13"/>
    <x v="1"/>
    <x v="11"/>
    <x v="4"/>
    <x v="3"/>
    <x v="3"/>
    <x v="1"/>
    <x v="0"/>
    <x v="0"/>
    <x v="0"/>
    <x v="0"/>
    <x v="0"/>
  </r>
  <r>
    <x v="14"/>
    <x v="3"/>
    <x v="12"/>
    <x v="8"/>
    <x v="14"/>
    <x v="14"/>
    <x v="14"/>
    <x v="2"/>
    <x v="14"/>
    <x v="1"/>
    <x v="12"/>
    <x v="10"/>
    <x v="5"/>
    <x v="4"/>
    <x v="1"/>
    <x v="1"/>
    <x v="0"/>
    <x v="0"/>
    <x v="0"/>
    <x v="1"/>
  </r>
  <r>
    <x v="15"/>
    <x v="7"/>
    <x v="13"/>
    <x v="8"/>
    <x v="15"/>
    <x v="15"/>
    <x v="15"/>
    <x v="2"/>
    <x v="15"/>
    <x v="1"/>
    <x v="13"/>
    <x v="11"/>
    <x v="6"/>
    <x v="0"/>
    <x v="5"/>
    <x v="0"/>
    <x v="0"/>
    <x v="0"/>
    <x v="0"/>
    <x v="0"/>
  </r>
  <r>
    <x v="12"/>
    <x v="11"/>
    <x v="13"/>
    <x v="11"/>
    <x v="16"/>
    <x v="16"/>
    <x v="16"/>
    <x v="2"/>
    <x v="16"/>
    <x v="0"/>
    <x v="14"/>
    <x v="12"/>
    <x v="3"/>
    <x v="0"/>
    <x v="6"/>
    <x v="0"/>
    <x v="0"/>
    <x v="0"/>
    <x v="0"/>
    <x v="0"/>
  </r>
  <r>
    <x v="16"/>
    <x v="4"/>
    <x v="14"/>
    <x v="12"/>
    <x v="17"/>
    <x v="17"/>
    <x v="17"/>
    <x v="2"/>
    <x v="17"/>
    <x v="1"/>
    <x v="15"/>
    <x v="11"/>
    <x v="3"/>
    <x v="5"/>
    <x v="1"/>
    <x v="2"/>
    <x v="0"/>
    <x v="0"/>
    <x v="0"/>
    <x v="1"/>
  </r>
  <r>
    <x v="17"/>
    <x v="10"/>
    <x v="14"/>
    <x v="12"/>
    <x v="18"/>
    <x v="18"/>
    <x v="18"/>
    <x v="2"/>
    <x v="18"/>
    <x v="1"/>
    <x v="16"/>
    <x v="13"/>
    <x v="3"/>
    <x v="3"/>
    <x v="1"/>
    <x v="0"/>
    <x v="0"/>
    <x v="0"/>
    <x v="0"/>
    <x v="0"/>
  </r>
  <r>
    <x v="18"/>
    <x v="1"/>
    <x v="15"/>
    <x v="13"/>
    <x v="19"/>
    <x v="19"/>
    <x v="19"/>
    <x v="2"/>
    <x v="19"/>
    <x v="0"/>
    <x v="17"/>
    <x v="2"/>
    <x v="7"/>
    <x v="1"/>
    <x v="1"/>
    <x v="0"/>
    <x v="0"/>
    <x v="0"/>
    <x v="0"/>
    <x v="1"/>
  </r>
  <r>
    <x v="19"/>
    <x v="5"/>
    <x v="16"/>
    <x v="8"/>
    <x v="20"/>
    <x v="20"/>
    <x v="20"/>
    <x v="2"/>
    <x v="20"/>
    <x v="1"/>
    <x v="18"/>
    <x v="14"/>
    <x v="3"/>
    <x v="0"/>
    <x v="7"/>
    <x v="0"/>
    <x v="0"/>
    <x v="0"/>
    <x v="0"/>
    <x v="0"/>
  </r>
  <r>
    <x v="20"/>
    <x v="12"/>
    <x v="17"/>
    <x v="8"/>
    <x v="21"/>
    <x v="21"/>
    <x v="21"/>
    <x v="2"/>
    <x v="21"/>
    <x v="0"/>
    <x v="19"/>
    <x v="15"/>
    <x v="3"/>
    <x v="0"/>
    <x v="8"/>
    <x v="0"/>
    <x v="0"/>
    <x v="0"/>
    <x v="0"/>
    <x v="1"/>
  </r>
  <r>
    <x v="18"/>
    <x v="13"/>
    <x v="18"/>
    <x v="8"/>
    <x v="22"/>
    <x v="22"/>
    <x v="22"/>
    <x v="2"/>
    <x v="22"/>
    <x v="0"/>
    <x v="20"/>
    <x v="16"/>
    <x v="3"/>
    <x v="0"/>
    <x v="9"/>
    <x v="0"/>
    <x v="0"/>
    <x v="0"/>
    <x v="0"/>
    <x v="0"/>
  </r>
  <r>
    <x v="21"/>
    <x v="13"/>
    <x v="19"/>
    <x v="14"/>
    <x v="23"/>
    <x v="23"/>
    <x v="23"/>
    <x v="2"/>
    <x v="23"/>
    <x v="1"/>
    <x v="21"/>
    <x v="17"/>
    <x v="3"/>
    <x v="6"/>
    <x v="10"/>
    <x v="0"/>
    <x v="0"/>
    <x v="1"/>
    <x v="0"/>
    <x v="0"/>
  </r>
  <r>
    <x v="22"/>
    <x v="6"/>
    <x v="20"/>
    <x v="15"/>
    <x v="24"/>
    <x v="24"/>
    <x v="24"/>
    <x v="2"/>
    <x v="24"/>
    <x v="0"/>
    <x v="22"/>
    <x v="18"/>
    <x v="8"/>
    <x v="1"/>
    <x v="1"/>
    <x v="0"/>
    <x v="0"/>
    <x v="0"/>
    <x v="0"/>
    <x v="0"/>
  </r>
  <r>
    <x v="23"/>
    <x v="11"/>
    <x v="21"/>
    <x v="16"/>
    <x v="25"/>
    <x v="25"/>
    <x v="25"/>
    <x v="2"/>
    <x v="25"/>
    <x v="0"/>
    <x v="23"/>
    <x v="19"/>
    <x v="3"/>
    <x v="2"/>
    <x v="1"/>
    <x v="3"/>
    <x v="1"/>
    <x v="0"/>
    <x v="0"/>
    <x v="0"/>
  </r>
  <r>
    <x v="24"/>
    <x v="13"/>
    <x v="22"/>
    <x v="16"/>
    <x v="26"/>
    <x v="26"/>
    <x v="26"/>
    <x v="2"/>
    <x v="26"/>
    <x v="1"/>
    <x v="13"/>
    <x v="11"/>
    <x v="6"/>
    <x v="3"/>
    <x v="1"/>
    <x v="0"/>
    <x v="0"/>
    <x v="0"/>
    <x v="0"/>
    <x v="1"/>
  </r>
  <r>
    <x v="25"/>
    <x v="14"/>
    <x v="23"/>
    <x v="17"/>
    <x v="27"/>
    <x v="27"/>
    <x v="27"/>
    <x v="2"/>
    <x v="27"/>
    <x v="1"/>
    <x v="24"/>
    <x v="20"/>
    <x v="3"/>
    <x v="0"/>
    <x v="0"/>
    <x v="0"/>
    <x v="0"/>
    <x v="0"/>
    <x v="0"/>
    <x v="1"/>
  </r>
  <r>
    <x v="26"/>
    <x v="15"/>
    <x v="24"/>
    <x v="8"/>
    <x v="28"/>
    <x v="28"/>
    <x v="28"/>
    <x v="2"/>
    <x v="28"/>
    <x v="0"/>
    <x v="25"/>
    <x v="21"/>
    <x v="3"/>
    <x v="2"/>
    <x v="1"/>
    <x v="2"/>
    <x v="1"/>
    <x v="0"/>
    <x v="0"/>
    <x v="0"/>
  </r>
  <r>
    <x v="27"/>
    <x v="0"/>
    <x v="25"/>
    <x v="18"/>
    <x v="29"/>
    <x v="29"/>
    <x v="29"/>
    <x v="2"/>
    <x v="29"/>
    <x v="0"/>
    <x v="26"/>
    <x v="22"/>
    <x v="3"/>
    <x v="7"/>
    <x v="1"/>
    <x v="0"/>
    <x v="0"/>
    <x v="0"/>
    <x v="0"/>
    <x v="0"/>
  </r>
  <r>
    <x v="28"/>
    <x v="6"/>
    <x v="26"/>
    <x v="19"/>
    <x v="30"/>
    <x v="30"/>
    <x v="30"/>
    <x v="2"/>
    <x v="30"/>
    <x v="0"/>
    <x v="27"/>
    <x v="23"/>
    <x v="3"/>
    <x v="0"/>
    <x v="11"/>
    <x v="0"/>
    <x v="0"/>
    <x v="0"/>
    <x v="0"/>
    <x v="1"/>
  </r>
  <r>
    <x v="29"/>
    <x v="14"/>
    <x v="27"/>
    <x v="8"/>
    <x v="31"/>
    <x v="31"/>
    <x v="31"/>
    <x v="2"/>
    <x v="31"/>
    <x v="0"/>
    <x v="15"/>
    <x v="11"/>
    <x v="9"/>
    <x v="0"/>
    <x v="12"/>
    <x v="0"/>
    <x v="0"/>
    <x v="0"/>
    <x v="0"/>
    <x v="1"/>
  </r>
  <r>
    <x v="30"/>
    <x v="15"/>
    <x v="28"/>
    <x v="20"/>
    <x v="32"/>
    <x v="32"/>
    <x v="32"/>
    <x v="2"/>
    <x v="32"/>
    <x v="1"/>
    <x v="28"/>
    <x v="24"/>
    <x v="3"/>
    <x v="0"/>
    <x v="0"/>
    <x v="0"/>
    <x v="0"/>
    <x v="0"/>
    <x v="0"/>
    <x v="1"/>
  </r>
  <r>
    <x v="31"/>
    <x v="14"/>
    <x v="29"/>
    <x v="21"/>
    <x v="33"/>
    <x v="33"/>
    <x v="33"/>
    <x v="2"/>
    <x v="33"/>
    <x v="1"/>
    <x v="5"/>
    <x v="25"/>
    <x v="3"/>
    <x v="0"/>
    <x v="13"/>
    <x v="0"/>
    <x v="0"/>
    <x v="0"/>
    <x v="0"/>
    <x v="1"/>
  </r>
  <r>
    <x v="32"/>
    <x v="16"/>
    <x v="30"/>
    <x v="22"/>
    <x v="34"/>
    <x v="34"/>
    <x v="34"/>
    <x v="2"/>
    <x v="34"/>
    <x v="0"/>
    <x v="0"/>
    <x v="0"/>
    <x v="0"/>
    <x v="0"/>
    <x v="14"/>
    <x v="0"/>
    <x v="0"/>
    <x v="0"/>
    <x v="0"/>
    <x v="0"/>
  </r>
  <r>
    <x v="33"/>
    <x v="0"/>
    <x v="31"/>
    <x v="23"/>
    <x v="35"/>
    <x v="35"/>
    <x v="35"/>
    <x v="2"/>
    <x v="35"/>
    <x v="1"/>
    <x v="29"/>
    <x v="26"/>
    <x v="3"/>
    <x v="0"/>
    <x v="15"/>
    <x v="0"/>
    <x v="0"/>
    <x v="0"/>
    <x v="0"/>
    <x v="0"/>
  </r>
  <r>
    <x v="34"/>
    <x v="17"/>
    <x v="32"/>
    <x v="22"/>
    <x v="36"/>
    <x v="36"/>
    <x v="36"/>
    <x v="2"/>
    <x v="36"/>
    <x v="0"/>
    <x v="15"/>
    <x v="11"/>
    <x v="10"/>
    <x v="0"/>
    <x v="16"/>
    <x v="0"/>
    <x v="0"/>
    <x v="0"/>
    <x v="0"/>
    <x v="1"/>
  </r>
  <r>
    <x v="35"/>
    <x v="17"/>
    <x v="33"/>
    <x v="23"/>
    <x v="37"/>
    <x v="37"/>
    <x v="37"/>
    <x v="2"/>
    <x v="37"/>
    <x v="0"/>
    <x v="30"/>
    <x v="27"/>
    <x v="3"/>
    <x v="0"/>
    <x v="17"/>
    <x v="0"/>
    <x v="0"/>
    <x v="0"/>
    <x v="0"/>
    <x v="1"/>
  </r>
  <r>
    <x v="36"/>
    <x v="5"/>
    <x v="34"/>
    <x v="24"/>
    <x v="38"/>
    <x v="38"/>
    <x v="38"/>
    <x v="2"/>
    <x v="38"/>
    <x v="1"/>
    <x v="31"/>
    <x v="28"/>
    <x v="3"/>
    <x v="1"/>
    <x v="1"/>
    <x v="0"/>
    <x v="0"/>
    <x v="0"/>
    <x v="0"/>
    <x v="0"/>
  </r>
  <r>
    <x v="37"/>
    <x v="0"/>
    <x v="35"/>
    <x v="24"/>
    <x v="39"/>
    <x v="39"/>
    <x v="39"/>
    <x v="2"/>
    <x v="39"/>
    <x v="1"/>
    <x v="14"/>
    <x v="29"/>
    <x v="11"/>
    <x v="0"/>
    <x v="0"/>
    <x v="0"/>
    <x v="0"/>
    <x v="0"/>
    <x v="0"/>
    <x v="0"/>
  </r>
  <r>
    <x v="38"/>
    <x v="7"/>
    <x v="36"/>
    <x v="25"/>
    <x v="40"/>
    <x v="40"/>
    <x v="40"/>
    <x v="2"/>
    <x v="40"/>
    <x v="0"/>
    <x v="32"/>
    <x v="30"/>
    <x v="3"/>
    <x v="4"/>
    <x v="1"/>
    <x v="1"/>
    <x v="0"/>
    <x v="0"/>
    <x v="0"/>
    <x v="0"/>
  </r>
  <r>
    <x v="39"/>
    <x v="14"/>
    <x v="37"/>
    <x v="26"/>
    <x v="41"/>
    <x v="41"/>
    <x v="41"/>
    <x v="2"/>
    <x v="41"/>
    <x v="0"/>
    <x v="33"/>
    <x v="18"/>
    <x v="12"/>
    <x v="0"/>
    <x v="10"/>
    <x v="0"/>
    <x v="0"/>
    <x v="0"/>
    <x v="0"/>
    <x v="0"/>
  </r>
  <r>
    <x v="40"/>
    <x v="15"/>
    <x v="38"/>
    <x v="27"/>
    <x v="42"/>
    <x v="42"/>
    <x v="42"/>
    <x v="2"/>
    <x v="42"/>
    <x v="1"/>
    <x v="6"/>
    <x v="5"/>
    <x v="13"/>
    <x v="0"/>
    <x v="0"/>
    <x v="0"/>
    <x v="0"/>
    <x v="0"/>
    <x v="0"/>
    <x v="1"/>
  </r>
  <r>
    <x v="41"/>
    <x v="7"/>
    <x v="39"/>
    <x v="28"/>
    <x v="43"/>
    <x v="43"/>
    <x v="43"/>
    <x v="2"/>
    <x v="43"/>
    <x v="1"/>
    <x v="13"/>
    <x v="11"/>
    <x v="6"/>
    <x v="0"/>
    <x v="18"/>
    <x v="0"/>
    <x v="0"/>
    <x v="0"/>
    <x v="0"/>
    <x v="0"/>
  </r>
  <r>
    <x v="42"/>
    <x v="3"/>
    <x v="40"/>
    <x v="8"/>
    <x v="44"/>
    <x v="44"/>
    <x v="44"/>
    <x v="2"/>
    <x v="44"/>
    <x v="0"/>
    <x v="34"/>
    <x v="31"/>
    <x v="3"/>
    <x v="0"/>
    <x v="0"/>
    <x v="0"/>
    <x v="0"/>
    <x v="0"/>
    <x v="0"/>
    <x v="1"/>
  </r>
  <r>
    <x v="43"/>
    <x v="1"/>
    <x v="40"/>
    <x v="8"/>
    <x v="45"/>
    <x v="45"/>
    <x v="45"/>
    <x v="2"/>
    <x v="45"/>
    <x v="1"/>
    <x v="35"/>
    <x v="32"/>
    <x v="14"/>
    <x v="6"/>
    <x v="1"/>
    <x v="0"/>
    <x v="0"/>
    <x v="0"/>
    <x v="0"/>
    <x v="0"/>
  </r>
  <r>
    <x v="44"/>
    <x v="5"/>
    <x v="41"/>
    <x v="29"/>
    <x v="46"/>
    <x v="46"/>
    <x v="46"/>
    <x v="2"/>
    <x v="46"/>
    <x v="0"/>
    <x v="36"/>
    <x v="33"/>
    <x v="15"/>
    <x v="0"/>
    <x v="19"/>
    <x v="0"/>
    <x v="0"/>
    <x v="0"/>
    <x v="0"/>
    <x v="0"/>
  </r>
  <r>
    <x v="44"/>
    <x v="0"/>
    <x v="42"/>
    <x v="29"/>
    <x v="47"/>
    <x v="47"/>
    <x v="47"/>
    <x v="2"/>
    <x v="47"/>
    <x v="1"/>
    <x v="37"/>
    <x v="34"/>
    <x v="16"/>
    <x v="1"/>
    <x v="1"/>
    <x v="0"/>
    <x v="0"/>
    <x v="0"/>
    <x v="0"/>
    <x v="0"/>
  </r>
  <r>
    <x v="45"/>
    <x v="17"/>
    <x v="43"/>
    <x v="8"/>
    <x v="48"/>
    <x v="48"/>
    <x v="48"/>
    <x v="2"/>
    <x v="48"/>
    <x v="0"/>
    <x v="38"/>
    <x v="14"/>
    <x v="3"/>
    <x v="0"/>
    <x v="13"/>
    <x v="0"/>
    <x v="0"/>
    <x v="0"/>
    <x v="0"/>
    <x v="1"/>
  </r>
  <r>
    <x v="45"/>
    <x v="8"/>
    <x v="44"/>
    <x v="30"/>
    <x v="49"/>
    <x v="49"/>
    <x v="49"/>
    <x v="2"/>
    <x v="49"/>
    <x v="0"/>
    <x v="7"/>
    <x v="6"/>
    <x v="3"/>
    <x v="6"/>
    <x v="1"/>
    <x v="0"/>
    <x v="0"/>
    <x v="0"/>
    <x v="0"/>
    <x v="0"/>
  </r>
  <r>
    <x v="45"/>
    <x v="1"/>
    <x v="45"/>
    <x v="30"/>
    <x v="50"/>
    <x v="50"/>
    <x v="50"/>
    <x v="2"/>
    <x v="50"/>
    <x v="0"/>
    <x v="39"/>
    <x v="19"/>
    <x v="3"/>
    <x v="0"/>
    <x v="3"/>
    <x v="0"/>
    <x v="0"/>
    <x v="0"/>
    <x v="0"/>
    <x v="0"/>
  </r>
  <r>
    <x v="46"/>
    <x v="18"/>
    <x v="46"/>
    <x v="30"/>
    <x v="51"/>
    <x v="51"/>
    <x v="51"/>
    <x v="2"/>
    <x v="51"/>
    <x v="1"/>
    <x v="40"/>
    <x v="17"/>
    <x v="3"/>
    <x v="0"/>
    <x v="20"/>
    <x v="0"/>
    <x v="0"/>
    <x v="0"/>
    <x v="0"/>
    <x v="0"/>
  </r>
  <r>
    <x v="47"/>
    <x v="2"/>
    <x v="47"/>
    <x v="31"/>
    <x v="52"/>
    <x v="52"/>
    <x v="52"/>
    <x v="2"/>
    <x v="52"/>
    <x v="0"/>
    <x v="41"/>
    <x v="35"/>
    <x v="17"/>
    <x v="0"/>
    <x v="21"/>
    <x v="0"/>
    <x v="0"/>
    <x v="0"/>
    <x v="0"/>
    <x v="1"/>
  </r>
  <r>
    <x v="48"/>
    <x v="15"/>
    <x v="48"/>
    <x v="32"/>
    <x v="53"/>
    <x v="53"/>
    <x v="53"/>
    <x v="2"/>
    <x v="53"/>
    <x v="1"/>
    <x v="42"/>
    <x v="36"/>
    <x v="3"/>
    <x v="1"/>
    <x v="1"/>
    <x v="0"/>
    <x v="0"/>
    <x v="0"/>
    <x v="0"/>
    <x v="1"/>
  </r>
  <r>
    <x v="49"/>
    <x v="6"/>
    <x v="48"/>
    <x v="30"/>
    <x v="54"/>
    <x v="54"/>
    <x v="54"/>
    <x v="2"/>
    <x v="54"/>
    <x v="0"/>
    <x v="43"/>
    <x v="28"/>
    <x v="3"/>
    <x v="0"/>
    <x v="22"/>
    <x v="0"/>
    <x v="0"/>
    <x v="0"/>
    <x v="0"/>
    <x v="1"/>
  </r>
  <r>
    <x v="50"/>
    <x v="7"/>
    <x v="49"/>
    <x v="30"/>
    <x v="55"/>
    <x v="55"/>
    <x v="55"/>
    <x v="2"/>
    <x v="55"/>
    <x v="1"/>
    <x v="44"/>
    <x v="13"/>
    <x v="3"/>
    <x v="0"/>
    <x v="23"/>
    <x v="0"/>
    <x v="0"/>
    <x v="0"/>
    <x v="0"/>
    <x v="0"/>
  </r>
  <r>
    <x v="17"/>
    <x v="8"/>
    <x v="50"/>
    <x v="33"/>
    <x v="56"/>
    <x v="56"/>
    <x v="56"/>
    <x v="2"/>
    <x v="56"/>
    <x v="0"/>
    <x v="45"/>
    <x v="37"/>
    <x v="3"/>
    <x v="6"/>
    <x v="1"/>
    <x v="4"/>
    <x v="0"/>
    <x v="0"/>
    <x v="0"/>
    <x v="0"/>
  </r>
  <r>
    <x v="51"/>
    <x v="13"/>
    <x v="51"/>
    <x v="34"/>
    <x v="57"/>
    <x v="57"/>
    <x v="57"/>
    <x v="2"/>
    <x v="57"/>
    <x v="1"/>
    <x v="46"/>
    <x v="38"/>
    <x v="3"/>
    <x v="0"/>
    <x v="24"/>
    <x v="0"/>
    <x v="0"/>
    <x v="0"/>
    <x v="0"/>
    <x v="1"/>
  </r>
  <r>
    <x v="52"/>
    <x v="18"/>
    <x v="52"/>
    <x v="35"/>
    <x v="58"/>
    <x v="58"/>
    <x v="58"/>
    <x v="2"/>
    <x v="58"/>
    <x v="1"/>
    <x v="47"/>
    <x v="39"/>
    <x v="3"/>
    <x v="0"/>
    <x v="13"/>
    <x v="0"/>
    <x v="0"/>
    <x v="0"/>
    <x v="0"/>
    <x v="0"/>
  </r>
  <r>
    <x v="53"/>
    <x v="11"/>
    <x v="53"/>
    <x v="36"/>
    <x v="59"/>
    <x v="59"/>
    <x v="59"/>
    <x v="2"/>
    <x v="59"/>
    <x v="1"/>
    <x v="48"/>
    <x v="15"/>
    <x v="3"/>
    <x v="2"/>
    <x v="1"/>
    <x v="3"/>
    <x v="1"/>
    <x v="0"/>
    <x v="0"/>
    <x v="0"/>
  </r>
  <r>
    <x v="52"/>
    <x v="14"/>
    <x v="53"/>
    <x v="33"/>
    <x v="60"/>
    <x v="60"/>
    <x v="60"/>
    <x v="2"/>
    <x v="60"/>
    <x v="1"/>
    <x v="49"/>
    <x v="32"/>
    <x v="18"/>
    <x v="6"/>
    <x v="10"/>
    <x v="0"/>
    <x v="0"/>
    <x v="0"/>
    <x v="0"/>
    <x v="0"/>
  </r>
  <r>
    <x v="54"/>
    <x v="6"/>
    <x v="54"/>
    <x v="37"/>
    <x v="61"/>
    <x v="61"/>
    <x v="61"/>
    <x v="2"/>
    <x v="61"/>
    <x v="0"/>
    <x v="50"/>
    <x v="40"/>
    <x v="19"/>
    <x v="0"/>
    <x v="25"/>
    <x v="0"/>
    <x v="0"/>
    <x v="0"/>
    <x v="0"/>
    <x v="1"/>
  </r>
  <r>
    <x v="55"/>
    <x v="11"/>
    <x v="55"/>
    <x v="36"/>
    <x v="62"/>
    <x v="62"/>
    <x v="62"/>
    <x v="2"/>
    <x v="62"/>
    <x v="1"/>
    <x v="51"/>
    <x v="41"/>
    <x v="3"/>
    <x v="0"/>
    <x v="0"/>
    <x v="0"/>
    <x v="0"/>
    <x v="0"/>
    <x v="0"/>
    <x v="1"/>
  </r>
  <r>
    <x v="56"/>
    <x v="15"/>
    <x v="56"/>
    <x v="38"/>
    <x v="63"/>
    <x v="63"/>
    <x v="63"/>
    <x v="2"/>
    <x v="63"/>
    <x v="0"/>
    <x v="52"/>
    <x v="2"/>
    <x v="3"/>
    <x v="0"/>
    <x v="26"/>
    <x v="0"/>
    <x v="0"/>
    <x v="0"/>
    <x v="0"/>
    <x v="1"/>
  </r>
  <r>
    <x v="57"/>
    <x v="10"/>
    <x v="57"/>
    <x v="39"/>
    <x v="64"/>
    <x v="64"/>
    <x v="64"/>
    <x v="2"/>
    <x v="64"/>
    <x v="1"/>
    <x v="53"/>
    <x v="17"/>
    <x v="3"/>
    <x v="0"/>
    <x v="21"/>
    <x v="0"/>
    <x v="0"/>
    <x v="0"/>
    <x v="0"/>
    <x v="0"/>
  </r>
  <r>
    <x v="58"/>
    <x v="15"/>
    <x v="58"/>
    <x v="40"/>
    <x v="65"/>
    <x v="65"/>
    <x v="65"/>
    <x v="2"/>
    <x v="65"/>
    <x v="0"/>
    <x v="54"/>
    <x v="17"/>
    <x v="3"/>
    <x v="0"/>
    <x v="21"/>
    <x v="0"/>
    <x v="0"/>
    <x v="0"/>
    <x v="0"/>
    <x v="1"/>
  </r>
  <r>
    <x v="59"/>
    <x v="7"/>
    <x v="58"/>
    <x v="40"/>
    <x v="66"/>
    <x v="66"/>
    <x v="66"/>
    <x v="2"/>
    <x v="66"/>
    <x v="0"/>
    <x v="55"/>
    <x v="36"/>
    <x v="3"/>
    <x v="5"/>
    <x v="1"/>
    <x v="1"/>
    <x v="0"/>
    <x v="0"/>
    <x v="0"/>
    <x v="0"/>
  </r>
  <r>
    <x v="60"/>
    <x v="16"/>
    <x v="58"/>
    <x v="41"/>
    <x v="67"/>
    <x v="67"/>
    <x v="67"/>
    <x v="2"/>
    <x v="67"/>
    <x v="0"/>
    <x v="56"/>
    <x v="42"/>
    <x v="3"/>
    <x v="5"/>
    <x v="1"/>
    <x v="1"/>
    <x v="0"/>
    <x v="0"/>
    <x v="0"/>
    <x v="0"/>
  </r>
  <r>
    <x v="61"/>
    <x v="11"/>
    <x v="59"/>
    <x v="41"/>
    <x v="68"/>
    <x v="68"/>
    <x v="68"/>
    <x v="2"/>
    <x v="68"/>
    <x v="0"/>
    <x v="57"/>
    <x v="15"/>
    <x v="3"/>
    <x v="1"/>
    <x v="1"/>
    <x v="0"/>
    <x v="0"/>
    <x v="0"/>
    <x v="0"/>
    <x v="0"/>
  </r>
  <r>
    <x v="62"/>
    <x v="5"/>
    <x v="60"/>
    <x v="42"/>
    <x v="69"/>
    <x v="69"/>
    <x v="69"/>
    <x v="2"/>
    <x v="69"/>
    <x v="0"/>
    <x v="14"/>
    <x v="29"/>
    <x v="11"/>
    <x v="5"/>
    <x v="10"/>
    <x v="1"/>
    <x v="0"/>
    <x v="0"/>
    <x v="0"/>
    <x v="1"/>
  </r>
  <r>
    <x v="63"/>
    <x v="18"/>
    <x v="61"/>
    <x v="43"/>
    <x v="70"/>
    <x v="70"/>
    <x v="70"/>
    <x v="2"/>
    <x v="70"/>
    <x v="0"/>
    <x v="15"/>
    <x v="11"/>
    <x v="20"/>
    <x v="0"/>
    <x v="0"/>
    <x v="0"/>
    <x v="0"/>
    <x v="0"/>
    <x v="0"/>
    <x v="1"/>
  </r>
  <r>
    <x v="64"/>
    <x v="3"/>
    <x v="62"/>
    <x v="8"/>
    <x v="71"/>
    <x v="71"/>
    <x v="71"/>
    <x v="2"/>
    <x v="71"/>
    <x v="1"/>
    <x v="58"/>
    <x v="43"/>
    <x v="3"/>
    <x v="2"/>
    <x v="1"/>
    <x v="3"/>
    <x v="1"/>
    <x v="0"/>
    <x v="0"/>
    <x v="0"/>
  </r>
  <r>
    <x v="65"/>
    <x v="8"/>
    <x v="63"/>
    <x v="44"/>
    <x v="72"/>
    <x v="72"/>
    <x v="72"/>
    <x v="2"/>
    <x v="72"/>
    <x v="0"/>
    <x v="59"/>
    <x v="44"/>
    <x v="3"/>
    <x v="6"/>
    <x v="1"/>
    <x v="0"/>
    <x v="0"/>
    <x v="0"/>
    <x v="0"/>
    <x v="0"/>
  </r>
  <r>
    <x v="66"/>
    <x v="1"/>
    <x v="64"/>
    <x v="45"/>
    <x v="73"/>
    <x v="73"/>
    <x v="73"/>
    <x v="2"/>
    <x v="73"/>
    <x v="0"/>
    <x v="60"/>
    <x v="10"/>
    <x v="3"/>
    <x v="2"/>
    <x v="1"/>
    <x v="3"/>
    <x v="1"/>
    <x v="0"/>
    <x v="0"/>
    <x v="0"/>
  </r>
  <r>
    <x v="67"/>
    <x v="18"/>
    <x v="65"/>
    <x v="45"/>
    <x v="74"/>
    <x v="74"/>
    <x v="74"/>
    <x v="2"/>
    <x v="74"/>
    <x v="1"/>
    <x v="61"/>
    <x v="28"/>
    <x v="3"/>
    <x v="0"/>
    <x v="13"/>
    <x v="0"/>
    <x v="0"/>
    <x v="0"/>
    <x v="0"/>
    <x v="0"/>
  </r>
  <r>
    <x v="68"/>
    <x v="4"/>
    <x v="66"/>
    <x v="46"/>
    <x v="75"/>
    <x v="75"/>
    <x v="75"/>
    <x v="2"/>
    <x v="75"/>
    <x v="0"/>
    <x v="62"/>
    <x v="45"/>
    <x v="21"/>
    <x v="4"/>
    <x v="1"/>
    <x v="1"/>
    <x v="0"/>
    <x v="0"/>
    <x v="0"/>
    <x v="0"/>
  </r>
  <r>
    <x v="69"/>
    <x v="0"/>
    <x v="67"/>
    <x v="47"/>
    <x v="76"/>
    <x v="76"/>
    <x v="76"/>
    <x v="2"/>
    <x v="76"/>
    <x v="1"/>
    <x v="63"/>
    <x v="46"/>
    <x v="22"/>
    <x v="0"/>
    <x v="27"/>
    <x v="0"/>
    <x v="0"/>
    <x v="0"/>
    <x v="0"/>
    <x v="0"/>
  </r>
  <r>
    <x v="70"/>
    <x v="13"/>
    <x v="68"/>
    <x v="46"/>
    <x v="77"/>
    <x v="77"/>
    <x v="77"/>
    <x v="2"/>
    <x v="77"/>
    <x v="1"/>
    <x v="41"/>
    <x v="35"/>
    <x v="17"/>
    <x v="0"/>
    <x v="28"/>
    <x v="0"/>
    <x v="0"/>
    <x v="0"/>
    <x v="0"/>
    <x v="1"/>
  </r>
  <r>
    <x v="71"/>
    <x v="17"/>
    <x v="69"/>
    <x v="8"/>
    <x v="78"/>
    <x v="78"/>
    <x v="78"/>
    <x v="2"/>
    <x v="78"/>
    <x v="0"/>
    <x v="64"/>
    <x v="19"/>
    <x v="3"/>
    <x v="6"/>
    <x v="1"/>
    <x v="0"/>
    <x v="0"/>
    <x v="0"/>
    <x v="0"/>
    <x v="0"/>
  </r>
  <r>
    <x v="69"/>
    <x v="15"/>
    <x v="70"/>
    <x v="48"/>
    <x v="79"/>
    <x v="79"/>
    <x v="79"/>
    <x v="2"/>
    <x v="79"/>
    <x v="0"/>
    <x v="65"/>
    <x v="38"/>
    <x v="3"/>
    <x v="4"/>
    <x v="1"/>
    <x v="1"/>
    <x v="0"/>
    <x v="0"/>
    <x v="0"/>
    <x v="0"/>
  </r>
  <r>
    <x v="72"/>
    <x v="13"/>
    <x v="71"/>
    <x v="49"/>
    <x v="80"/>
    <x v="80"/>
    <x v="80"/>
    <x v="2"/>
    <x v="80"/>
    <x v="1"/>
    <x v="66"/>
    <x v="8"/>
    <x v="3"/>
    <x v="0"/>
    <x v="20"/>
    <x v="0"/>
    <x v="0"/>
    <x v="0"/>
    <x v="0"/>
    <x v="1"/>
  </r>
  <r>
    <x v="72"/>
    <x v="18"/>
    <x v="72"/>
    <x v="50"/>
    <x v="81"/>
    <x v="81"/>
    <x v="81"/>
    <x v="2"/>
    <x v="81"/>
    <x v="0"/>
    <x v="67"/>
    <x v="5"/>
    <x v="3"/>
    <x v="0"/>
    <x v="29"/>
    <x v="0"/>
    <x v="0"/>
    <x v="0"/>
    <x v="0"/>
    <x v="1"/>
  </r>
  <r>
    <x v="73"/>
    <x v="0"/>
    <x v="72"/>
    <x v="51"/>
    <x v="82"/>
    <x v="82"/>
    <x v="82"/>
    <x v="2"/>
    <x v="82"/>
    <x v="1"/>
    <x v="68"/>
    <x v="18"/>
    <x v="3"/>
    <x v="0"/>
    <x v="30"/>
    <x v="0"/>
    <x v="0"/>
    <x v="0"/>
    <x v="0"/>
    <x v="0"/>
  </r>
  <r>
    <x v="72"/>
    <x v="5"/>
    <x v="73"/>
    <x v="52"/>
    <x v="83"/>
    <x v="83"/>
    <x v="83"/>
    <x v="2"/>
    <x v="83"/>
    <x v="0"/>
    <x v="62"/>
    <x v="47"/>
    <x v="23"/>
    <x v="0"/>
    <x v="20"/>
    <x v="0"/>
    <x v="0"/>
    <x v="0"/>
    <x v="0"/>
    <x v="1"/>
  </r>
  <r>
    <x v="73"/>
    <x v="10"/>
    <x v="74"/>
    <x v="53"/>
    <x v="84"/>
    <x v="84"/>
    <x v="84"/>
    <x v="2"/>
    <x v="84"/>
    <x v="0"/>
    <x v="69"/>
    <x v="48"/>
    <x v="3"/>
    <x v="2"/>
    <x v="1"/>
    <x v="3"/>
    <x v="1"/>
    <x v="0"/>
    <x v="0"/>
    <x v="0"/>
  </r>
  <r>
    <x v="74"/>
    <x v="10"/>
    <x v="75"/>
    <x v="54"/>
    <x v="85"/>
    <x v="85"/>
    <x v="85"/>
    <x v="2"/>
    <x v="85"/>
    <x v="0"/>
    <x v="70"/>
    <x v="41"/>
    <x v="3"/>
    <x v="6"/>
    <x v="1"/>
    <x v="0"/>
    <x v="0"/>
    <x v="0"/>
    <x v="0"/>
    <x v="0"/>
  </r>
  <r>
    <x v="75"/>
    <x v="4"/>
    <x v="76"/>
    <x v="8"/>
    <x v="86"/>
    <x v="86"/>
    <x v="86"/>
    <x v="2"/>
    <x v="86"/>
    <x v="0"/>
    <x v="71"/>
    <x v="21"/>
    <x v="3"/>
    <x v="8"/>
    <x v="1"/>
    <x v="0"/>
    <x v="0"/>
    <x v="0"/>
    <x v="0"/>
    <x v="0"/>
  </r>
  <r>
    <x v="76"/>
    <x v="18"/>
    <x v="77"/>
    <x v="8"/>
    <x v="87"/>
    <x v="87"/>
    <x v="87"/>
    <x v="2"/>
    <x v="87"/>
    <x v="1"/>
    <x v="72"/>
    <x v="37"/>
    <x v="3"/>
    <x v="6"/>
    <x v="1"/>
    <x v="0"/>
    <x v="0"/>
    <x v="0"/>
    <x v="0"/>
    <x v="1"/>
  </r>
  <r>
    <x v="77"/>
    <x v="1"/>
    <x v="78"/>
    <x v="55"/>
    <x v="88"/>
    <x v="88"/>
    <x v="88"/>
    <x v="2"/>
    <x v="88"/>
    <x v="1"/>
    <x v="15"/>
    <x v="49"/>
    <x v="3"/>
    <x v="6"/>
    <x v="1"/>
    <x v="0"/>
    <x v="0"/>
    <x v="0"/>
    <x v="0"/>
    <x v="0"/>
  </r>
  <r>
    <x v="78"/>
    <x v="16"/>
    <x v="79"/>
    <x v="56"/>
    <x v="89"/>
    <x v="89"/>
    <x v="89"/>
    <x v="2"/>
    <x v="89"/>
    <x v="1"/>
    <x v="25"/>
    <x v="21"/>
    <x v="3"/>
    <x v="0"/>
    <x v="31"/>
    <x v="0"/>
    <x v="0"/>
    <x v="0"/>
    <x v="0"/>
    <x v="1"/>
  </r>
  <r>
    <x v="77"/>
    <x v="3"/>
    <x v="80"/>
    <x v="57"/>
    <x v="90"/>
    <x v="90"/>
    <x v="90"/>
    <x v="2"/>
    <x v="90"/>
    <x v="0"/>
    <x v="73"/>
    <x v="17"/>
    <x v="3"/>
    <x v="0"/>
    <x v="32"/>
    <x v="0"/>
    <x v="0"/>
    <x v="0"/>
    <x v="0"/>
    <x v="1"/>
  </r>
  <r>
    <x v="79"/>
    <x v="15"/>
    <x v="81"/>
    <x v="8"/>
    <x v="91"/>
    <x v="91"/>
    <x v="91"/>
    <x v="2"/>
    <x v="91"/>
    <x v="1"/>
    <x v="74"/>
    <x v="50"/>
    <x v="3"/>
    <x v="5"/>
    <x v="1"/>
    <x v="1"/>
    <x v="0"/>
    <x v="0"/>
    <x v="0"/>
    <x v="0"/>
  </r>
  <r>
    <x v="80"/>
    <x v="1"/>
    <x v="82"/>
    <x v="58"/>
    <x v="92"/>
    <x v="92"/>
    <x v="92"/>
    <x v="2"/>
    <x v="92"/>
    <x v="0"/>
    <x v="75"/>
    <x v="51"/>
    <x v="3"/>
    <x v="4"/>
    <x v="10"/>
    <x v="5"/>
    <x v="0"/>
    <x v="0"/>
    <x v="0"/>
    <x v="1"/>
  </r>
  <r>
    <x v="81"/>
    <x v="5"/>
    <x v="83"/>
    <x v="59"/>
    <x v="93"/>
    <x v="93"/>
    <x v="93"/>
    <x v="2"/>
    <x v="93"/>
    <x v="0"/>
    <x v="76"/>
    <x v="52"/>
    <x v="24"/>
    <x v="2"/>
    <x v="1"/>
    <x v="1"/>
    <x v="1"/>
    <x v="0"/>
    <x v="0"/>
    <x v="1"/>
  </r>
  <r>
    <x v="82"/>
    <x v="11"/>
    <x v="84"/>
    <x v="60"/>
    <x v="94"/>
    <x v="94"/>
    <x v="94"/>
    <x v="2"/>
    <x v="94"/>
    <x v="0"/>
    <x v="77"/>
    <x v="17"/>
    <x v="3"/>
    <x v="5"/>
    <x v="1"/>
    <x v="1"/>
    <x v="0"/>
    <x v="0"/>
    <x v="0"/>
    <x v="0"/>
  </r>
  <r>
    <x v="83"/>
    <x v="10"/>
    <x v="85"/>
    <x v="61"/>
    <x v="95"/>
    <x v="95"/>
    <x v="95"/>
    <x v="2"/>
    <x v="95"/>
    <x v="0"/>
    <x v="76"/>
    <x v="52"/>
    <x v="24"/>
    <x v="4"/>
    <x v="1"/>
    <x v="1"/>
    <x v="0"/>
    <x v="0"/>
    <x v="0"/>
    <x v="0"/>
  </r>
  <r>
    <x v="84"/>
    <x v="13"/>
    <x v="86"/>
    <x v="62"/>
    <x v="96"/>
    <x v="96"/>
    <x v="96"/>
    <x v="2"/>
    <x v="96"/>
    <x v="1"/>
    <x v="78"/>
    <x v="17"/>
    <x v="3"/>
    <x v="0"/>
    <x v="29"/>
    <x v="0"/>
    <x v="0"/>
    <x v="0"/>
    <x v="0"/>
    <x v="1"/>
  </r>
  <r>
    <x v="85"/>
    <x v="1"/>
    <x v="87"/>
    <x v="63"/>
    <x v="97"/>
    <x v="97"/>
    <x v="97"/>
    <x v="2"/>
    <x v="97"/>
    <x v="0"/>
    <x v="79"/>
    <x v="53"/>
    <x v="3"/>
    <x v="0"/>
    <x v="20"/>
    <x v="0"/>
    <x v="0"/>
    <x v="0"/>
    <x v="0"/>
    <x v="0"/>
  </r>
  <r>
    <x v="86"/>
    <x v="9"/>
    <x v="88"/>
    <x v="63"/>
    <x v="98"/>
    <x v="98"/>
    <x v="98"/>
    <x v="2"/>
    <x v="98"/>
    <x v="0"/>
    <x v="80"/>
    <x v="54"/>
    <x v="25"/>
    <x v="2"/>
    <x v="1"/>
    <x v="6"/>
    <x v="1"/>
    <x v="0"/>
    <x v="0"/>
    <x v="0"/>
  </r>
  <r>
    <x v="87"/>
    <x v="13"/>
    <x v="88"/>
    <x v="63"/>
    <x v="99"/>
    <x v="99"/>
    <x v="99"/>
    <x v="2"/>
    <x v="99"/>
    <x v="0"/>
    <x v="81"/>
    <x v="43"/>
    <x v="3"/>
    <x v="5"/>
    <x v="10"/>
    <x v="1"/>
    <x v="0"/>
    <x v="0"/>
    <x v="0"/>
    <x v="1"/>
  </r>
  <r>
    <x v="88"/>
    <x v="8"/>
    <x v="89"/>
    <x v="64"/>
    <x v="100"/>
    <x v="100"/>
    <x v="100"/>
    <x v="2"/>
    <x v="100"/>
    <x v="1"/>
    <x v="59"/>
    <x v="44"/>
    <x v="3"/>
    <x v="0"/>
    <x v="0"/>
    <x v="0"/>
    <x v="0"/>
    <x v="0"/>
    <x v="0"/>
    <x v="0"/>
  </r>
  <r>
    <x v="89"/>
    <x v="10"/>
    <x v="90"/>
    <x v="64"/>
    <x v="101"/>
    <x v="101"/>
    <x v="101"/>
    <x v="2"/>
    <x v="101"/>
    <x v="1"/>
    <x v="82"/>
    <x v="55"/>
    <x v="26"/>
    <x v="0"/>
    <x v="33"/>
    <x v="0"/>
    <x v="0"/>
    <x v="0"/>
    <x v="0"/>
    <x v="1"/>
  </r>
  <r>
    <x v="89"/>
    <x v="7"/>
    <x v="91"/>
    <x v="65"/>
    <x v="102"/>
    <x v="102"/>
    <x v="102"/>
    <x v="2"/>
    <x v="102"/>
    <x v="1"/>
    <x v="83"/>
    <x v="56"/>
    <x v="27"/>
    <x v="0"/>
    <x v="0"/>
    <x v="0"/>
    <x v="0"/>
    <x v="0"/>
    <x v="0"/>
    <x v="0"/>
  </r>
  <r>
    <x v="90"/>
    <x v="10"/>
    <x v="92"/>
    <x v="66"/>
    <x v="103"/>
    <x v="103"/>
    <x v="103"/>
    <x v="2"/>
    <x v="103"/>
    <x v="1"/>
    <x v="84"/>
    <x v="34"/>
    <x v="3"/>
    <x v="2"/>
    <x v="1"/>
    <x v="1"/>
    <x v="1"/>
    <x v="0"/>
    <x v="0"/>
    <x v="0"/>
  </r>
  <r>
    <x v="91"/>
    <x v="3"/>
    <x v="93"/>
    <x v="67"/>
    <x v="104"/>
    <x v="104"/>
    <x v="104"/>
    <x v="2"/>
    <x v="104"/>
    <x v="1"/>
    <x v="62"/>
    <x v="45"/>
    <x v="21"/>
    <x v="0"/>
    <x v="0"/>
    <x v="0"/>
    <x v="0"/>
    <x v="0"/>
    <x v="0"/>
    <x v="0"/>
  </r>
  <r>
    <x v="92"/>
    <x v="3"/>
    <x v="94"/>
    <x v="68"/>
    <x v="105"/>
    <x v="105"/>
    <x v="105"/>
    <x v="2"/>
    <x v="105"/>
    <x v="1"/>
    <x v="85"/>
    <x v="50"/>
    <x v="3"/>
    <x v="1"/>
    <x v="1"/>
    <x v="0"/>
    <x v="0"/>
    <x v="0"/>
    <x v="0"/>
    <x v="0"/>
  </r>
  <r>
    <x v="93"/>
    <x v="16"/>
    <x v="95"/>
    <x v="69"/>
    <x v="106"/>
    <x v="106"/>
    <x v="106"/>
    <x v="2"/>
    <x v="106"/>
    <x v="0"/>
    <x v="86"/>
    <x v="57"/>
    <x v="3"/>
    <x v="6"/>
    <x v="1"/>
    <x v="0"/>
    <x v="0"/>
    <x v="0"/>
    <x v="0"/>
    <x v="1"/>
  </r>
  <r>
    <x v="94"/>
    <x v="10"/>
    <x v="96"/>
    <x v="70"/>
    <x v="107"/>
    <x v="107"/>
    <x v="107"/>
    <x v="2"/>
    <x v="107"/>
    <x v="0"/>
    <x v="87"/>
    <x v="58"/>
    <x v="3"/>
    <x v="0"/>
    <x v="15"/>
    <x v="0"/>
    <x v="0"/>
    <x v="0"/>
    <x v="0"/>
    <x v="0"/>
  </r>
  <r>
    <x v="95"/>
    <x v="14"/>
    <x v="97"/>
    <x v="71"/>
    <x v="108"/>
    <x v="108"/>
    <x v="108"/>
    <x v="2"/>
    <x v="108"/>
    <x v="1"/>
    <x v="62"/>
    <x v="45"/>
    <x v="28"/>
    <x v="5"/>
    <x v="10"/>
    <x v="1"/>
    <x v="0"/>
    <x v="0"/>
    <x v="0"/>
    <x v="0"/>
  </r>
  <r>
    <x v="96"/>
    <x v="5"/>
    <x v="98"/>
    <x v="8"/>
    <x v="109"/>
    <x v="109"/>
    <x v="109"/>
    <x v="2"/>
    <x v="109"/>
    <x v="0"/>
    <x v="88"/>
    <x v="57"/>
    <x v="29"/>
    <x v="3"/>
    <x v="1"/>
    <x v="0"/>
    <x v="0"/>
    <x v="0"/>
    <x v="0"/>
    <x v="0"/>
  </r>
  <r>
    <x v="97"/>
    <x v="6"/>
    <x v="99"/>
    <x v="8"/>
    <x v="110"/>
    <x v="110"/>
    <x v="110"/>
    <x v="2"/>
    <x v="110"/>
    <x v="0"/>
    <x v="77"/>
    <x v="17"/>
    <x v="3"/>
    <x v="4"/>
    <x v="1"/>
    <x v="3"/>
    <x v="1"/>
    <x v="0"/>
    <x v="0"/>
    <x v="1"/>
  </r>
  <r>
    <x v="98"/>
    <x v="1"/>
    <x v="100"/>
    <x v="72"/>
    <x v="111"/>
    <x v="111"/>
    <x v="111"/>
    <x v="2"/>
    <x v="111"/>
    <x v="1"/>
    <x v="30"/>
    <x v="27"/>
    <x v="3"/>
    <x v="5"/>
    <x v="1"/>
    <x v="1"/>
    <x v="0"/>
    <x v="0"/>
    <x v="0"/>
    <x v="1"/>
  </r>
  <r>
    <x v="99"/>
    <x v="19"/>
    <x v="101"/>
    <x v="73"/>
    <x v="112"/>
    <x v="112"/>
    <x v="112"/>
    <x v="2"/>
    <x v="112"/>
    <x v="1"/>
    <x v="89"/>
    <x v="59"/>
    <x v="30"/>
    <x v="1"/>
    <x v="1"/>
    <x v="0"/>
    <x v="0"/>
    <x v="0"/>
    <x v="0"/>
    <x v="0"/>
  </r>
  <r>
    <x v="100"/>
    <x v="18"/>
    <x v="102"/>
    <x v="74"/>
    <x v="113"/>
    <x v="113"/>
    <x v="113"/>
    <x v="2"/>
    <x v="113"/>
    <x v="1"/>
    <x v="90"/>
    <x v="17"/>
    <x v="3"/>
    <x v="4"/>
    <x v="1"/>
    <x v="1"/>
    <x v="0"/>
    <x v="0"/>
    <x v="0"/>
    <x v="0"/>
  </r>
  <r>
    <x v="101"/>
    <x v="18"/>
    <x v="103"/>
    <x v="8"/>
    <x v="114"/>
    <x v="114"/>
    <x v="114"/>
    <x v="2"/>
    <x v="114"/>
    <x v="0"/>
    <x v="91"/>
    <x v="60"/>
    <x v="3"/>
    <x v="6"/>
    <x v="1"/>
    <x v="0"/>
    <x v="0"/>
    <x v="0"/>
    <x v="0"/>
    <x v="0"/>
  </r>
  <r>
    <x v="102"/>
    <x v="8"/>
    <x v="104"/>
    <x v="75"/>
    <x v="115"/>
    <x v="115"/>
    <x v="115"/>
    <x v="2"/>
    <x v="115"/>
    <x v="0"/>
    <x v="92"/>
    <x v="23"/>
    <x v="3"/>
    <x v="0"/>
    <x v="13"/>
    <x v="0"/>
    <x v="0"/>
    <x v="0"/>
    <x v="0"/>
    <x v="1"/>
  </r>
  <r>
    <x v="103"/>
    <x v="16"/>
    <x v="105"/>
    <x v="76"/>
    <x v="116"/>
    <x v="116"/>
    <x v="116"/>
    <x v="2"/>
    <x v="116"/>
    <x v="1"/>
    <x v="58"/>
    <x v="43"/>
    <x v="3"/>
    <x v="4"/>
    <x v="1"/>
    <x v="1"/>
    <x v="0"/>
    <x v="0"/>
    <x v="0"/>
    <x v="1"/>
  </r>
  <r>
    <x v="104"/>
    <x v="6"/>
    <x v="106"/>
    <x v="77"/>
    <x v="117"/>
    <x v="117"/>
    <x v="117"/>
    <x v="2"/>
    <x v="117"/>
    <x v="0"/>
    <x v="93"/>
    <x v="36"/>
    <x v="31"/>
    <x v="0"/>
    <x v="34"/>
    <x v="0"/>
    <x v="0"/>
    <x v="0"/>
    <x v="0"/>
    <x v="1"/>
  </r>
  <r>
    <x v="105"/>
    <x v="13"/>
    <x v="107"/>
    <x v="78"/>
    <x v="118"/>
    <x v="118"/>
    <x v="118"/>
    <x v="2"/>
    <x v="118"/>
    <x v="0"/>
    <x v="15"/>
    <x v="11"/>
    <x v="32"/>
    <x v="0"/>
    <x v="35"/>
    <x v="0"/>
    <x v="0"/>
    <x v="0"/>
    <x v="0"/>
    <x v="0"/>
  </r>
  <r>
    <x v="106"/>
    <x v="4"/>
    <x v="108"/>
    <x v="79"/>
    <x v="119"/>
    <x v="119"/>
    <x v="119"/>
    <x v="2"/>
    <x v="119"/>
    <x v="0"/>
    <x v="13"/>
    <x v="11"/>
    <x v="6"/>
    <x v="0"/>
    <x v="0"/>
    <x v="0"/>
    <x v="0"/>
    <x v="0"/>
    <x v="0"/>
    <x v="0"/>
  </r>
  <r>
    <x v="107"/>
    <x v="7"/>
    <x v="109"/>
    <x v="80"/>
    <x v="120"/>
    <x v="120"/>
    <x v="120"/>
    <x v="2"/>
    <x v="120"/>
    <x v="1"/>
    <x v="15"/>
    <x v="11"/>
    <x v="20"/>
    <x v="0"/>
    <x v="36"/>
    <x v="0"/>
    <x v="0"/>
    <x v="0"/>
    <x v="0"/>
    <x v="0"/>
  </r>
  <r>
    <x v="108"/>
    <x v="3"/>
    <x v="110"/>
    <x v="81"/>
    <x v="121"/>
    <x v="121"/>
    <x v="121"/>
    <x v="2"/>
    <x v="121"/>
    <x v="1"/>
    <x v="80"/>
    <x v="61"/>
    <x v="3"/>
    <x v="2"/>
    <x v="1"/>
    <x v="3"/>
    <x v="1"/>
    <x v="0"/>
    <x v="0"/>
    <x v="0"/>
  </r>
  <r>
    <x v="109"/>
    <x v="1"/>
    <x v="111"/>
    <x v="82"/>
    <x v="122"/>
    <x v="122"/>
    <x v="122"/>
    <x v="2"/>
    <x v="122"/>
    <x v="1"/>
    <x v="94"/>
    <x v="10"/>
    <x v="3"/>
    <x v="2"/>
    <x v="1"/>
    <x v="1"/>
    <x v="1"/>
    <x v="0"/>
    <x v="0"/>
    <x v="0"/>
  </r>
  <r>
    <x v="110"/>
    <x v="14"/>
    <x v="112"/>
    <x v="83"/>
    <x v="123"/>
    <x v="123"/>
    <x v="123"/>
    <x v="2"/>
    <x v="123"/>
    <x v="1"/>
    <x v="95"/>
    <x v="62"/>
    <x v="3"/>
    <x v="2"/>
    <x v="10"/>
    <x v="1"/>
    <x v="1"/>
    <x v="0"/>
    <x v="0"/>
    <x v="0"/>
  </r>
  <r>
    <x v="111"/>
    <x v="16"/>
    <x v="113"/>
    <x v="84"/>
    <x v="124"/>
    <x v="124"/>
    <x v="124"/>
    <x v="2"/>
    <x v="124"/>
    <x v="1"/>
    <x v="94"/>
    <x v="10"/>
    <x v="3"/>
    <x v="0"/>
    <x v="37"/>
    <x v="0"/>
    <x v="0"/>
    <x v="0"/>
    <x v="0"/>
    <x v="1"/>
  </r>
  <r>
    <x v="112"/>
    <x v="13"/>
    <x v="114"/>
    <x v="8"/>
    <x v="125"/>
    <x v="125"/>
    <x v="125"/>
    <x v="2"/>
    <x v="125"/>
    <x v="1"/>
    <x v="96"/>
    <x v="63"/>
    <x v="33"/>
    <x v="0"/>
    <x v="38"/>
    <x v="0"/>
    <x v="0"/>
    <x v="0"/>
    <x v="0"/>
    <x v="1"/>
  </r>
  <r>
    <x v="113"/>
    <x v="19"/>
    <x v="115"/>
    <x v="85"/>
    <x v="126"/>
    <x v="126"/>
    <x v="126"/>
    <x v="2"/>
    <x v="126"/>
    <x v="1"/>
    <x v="97"/>
    <x v="24"/>
    <x v="3"/>
    <x v="6"/>
    <x v="1"/>
    <x v="0"/>
    <x v="0"/>
    <x v="0"/>
    <x v="0"/>
    <x v="0"/>
  </r>
  <r>
    <x v="113"/>
    <x v="19"/>
    <x v="115"/>
    <x v="86"/>
    <x v="126"/>
    <x v="126"/>
    <x v="126"/>
    <x v="2"/>
    <x v="127"/>
    <x v="0"/>
    <x v="98"/>
    <x v="64"/>
    <x v="3"/>
    <x v="5"/>
    <x v="1"/>
    <x v="1"/>
    <x v="0"/>
    <x v="0"/>
    <x v="0"/>
    <x v="0"/>
  </r>
  <r>
    <x v="114"/>
    <x v="9"/>
    <x v="116"/>
    <x v="27"/>
    <x v="127"/>
    <x v="127"/>
    <x v="127"/>
    <x v="3"/>
    <x v="128"/>
    <x v="1"/>
    <x v="17"/>
    <x v="2"/>
    <x v="7"/>
    <x v="0"/>
    <x v="0"/>
    <x v="0"/>
    <x v="0"/>
    <x v="0"/>
    <x v="0"/>
    <x v="1"/>
  </r>
  <r>
    <x v="115"/>
    <x v="6"/>
    <x v="117"/>
    <x v="8"/>
    <x v="128"/>
    <x v="128"/>
    <x v="128"/>
    <x v="4"/>
    <x v="129"/>
    <x v="1"/>
    <x v="99"/>
    <x v="65"/>
    <x v="3"/>
    <x v="1"/>
    <x v="1"/>
    <x v="0"/>
    <x v="0"/>
    <x v="0"/>
    <x v="0"/>
    <x v="0"/>
  </r>
  <r>
    <x v="116"/>
    <x v="19"/>
    <x v="118"/>
    <x v="87"/>
    <x v="129"/>
    <x v="129"/>
    <x v="129"/>
    <x v="4"/>
    <x v="130"/>
    <x v="0"/>
    <x v="100"/>
    <x v="13"/>
    <x v="3"/>
    <x v="0"/>
    <x v="0"/>
    <x v="0"/>
    <x v="0"/>
    <x v="0"/>
    <x v="0"/>
    <x v="0"/>
  </r>
  <r>
    <x v="117"/>
    <x v="14"/>
    <x v="119"/>
    <x v="88"/>
    <x v="130"/>
    <x v="130"/>
    <x v="130"/>
    <x v="4"/>
    <x v="131"/>
    <x v="1"/>
    <x v="101"/>
    <x v="66"/>
    <x v="3"/>
    <x v="6"/>
    <x v="10"/>
    <x v="0"/>
    <x v="0"/>
    <x v="0"/>
    <x v="0"/>
    <x v="0"/>
  </r>
  <r>
    <x v="118"/>
    <x v="14"/>
    <x v="120"/>
    <x v="89"/>
    <x v="131"/>
    <x v="131"/>
    <x v="131"/>
    <x v="4"/>
    <x v="132"/>
    <x v="0"/>
    <x v="81"/>
    <x v="43"/>
    <x v="3"/>
    <x v="5"/>
    <x v="10"/>
    <x v="1"/>
    <x v="0"/>
    <x v="0"/>
    <x v="0"/>
    <x v="0"/>
  </r>
  <r>
    <x v="119"/>
    <x v="8"/>
    <x v="121"/>
    <x v="90"/>
    <x v="132"/>
    <x v="132"/>
    <x v="132"/>
    <x v="4"/>
    <x v="133"/>
    <x v="1"/>
    <x v="102"/>
    <x v="67"/>
    <x v="34"/>
    <x v="0"/>
    <x v="39"/>
    <x v="0"/>
    <x v="0"/>
    <x v="0"/>
    <x v="0"/>
    <x v="0"/>
  </r>
  <r>
    <x v="120"/>
    <x v="6"/>
    <x v="122"/>
    <x v="91"/>
    <x v="133"/>
    <x v="133"/>
    <x v="133"/>
    <x v="4"/>
    <x v="134"/>
    <x v="0"/>
    <x v="103"/>
    <x v="68"/>
    <x v="3"/>
    <x v="0"/>
    <x v="3"/>
    <x v="0"/>
    <x v="0"/>
    <x v="0"/>
    <x v="0"/>
    <x v="0"/>
  </r>
  <r>
    <x v="108"/>
    <x v="13"/>
    <x v="123"/>
    <x v="92"/>
    <x v="134"/>
    <x v="134"/>
    <x v="134"/>
    <x v="4"/>
    <x v="135"/>
    <x v="1"/>
    <x v="104"/>
    <x v="15"/>
    <x v="3"/>
    <x v="6"/>
    <x v="10"/>
    <x v="0"/>
    <x v="0"/>
    <x v="0"/>
    <x v="0"/>
    <x v="0"/>
  </r>
  <r>
    <x v="121"/>
    <x v="7"/>
    <x v="124"/>
    <x v="93"/>
    <x v="135"/>
    <x v="135"/>
    <x v="135"/>
    <x v="4"/>
    <x v="136"/>
    <x v="0"/>
    <x v="105"/>
    <x v="69"/>
    <x v="3"/>
    <x v="3"/>
    <x v="1"/>
    <x v="0"/>
    <x v="0"/>
    <x v="0"/>
    <x v="0"/>
    <x v="0"/>
  </r>
  <r>
    <x v="122"/>
    <x v="19"/>
    <x v="125"/>
    <x v="94"/>
    <x v="136"/>
    <x v="136"/>
    <x v="136"/>
    <x v="4"/>
    <x v="137"/>
    <x v="1"/>
    <x v="106"/>
    <x v="1"/>
    <x v="35"/>
    <x v="0"/>
    <x v="0"/>
    <x v="0"/>
    <x v="0"/>
    <x v="0"/>
    <x v="0"/>
    <x v="1"/>
  </r>
  <r>
    <x v="123"/>
    <x v="17"/>
    <x v="126"/>
    <x v="95"/>
    <x v="137"/>
    <x v="137"/>
    <x v="137"/>
    <x v="4"/>
    <x v="138"/>
    <x v="0"/>
    <x v="107"/>
    <x v="34"/>
    <x v="36"/>
    <x v="0"/>
    <x v="40"/>
    <x v="0"/>
    <x v="0"/>
    <x v="0"/>
    <x v="0"/>
    <x v="1"/>
  </r>
  <r>
    <x v="124"/>
    <x v="8"/>
    <x v="111"/>
    <x v="96"/>
    <x v="138"/>
    <x v="138"/>
    <x v="138"/>
    <x v="4"/>
    <x v="139"/>
    <x v="1"/>
    <x v="108"/>
    <x v="70"/>
    <x v="3"/>
    <x v="6"/>
    <x v="1"/>
    <x v="0"/>
    <x v="0"/>
    <x v="0"/>
    <x v="0"/>
    <x v="1"/>
  </r>
  <r>
    <x v="125"/>
    <x v="13"/>
    <x v="127"/>
    <x v="97"/>
    <x v="139"/>
    <x v="139"/>
    <x v="139"/>
    <x v="4"/>
    <x v="140"/>
    <x v="1"/>
    <x v="73"/>
    <x v="17"/>
    <x v="3"/>
    <x v="0"/>
    <x v="28"/>
    <x v="0"/>
    <x v="0"/>
    <x v="0"/>
    <x v="0"/>
    <x v="1"/>
  </r>
  <r>
    <x v="126"/>
    <x v="0"/>
    <x v="128"/>
    <x v="98"/>
    <x v="140"/>
    <x v="140"/>
    <x v="140"/>
    <x v="4"/>
    <x v="141"/>
    <x v="0"/>
    <x v="109"/>
    <x v="71"/>
    <x v="3"/>
    <x v="6"/>
    <x v="1"/>
    <x v="0"/>
    <x v="0"/>
    <x v="0"/>
    <x v="0"/>
    <x v="0"/>
  </r>
  <r>
    <x v="127"/>
    <x v="0"/>
    <x v="129"/>
    <x v="99"/>
    <x v="141"/>
    <x v="141"/>
    <x v="141"/>
    <x v="4"/>
    <x v="142"/>
    <x v="1"/>
    <x v="55"/>
    <x v="36"/>
    <x v="3"/>
    <x v="2"/>
    <x v="1"/>
    <x v="3"/>
    <x v="1"/>
    <x v="0"/>
    <x v="0"/>
    <x v="0"/>
  </r>
  <r>
    <x v="128"/>
    <x v="13"/>
    <x v="130"/>
    <x v="100"/>
    <x v="142"/>
    <x v="142"/>
    <x v="142"/>
    <x v="4"/>
    <x v="143"/>
    <x v="1"/>
    <x v="110"/>
    <x v="57"/>
    <x v="3"/>
    <x v="2"/>
    <x v="10"/>
    <x v="1"/>
    <x v="2"/>
    <x v="0"/>
    <x v="0"/>
    <x v="0"/>
  </r>
  <r>
    <x v="129"/>
    <x v="15"/>
    <x v="131"/>
    <x v="101"/>
    <x v="143"/>
    <x v="143"/>
    <x v="143"/>
    <x v="4"/>
    <x v="144"/>
    <x v="1"/>
    <x v="49"/>
    <x v="32"/>
    <x v="14"/>
    <x v="0"/>
    <x v="41"/>
    <x v="0"/>
    <x v="0"/>
    <x v="0"/>
    <x v="0"/>
    <x v="1"/>
  </r>
  <r>
    <x v="130"/>
    <x v="0"/>
    <x v="132"/>
    <x v="102"/>
    <x v="144"/>
    <x v="144"/>
    <x v="144"/>
    <x v="4"/>
    <x v="145"/>
    <x v="0"/>
    <x v="3"/>
    <x v="59"/>
    <x v="2"/>
    <x v="0"/>
    <x v="0"/>
    <x v="0"/>
    <x v="0"/>
    <x v="0"/>
    <x v="0"/>
    <x v="0"/>
  </r>
  <r>
    <x v="131"/>
    <x v="1"/>
    <x v="133"/>
    <x v="8"/>
    <x v="145"/>
    <x v="145"/>
    <x v="145"/>
    <x v="5"/>
    <x v="146"/>
    <x v="1"/>
    <x v="111"/>
    <x v="72"/>
    <x v="3"/>
    <x v="4"/>
    <x v="1"/>
    <x v="1"/>
    <x v="0"/>
    <x v="0"/>
    <x v="0"/>
    <x v="0"/>
  </r>
  <r>
    <x v="132"/>
    <x v="1"/>
    <x v="134"/>
    <x v="103"/>
    <x v="146"/>
    <x v="146"/>
    <x v="146"/>
    <x v="5"/>
    <x v="147"/>
    <x v="0"/>
    <x v="112"/>
    <x v="17"/>
    <x v="3"/>
    <x v="4"/>
    <x v="1"/>
    <x v="2"/>
    <x v="0"/>
    <x v="0"/>
    <x v="0"/>
    <x v="0"/>
  </r>
  <r>
    <x v="133"/>
    <x v="6"/>
    <x v="135"/>
    <x v="104"/>
    <x v="147"/>
    <x v="147"/>
    <x v="147"/>
    <x v="5"/>
    <x v="148"/>
    <x v="0"/>
    <x v="113"/>
    <x v="73"/>
    <x v="37"/>
    <x v="0"/>
    <x v="0"/>
    <x v="0"/>
    <x v="0"/>
    <x v="0"/>
    <x v="0"/>
    <x v="1"/>
  </r>
  <r>
    <x v="134"/>
    <x v="17"/>
    <x v="13"/>
    <x v="8"/>
    <x v="148"/>
    <x v="148"/>
    <x v="148"/>
    <x v="5"/>
    <x v="149"/>
    <x v="0"/>
    <x v="114"/>
    <x v="74"/>
    <x v="3"/>
    <x v="2"/>
    <x v="1"/>
    <x v="3"/>
    <x v="3"/>
    <x v="0"/>
    <x v="0"/>
    <x v="1"/>
  </r>
  <r>
    <x v="135"/>
    <x v="8"/>
    <x v="47"/>
    <x v="105"/>
    <x v="149"/>
    <x v="149"/>
    <x v="149"/>
    <x v="5"/>
    <x v="150"/>
    <x v="0"/>
    <x v="1"/>
    <x v="0"/>
    <x v="4"/>
    <x v="0"/>
    <x v="12"/>
    <x v="0"/>
    <x v="0"/>
    <x v="0"/>
    <x v="0"/>
    <x v="1"/>
  </r>
  <r>
    <x v="134"/>
    <x v="16"/>
    <x v="136"/>
    <x v="106"/>
    <x v="150"/>
    <x v="150"/>
    <x v="150"/>
    <x v="5"/>
    <x v="151"/>
    <x v="1"/>
    <x v="115"/>
    <x v="2"/>
    <x v="38"/>
    <x v="0"/>
    <x v="0"/>
    <x v="0"/>
    <x v="0"/>
    <x v="0"/>
    <x v="0"/>
    <x v="0"/>
  </r>
  <r>
    <x v="20"/>
    <x v="6"/>
    <x v="137"/>
    <x v="36"/>
    <x v="151"/>
    <x v="151"/>
    <x v="151"/>
    <x v="5"/>
    <x v="152"/>
    <x v="1"/>
    <x v="35"/>
    <x v="32"/>
    <x v="39"/>
    <x v="0"/>
    <x v="42"/>
    <x v="0"/>
    <x v="0"/>
    <x v="0"/>
    <x v="0"/>
    <x v="0"/>
  </r>
  <r>
    <x v="136"/>
    <x v="19"/>
    <x v="138"/>
    <x v="107"/>
    <x v="152"/>
    <x v="152"/>
    <x v="152"/>
    <x v="5"/>
    <x v="153"/>
    <x v="0"/>
    <x v="116"/>
    <x v="22"/>
    <x v="3"/>
    <x v="6"/>
    <x v="1"/>
    <x v="0"/>
    <x v="0"/>
    <x v="0"/>
    <x v="0"/>
    <x v="0"/>
  </r>
  <r>
    <x v="137"/>
    <x v="16"/>
    <x v="139"/>
    <x v="44"/>
    <x v="153"/>
    <x v="153"/>
    <x v="153"/>
    <x v="5"/>
    <x v="154"/>
    <x v="0"/>
    <x v="17"/>
    <x v="2"/>
    <x v="7"/>
    <x v="0"/>
    <x v="43"/>
    <x v="0"/>
    <x v="0"/>
    <x v="0"/>
    <x v="0"/>
    <x v="1"/>
  </r>
  <r>
    <x v="67"/>
    <x v="6"/>
    <x v="140"/>
    <x v="108"/>
    <x v="154"/>
    <x v="154"/>
    <x v="154"/>
    <x v="5"/>
    <x v="155"/>
    <x v="0"/>
    <x v="117"/>
    <x v="75"/>
    <x v="40"/>
    <x v="0"/>
    <x v="44"/>
    <x v="0"/>
    <x v="0"/>
    <x v="0"/>
    <x v="0"/>
    <x v="0"/>
  </r>
  <r>
    <x v="138"/>
    <x v="6"/>
    <x v="68"/>
    <x v="46"/>
    <x v="155"/>
    <x v="155"/>
    <x v="155"/>
    <x v="5"/>
    <x v="156"/>
    <x v="1"/>
    <x v="53"/>
    <x v="17"/>
    <x v="3"/>
    <x v="0"/>
    <x v="45"/>
    <x v="0"/>
    <x v="0"/>
    <x v="0"/>
    <x v="0"/>
    <x v="0"/>
  </r>
  <r>
    <x v="139"/>
    <x v="11"/>
    <x v="141"/>
    <x v="46"/>
    <x v="156"/>
    <x v="156"/>
    <x v="156"/>
    <x v="5"/>
    <x v="157"/>
    <x v="0"/>
    <x v="47"/>
    <x v="39"/>
    <x v="3"/>
    <x v="0"/>
    <x v="11"/>
    <x v="0"/>
    <x v="0"/>
    <x v="0"/>
    <x v="0"/>
    <x v="0"/>
  </r>
  <r>
    <x v="140"/>
    <x v="15"/>
    <x v="142"/>
    <x v="8"/>
    <x v="157"/>
    <x v="157"/>
    <x v="157"/>
    <x v="5"/>
    <x v="158"/>
    <x v="1"/>
    <x v="118"/>
    <x v="76"/>
    <x v="3"/>
    <x v="0"/>
    <x v="46"/>
    <x v="0"/>
    <x v="0"/>
    <x v="0"/>
    <x v="0"/>
    <x v="1"/>
  </r>
  <r>
    <x v="141"/>
    <x v="14"/>
    <x v="73"/>
    <x v="109"/>
    <x v="158"/>
    <x v="158"/>
    <x v="158"/>
    <x v="5"/>
    <x v="159"/>
    <x v="1"/>
    <x v="0"/>
    <x v="0"/>
    <x v="0"/>
    <x v="0"/>
    <x v="0"/>
    <x v="0"/>
    <x v="0"/>
    <x v="0"/>
    <x v="0"/>
    <x v="1"/>
  </r>
  <r>
    <x v="142"/>
    <x v="13"/>
    <x v="143"/>
    <x v="110"/>
    <x v="159"/>
    <x v="159"/>
    <x v="159"/>
    <x v="5"/>
    <x v="160"/>
    <x v="0"/>
    <x v="119"/>
    <x v="23"/>
    <x v="3"/>
    <x v="5"/>
    <x v="1"/>
    <x v="1"/>
    <x v="0"/>
    <x v="0"/>
    <x v="0"/>
    <x v="1"/>
  </r>
  <r>
    <x v="79"/>
    <x v="6"/>
    <x v="144"/>
    <x v="111"/>
    <x v="154"/>
    <x v="160"/>
    <x v="160"/>
    <x v="5"/>
    <x v="155"/>
    <x v="0"/>
    <x v="117"/>
    <x v="75"/>
    <x v="40"/>
    <x v="0"/>
    <x v="44"/>
    <x v="0"/>
    <x v="0"/>
    <x v="0"/>
    <x v="0"/>
    <x v="0"/>
  </r>
  <r>
    <x v="143"/>
    <x v="0"/>
    <x v="145"/>
    <x v="112"/>
    <x v="160"/>
    <x v="161"/>
    <x v="161"/>
    <x v="5"/>
    <x v="161"/>
    <x v="1"/>
    <x v="76"/>
    <x v="52"/>
    <x v="24"/>
    <x v="4"/>
    <x v="10"/>
    <x v="1"/>
    <x v="0"/>
    <x v="0"/>
    <x v="0"/>
    <x v="0"/>
  </r>
  <r>
    <x v="144"/>
    <x v="1"/>
    <x v="146"/>
    <x v="113"/>
    <x v="161"/>
    <x v="162"/>
    <x v="162"/>
    <x v="5"/>
    <x v="162"/>
    <x v="0"/>
    <x v="120"/>
    <x v="77"/>
    <x v="41"/>
    <x v="2"/>
    <x v="1"/>
    <x v="3"/>
    <x v="3"/>
    <x v="0"/>
    <x v="0"/>
    <x v="1"/>
  </r>
  <r>
    <x v="145"/>
    <x v="12"/>
    <x v="147"/>
    <x v="114"/>
    <x v="162"/>
    <x v="163"/>
    <x v="163"/>
    <x v="5"/>
    <x v="163"/>
    <x v="0"/>
    <x v="121"/>
    <x v="78"/>
    <x v="42"/>
    <x v="5"/>
    <x v="1"/>
    <x v="1"/>
    <x v="0"/>
    <x v="0"/>
    <x v="0"/>
    <x v="1"/>
  </r>
  <r>
    <x v="146"/>
    <x v="10"/>
    <x v="148"/>
    <x v="115"/>
    <x v="163"/>
    <x v="164"/>
    <x v="164"/>
    <x v="5"/>
    <x v="164"/>
    <x v="0"/>
    <x v="122"/>
    <x v="31"/>
    <x v="3"/>
    <x v="0"/>
    <x v="21"/>
    <x v="0"/>
    <x v="0"/>
    <x v="0"/>
    <x v="0"/>
    <x v="1"/>
  </r>
  <r>
    <x v="147"/>
    <x v="8"/>
    <x v="149"/>
    <x v="8"/>
    <x v="164"/>
    <x v="165"/>
    <x v="165"/>
    <x v="5"/>
    <x v="165"/>
    <x v="0"/>
    <x v="123"/>
    <x v="21"/>
    <x v="3"/>
    <x v="5"/>
    <x v="1"/>
    <x v="1"/>
    <x v="0"/>
    <x v="0"/>
    <x v="0"/>
    <x v="0"/>
  </r>
  <r>
    <x v="148"/>
    <x v="9"/>
    <x v="150"/>
    <x v="8"/>
    <x v="165"/>
    <x v="166"/>
    <x v="166"/>
    <x v="5"/>
    <x v="166"/>
    <x v="1"/>
    <x v="124"/>
    <x v="79"/>
    <x v="3"/>
    <x v="1"/>
    <x v="1"/>
    <x v="0"/>
    <x v="0"/>
    <x v="0"/>
    <x v="0"/>
    <x v="1"/>
  </r>
  <r>
    <x v="149"/>
    <x v="13"/>
    <x v="151"/>
    <x v="116"/>
    <x v="166"/>
    <x v="167"/>
    <x v="167"/>
    <x v="5"/>
    <x v="167"/>
    <x v="1"/>
    <x v="22"/>
    <x v="57"/>
    <x v="3"/>
    <x v="0"/>
    <x v="47"/>
    <x v="0"/>
    <x v="0"/>
    <x v="0"/>
    <x v="0"/>
    <x v="0"/>
  </r>
  <r>
    <x v="150"/>
    <x v="19"/>
    <x v="152"/>
    <x v="117"/>
    <x v="167"/>
    <x v="168"/>
    <x v="168"/>
    <x v="5"/>
    <x v="168"/>
    <x v="1"/>
    <x v="125"/>
    <x v="80"/>
    <x v="3"/>
    <x v="2"/>
    <x v="1"/>
    <x v="3"/>
    <x v="1"/>
    <x v="0"/>
    <x v="0"/>
    <x v="0"/>
  </r>
  <r>
    <x v="151"/>
    <x v="0"/>
    <x v="153"/>
    <x v="118"/>
    <x v="168"/>
    <x v="169"/>
    <x v="169"/>
    <x v="6"/>
    <x v="169"/>
    <x v="0"/>
    <x v="25"/>
    <x v="21"/>
    <x v="3"/>
    <x v="0"/>
    <x v="0"/>
    <x v="0"/>
    <x v="0"/>
    <x v="0"/>
    <x v="0"/>
    <x v="0"/>
  </r>
  <r>
    <x v="152"/>
    <x v="7"/>
    <x v="154"/>
    <x v="118"/>
    <x v="169"/>
    <x v="170"/>
    <x v="170"/>
    <x v="6"/>
    <x v="170"/>
    <x v="1"/>
    <x v="126"/>
    <x v="32"/>
    <x v="14"/>
    <x v="0"/>
    <x v="0"/>
    <x v="0"/>
    <x v="0"/>
    <x v="0"/>
    <x v="0"/>
    <x v="0"/>
  </r>
  <r>
    <x v="153"/>
    <x v="19"/>
    <x v="155"/>
    <x v="45"/>
    <x v="170"/>
    <x v="171"/>
    <x v="171"/>
    <x v="6"/>
    <x v="171"/>
    <x v="1"/>
    <x v="127"/>
    <x v="81"/>
    <x v="3"/>
    <x v="8"/>
    <x v="1"/>
    <x v="0"/>
    <x v="0"/>
    <x v="0"/>
    <x v="0"/>
    <x v="0"/>
  </r>
  <r>
    <x v="154"/>
    <x v="14"/>
    <x v="156"/>
    <x v="119"/>
    <x v="171"/>
    <x v="172"/>
    <x v="172"/>
    <x v="6"/>
    <x v="172"/>
    <x v="1"/>
    <x v="128"/>
    <x v="19"/>
    <x v="3"/>
    <x v="6"/>
    <x v="10"/>
    <x v="0"/>
    <x v="0"/>
    <x v="0"/>
    <x v="0"/>
    <x v="0"/>
  </r>
  <r>
    <x v="155"/>
    <x v="16"/>
    <x v="157"/>
    <x v="120"/>
    <x v="172"/>
    <x v="173"/>
    <x v="173"/>
    <x v="6"/>
    <x v="173"/>
    <x v="1"/>
    <x v="80"/>
    <x v="82"/>
    <x v="3"/>
    <x v="1"/>
    <x v="1"/>
    <x v="0"/>
    <x v="0"/>
    <x v="0"/>
    <x v="0"/>
    <x v="0"/>
  </r>
  <r>
    <x v="156"/>
    <x v="19"/>
    <x v="158"/>
    <x v="121"/>
    <x v="173"/>
    <x v="174"/>
    <x v="174"/>
    <x v="6"/>
    <x v="174"/>
    <x v="0"/>
    <x v="129"/>
    <x v="38"/>
    <x v="3"/>
    <x v="5"/>
    <x v="1"/>
    <x v="1"/>
    <x v="0"/>
    <x v="0"/>
    <x v="0"/>
    <x v="0"/>
  </r>
  <r>
    <x v="157"/>
    <x v="15"/>
    <x v="159"/>
    <x v="122"/>
    <x v="174"/>
    <x v="175"/>
    <x v="175"/>
    <x v="6"/>
    <x v="175"/>
    <x v="1"/>
    <x v="130"/>
    <x v="10"/>
    <x v="3"/>
    <x v="0"/>
    <x v="48"/>
    <x v="0"/>
    <x v="0"/>
    <x v="0"/>
    <x v="0"/>
    <x v="1"/>
  </r>
  <r>
    <x v="158"/>
    <x v="3"/>
    <x v="160"/>
    <x v="62"/>
    <x v="175"/>
    <x v="176"/>
    <x v="176"/>
    <x v="6"/>
    <x v="176"/>
    <x v="0"/>
    <x v="131"/>
    <x v="38"/>
    <x v="3"/>
    <x v="5"/>
    <x v="1"/>
    <x v="1"/>
    <x v="0"/>
    <x v="0"/>
    <x v="0"/>
    <x v="0"/>
  </r>
  <r>
    <x v="159"/>
    <x v="17"/>
    <x v="161"/>
    <x v="121"/>
    <x v="176"/>
    <x v="177"/>
    <x v="177"/>
    <x v="6"/>
    <x v="177"/>
    <x v="1"/>
    <x v="7"/>
    <x v="6"/>
    <x v="3"/>
    <x v="2"/>
    <x v="1"/>
    <x v="3"/>
    <x v="1"/>
    <x v="0"/>
    <x v="0"/>
    <x v="0"/>
  </r>
  <r>
    <x v="86"/>
    <x v="7"/>
    <x v="161"/>
    <x v="123"/>
    <x v="177"/>
    <x v="178"/>
    <x v="178"/>
    <x v="6"/>
    <x v="178"/>
    <x v="0"/>
    <x v="132"/>
    <x v="42"/>
    <x v="3"/>
    <x v="1"/>
    <x v="1"/>
    <x v="0"/>
    <x v="0"/>
    <x v="0"/>
    <x v="0"/>
    <x v="0"/>
  </r>
  <r>
    <x v="160"/>
    <x v="18"/>
    <x v="162"/>
    <x v="124"/>
    <x v="178"/>
    <x v="179"/>
    <x v="179"/>
    <x v="6"/>
    <x v="179"/>
    <x v="1"/>
    <x v="133"/>
    <x v="32"/>
    <x v="3"/>
    <x v="6"/>
    <x v="1"/>
    <x v="0"/>
    <x v="0"/>
    <x v="0"/>
    <x v="0"/>
    <x v="1"/>
  </r>
  <r>
    <x v="161"/>
    <x v="1"/>
    <x v="163"/>
    <x v="124"/>
    <x v="179"/>
    <x v="180"/>
    <x v="180"/>
    <x v="6"/>
    <x v="180"/>
    <x v="0"/>
    <x v="134"/>
    <x v="83"/>
    <x v="3"/>
    <x v="6"/>
    <x v="1"/>
    <x v="0"/>
    <x v="0"/>
    <x v="0"/>
    <x v="0"/>
    <x v="0"/>
  </r>
  <r>
    <x v="89"/>
    <x v="1"/>
    <x v="89"/>
    <x v="125"/>
    <x v="180"/>
    <x v="181"/>
    <x v="181"/>
    <x v="6"/>
    <x v="181"/>
    <x v="1"/>
    <x v="69"/>
    <x v="48"/>
    <x v="3"/>
    <x v="8"/>
    <x v="1"/>
    <x v="0"/>
    <x v="0"/>
    <x v="0"/>
    <x v="0"/>
    <x v="0"/>
  </r>
  <r>
    <x v="64"/>
    <x v="2"/>
    <x v="164"/>
    <x v="125"/>
    <x v="181"/>
    <x v="182"/>
    <x v="182"/>
    <x v="6"/>
    <x v="182"/>
    <x v="0"/>
    <x v="1"/>
    <x v="84"/>
    <x v="4"/>
    <x v="2"/>
    <x v="1"/>
    <x v="1"/>
    <x v="1"/>
    <x v="0"/>
    <x v="0"/>
    <x v="1"/>
  </r>
  <r>
    <x v="162"/>
    <x v="14"/>
    <x v="165"/>
    <x v="126"/>
    <x v="182"/>
    <x v="183"/>
    <x v="183"/>
    <x v="6"/>
    <x v="183"/>
    <x v="1"/>
    <x v="135"/>
    <x v="37"/>
    <x v="3"/>
    <x v="0"/>
    <x v="13"/>
    <x v="0"/>
    <x v="0"/>
    <x v="0"/>
    <x v="0"/>
    <x v="1"/>
  </r>
  <r>
    <x v="163"/>
    <x v="8"/>
    <x v="166"/>
    <x v="127"/>
    <x v="183"/>
    <x v="184"/>
    <x v="184"/>
    <x v="6"/>
    <x v="184"/>
    <x v="1"/>
    <x v="62"/>
    <x v="47"/>
    <x v="43"/>
    <x v="0"/>
    <x v="0"/>
    <x v="0"/>
    <x v="0"/>
    <x v="0"/>
    <x v="0"/>
    <x v="0"/>
  </r>
  <r>
    <x v="164"/>
    <x v="7"/>
    <x v="92"/>
    <x v="128"/>
    <x v="184"/>
    <x v="185"/>
    <x v="185"/>
    <x v="6"/>
    <x v="185"/>
    <x v="0"/>
    <x v="136"/>
    <x v="85"/>
    <x v="3"/>
    <x v="0"/>
    <x v="49"/>
    <x v="0"/>
    <x v="0"/>
    <x v="0"/>
    <x v="0"/>
    <x v="0"/>
  </r>
  <r>
    <x v="165"/>
    <x v="18"/>
    <x v="167"/>
    <x v="129"/>
    <x v="185"/>
    <x v="186"/>
    <x v="186"/>
    <x v="6"/>
    <x v="186"/>
    <x v="0"/>
    <x v="62"/>
    <x v="47"/>
    <x v="44"/>
    <x v="4"/>
    <x v="1"/>
    <x v="1"/>
    <x v="0"/>
    <x v="0"/>
    <x v="0"/>
    <x v="0"/>
  </r>
  <r>
    <x v="166"/>
    <x v="16"/>
    <x v="168"/>
    <x v="130"/>
    <x v="186"/>
    <x v="187"/>
    <x v="187"/>
    <x v="7"/>
    <x v="187"/>
    <x v="0"/>
    <x v="137"/>
    <x v="86"/>
    <x v="3"/>
    <x v="0"/>
    <x v="0"/>
    <x v="0"/>
    <x v="0"/>
    <x v="0"/>
    <x v="0"/>
    <x v="1"/>
  </r>
  <r>
    <x v="167"/>
    <x v="3"/>
    <x v="169"/>
    <x v="20"/>
    <x v="187"/>
    <x v="188"/>
    <x v="188"/>
    <x v="7"/>
    <x v="188"/>
    <x v="1"/>
    <x v="138"/>
    <x v="87"/>
    <x v="45"/>
    <x v="0"/>
    <x v="50"/>
    <x v="0"/>
    <x v="0"/>
    <x v="0"/>
    <x v="0"/>
    <x v="1"/>
  </r>
  <r>
    <x v="39"/>
    <x v="11"/>
    <x v="170"/>
    <x v="131"/>
    <x v="188"/>
    <x v="189"/>
    <x v="189"/>
    <x v="7"/>
    <x v="189"/>
    <x v="0"/>
    <x v="113"/>
    <x v="61"/>
    <x v="46"/>
    <x v="0"/>
    <x v="51"/>
    <x v="0"/>
    <x v="0"/>
    <x v="0"/>
    <x v="0"/>
    <x v="1"/>
  </r>
  <r>
    <x v="168"/>
    <x v="7"/>
    <x v="171"/>
    <x v="132"/>
    <x v="189"/>
    <x v="190"/>
    <x v="190"/>
    <x v="7"/>
    <x v="190"/>
    <x v="0"/>
    <x v="2"/>
    <x v="1"/>
    <x v="47"/>
    <x v="0"/>
    <x v="0"/>
    <x v="0"/>
    <x v="0"/>
    <x v="0"/>
    <x v="0"/>
    <x v="0"/>
  </r>
  <r>
    <x v="169"/>
    <x v="17"/>
    <x v="172"/>
    <x v="13"/>
    <x v="190"/>
    <x v="191"/>
    <x v="191"/>
    <x v="8"/>
    <x v="191"/>
    <x v="0"/>
    <x v="107"/>
    <x v="34"/>
    <x v="3"/>
    <x v="2"/>
    <x v="1"/>
    <x v="1"/>
    <x v="1"/>
    <x v="0"/>
    <x v="0"/>
    <x v="0"/>
  </r>
  <r>
    <x v="19"/>
    <x v="12"/>
    <x v="173"/>
    <x v="133"/>
    <x v="191"/>
    <x v="192"/>
    <x v="192"/>
    <x v="9"/>
    <x v="192"/>
    <x v="1"/>
    <x v="139"/>
    <x v="80"/>
    <x v="3"/>
    <x v="4"/>
    <x v="1"/>
    <x v="4"/>
    <x v="0"/>
    <x v="0"/>
    <x v="0"/>
    <x v="1"/>
  </r>
  <r>
    <x v="20"/>
    <x v="14"/>
    <x v="174"/>
    <x v="134"/>
    <x v="192"/>
    <x v="193"/>
    <x v="193"/>
    <x v="9"/>
    <x v="193"/>
    <x v="0"/>
    <x v="140"/>
    <x v="50"/>
    <x v="3"/>
    <x v="6"/>
    <x v="10"/>
    <x v="0"/>
    <x v="0"/>
    <x v="0"/>
    <x v="0"/>
    <x v="0"/>
  </r>
  <r>
    <x v="27"/>
    <x v="6"/>
    <x v="175"/>
    <x v="135"/>
    <x v="193"/>
    <x v="194"/>
    <x v="194"/>
    <x v="9"/>
    <x v="194"/>
    <x v="1"/>
    <x v="141"/>
    <x v="52"/>
    <x v="3"/>
    <x v="0"/>
    <x v="3"/>
    <x v="0"/>
    <x v="0"/>
    <x v="0"/>
    <x v="0"/>
    <x v="0"/>
  </r>
  <r>
    <x v="170"/>
    <x v="15"/>
    <x v="176"/>
    <x v="136"/>
    <x v="194"/>
    <x v="195"/>
    <x v="195"/>
    <x v="9"/>
    <x v="195"/>
    <x v="0"/>
    <x v="142"/>
    <x v="53"/>
    <x v="48"/>
    <x v="0"/>
    <x v="52"/>
    <x v="0"/>
    <x v="0"/>
    <x v="0"/>
    <x v="0"/>
    <x v="0"/>
  </r>
  <r>
    <x v="60"/>
    <x v="7"/>
    <x v="177"/>
    <x v="137"/>
    <x v="195"/>
    <x v="196"/>
    <x v="196"/>
    <x v="9"/>
    <x v="196"/>
    <x v="1"/>
    <x v="143"/>
    <x v="88"/>
    <x v="3"/>
    <x v="2"/>
    <x v="1"/>
    <x v="7"/>
    <x v="1"/>
    <x v="0"/>
    <x v="0"/>
    <x v="0"/>
  </r>
  <r>
    <x v="11"/>
    <x v="3"/>
    <x v="178"/>
    <x v="8"/>
    <x v="196"/>
    <x v="197"/>
    <x v="197"/>
    <x v="10"/>
    <x v="197"/>
    <x v="0"/>
    <x v="144"/>
    <x v="23"/>
    <x v="3"/>
    <x v="5"/>
    <x v="1"/>
    <x v="1"/>
    <x v="0"/>
    <x v="0"/>
    <x v="0"/>
    <x v="1"/>
  </r>
  <r>
    <x v="171"/>
    <x v="11"/>
    <x v="30"/>
    <x v="138"/>
    <x v="197"/>
    <x v="198"/>
    <x v="198"/>
    <x v="11"/>
    <x v="198"/>
    <x v="0"/>
    <x v="15"/>
    <x v="89"/>
    <x v="3"/>
    <x v="1"/>
    <x v="1"/>
    <x v="0"/>
    <x v="0"/>
    <x v="0"/>
    <x v="0"/>
    <x v="1"/>
  </r>
  <r>
    <x v="172"/>
    <x v="3"/>
    <x v="179"/>
    <x v="139"/>
    <x v="198"/>
    <x v="199"/>
    <x v="199"/>
    <x v="12"/>
    <x v="199"/>
    <x v="0"/>
    <x v="145"/>
    <x v="90"/>
    <x v="3"/>
    <x v="3"/>
    <x v="1"/>
    <x v="1"/>
    <x v="0"/>
    <x v="0"/>
    <x v="0"/>
    <x v="1"/>
  </r>
  <r>
    <x v="173"/>
    <x v="18"/>
    <x v="180"/>
    <x v="140"/>
    <x v="199"/>
    <x v="200"/>
    <x v="200"/>
    <x v="13"/>
    <x v="200"/>
    <x v="0"/>
    <x v="3"/>
    <x v="2"/>
    <x v="49"/>
    <x v="0"/>
    <x v="53"/>
    <x v="0"/>
    <x v="0"/>
    <x v="0"/>
    <x v="0"/>
    <x v="0"/>
  </r>
  <r>
    <x v="174"/>
    <x v="15"/>
    <x v="181"/>
    <x v="141"/>
    <x v="200"/>
    <x v="201"/>
    <x v="201"/>
    <x v="13"/>
    <x v="201"/>
    <x v="1"/>
    <x v="130"/>
    <x v="10"/>
    <x v="3"/>
    <x v="0"/>
    <x v="54"/>
    <x v="0"/>
    <x v="0"/>
    <x v="0"/>
    <x v="0"/>
    <x v="1"/>
  </r>
  <r>
    <x v="175"/>
    <x v="1"/>
    <x v="182"/>
    <x v="142"/>
    <x v="201"/>
    <x v="202"/>
    <x v="202"/>
    <x v="13"/>
    <x v="202"/>
    <x v="1"/>
    <x v="11"/>
    <x v="4"/>
    <x v="3"/>
    <x v="1"/>
    <x v="1"/>
    <x v="0"/>
    <x v="0"/>
    <x v="0"/>
    <x v="0"/>
    <x v="0"/>
  </r>
  <r>
    <x v="176"/>
    <x v="20"/>
    <x v="183"/>
    <x v="143"/>
    <x v="202"/>
    <x v="203"/>
    <x v="203"/>
    <x v="13"/>
    <x v="203"/>
    <x v="0"/>
    <x v="146"/>
    <x v="13"/>
    <x v="3"/>
    <x v="0"/>
    <x v="13"/>
    <x v="0"/>
    <x v="0"/>
    <x v="0"/>
    <x v="0"/>
    <x v="1"/>
  </r>
  <r>
    <x v="5"/>
    <x v="10"/>
    <x v="184"/>
    <x v="144"/>
    <x v="203"/>
    <x v="204"/>
    <x v="204"/>
    <x v="13"/>
    <x v="204"/>
    <x v="1"/>
    <x v="147"/>
    <x v="31"/>
    <x v="3"/>
    <x v="0"/>
    <x v="55"/>
    <x v="0"/>
    <x v="0"/>
    <x v="0"/>
    <x v="0"/>
    <x v="0"/>
  </r>
  <r>
    <x v="177"/>
    <x v="13"/>
    <x v="185"/>
    <x v="8"/>
    <x v="204"/>
    <x v="205"/>
    <x v="205"/>
    <x v="13"/>
    <x v="205"/>
    <x v="1"/>
    <x v="15"/>
    <x v="11"/>
    <x v="20"/>
    <x v="0"/>
    <x v="56"/>
    <x v="0"/>
    <x v="0"/>
    <x v="0"/>
    <x v="0"/>
    <x v="1"/>
  </r>
  <r>
    <x v="178"/>
    <x v="5"/>
    <x v="186"/>
    <x v="14"/>
    <x v="205"/>
    <x v="206"/>
    <x v="206"/>
    <x v="13"/>
    <x v="206"/>
    <x v="1"/>
    <x v="13"/>
    <x v="11"/>
    <x v="6"/>
    <x v="6"/>
    <x v="1"/>
    <x v="3"/>
    <x v="0"/>
    <x v="0"/>
    <x v="0"/>
    <x v="1"/>
  </r>
  <r>
    <x v="179"/>
    <x v="16"/>
    <x v="187"/>
    <x v="14"/>
    <x v="206"/>
    <x v="207"/>
    <x v="207"/>
    <x v="13"/>
    <x v="207"/>
    <x v="1"/>
    <x v="148"/>
    <x v="61"/>
    <x v="50"/>
    <x v="2"/>
    <x v="1"/>
    <x v="3"/>
    <x v="1"/>
    <x v="0"/>
    <x v="0"/>
    <x v="1"/>
  </r>
  <r>
    <x v="180"/>
    <x v="6"/>
    <x v="187"/>
    <x v="14"/>
    <x v="207"/>
    <x v="208"/>
    <x v="208"/>
    <x v="13"/>
    <x v="208"/>
    <x v="0"/>
    <x v="149"/>
    <x v="91"/>
    <x v="3"/>
    <x v="0"/>
    <x v="57"/>
    <x v="0"/>
    <x v="0"/>
    <x v="0"/>
    <x v="0"/>
    <x v="1"/>
  </r>
  <r>
    <x v="181"/>
    <x v="18"/>
    <x v="188"/>
    <x v="8"/>
    <x v="208"/>
    <x v="209"/>
    <x v="209"/>
    <x v="13"/>
    <x v="209"/>
    <x v="0"/>
    <x v="150"/>
    <x v="70"/>
    <x v="3"/>
    <x v="5"/>
    <x v="1"/>
    <x v="1"/>
    <x v="0"/>
    <x v="0"/>
    <x v="0"/>
    <x v="0"/>
  </r>
  <r>
    <x v="182"/>
    <x v="7"/>
    <x v="189"/>
    <x v="145"/>
    <x v="209"/>
    <x v="210"/>
    <x v="210"/>
    <x v="13"/>
    <x v="210"/>
    <x v="0"/>
    <x v="151"/>
    <x v="92"/>
    <x v="3"/>
    <x v="5"/>
    <x v="1"/>
    <x v="1"/>
    <x v="0"/>
    <x v="0"/>
    <x v="0"/>
    <x v="0"/>
  </r>
  <r>
    <x v="177"/>
    <x v="17"/>
    <x v="190"/>
    <x v="8"/>
    <x v="210"/>
    <x v="211"/>
    <x v="211"/>
    <x v="13"/>
    <x v="211"/>
    <x v="0"/>
    <x v="152"/>
    <x v="93"/>
    <x v="3"/>
    <x v="0"/>
    <x v="0"/>
    <x v="0"/>
    <x v="0"/>
    <x v="0"/>
    <x v="0"/>
    <x v="0"/>
  </r>
  <r>
    <x v="2"/>
    <x v="11"/>
    <x v="191"/>
    <x v="145"/>
    <x v="211"/>
    <x v="212"/>
    <x v="212"/>
    <x v="13"/>
    <x v="212"/>
    <x v="1"/>
    <x v="148"/>
    <x v="61"/>
    <x v="3"/>
    <x v="2"/>
    <x v="1"/>
    <x v="1"/>
    <x v="1"/>
    <x v="0"/>
    <x v="0"/>
    <x v="0"/>
  </r>
  <r>
    <x v="2"/>
    <x v="3"/>
    <x v="192"/>
    <x v="146"/>
    <x v="212"/>
    <x v="213"/>
    <x v="213"/>
    <x v="13"/>
    <x v="213"/>
    <x v="1"/>
    <x v="153"/>
    <x v="39"/>
    <x v="3"/>
    <x v="0"/>
    <x v="58"/>
    <x v="0"/>
    <x v="0"/>
    <x v="0"/>
    <x v="0"/>
    <x v="0"/>
  </r>
  <r>
    <x v="183"/>
    <x v="20"/>
    <x v="168"/>
    <x v="147"/>
    <x v="213"/>
    <x v="214"/>
    <x v="214"/>
    <x v="13"/>
    <x v="214"/>
    <x v="1"/>
    <x v="43"/>
    <x v="28"/>
    <x v="3"/>
    <x v="1"/>
    <x v="1"/>
    <x v="0"/>
    <x v="0"/>
    <x v="0"/>
    <x v="0"/>
    <x v="1"/>
  </r>
  <r>
    <x v="184"/>
    <x v="17"/>
    <x v="193"/>
    <x v="148"/>
    <x v="214"/>
    <x v="215"/>
    <x v="215"/>
    <x v="13"/>
    <x v="215"/>
    <x v="1"/>
    <x v="32"/>
    <x v="94"/>
    <x v="3"/>
    <x v="1"/>
    <x v="1"/>
    <x v="0"/>
    <x v="0"/>
    <x v="0"/>
    <x v="0"/>
    <x v="0"/>
  </r>
  <r>
    <x v="185"/>
    <x v="4"/>
    <x v="194"/>
    <x v="19"/>
    <x v="215"/>
    <x v="216"/>
    <x v="216"/>
    <x v="13"/>
    <x v="216"/>
    <x v="1"/>
    <x v="154"/>
    <x v="95"/>
    <x v="3"/>
    <x v="0"/>
    <x v="9"/>
    <x v="0"/>
    <x v="0"/>
    <x v="0"/>
    <x v="0"/>
    <x v="1"/>
  </r>
  <r>
    <x v="186"/>
    <x v="14"/>
    <x v="195"/>
    <x v="149"/>
    <x v="108"/>
    <x v="217"/>
    <x v="217"/>
    <x v="13"/>
    <x v="108"/>
    <x v="1"/>
    <x v="62"/>
    <x v="45"/>
    <x v="28"/>
    <x v="5"/>
    <x v="10"/>
    <x v="1"/>
    <x v="0"/>
    <x v="0"/>
    <x v="0"/>
    <x v="0"/>
  </r>
  <r>
    <x v="187"/>
    <x v="14"/>
    <x v="196"/>
    <x v="150"/>
    <x v="216"/>
    <x v="218"/>
    <x v="218"/>
    <x v="13"/>
    <x v="217"/>
    <x v="0"/>
    <x v="155"/>
    <x v="92"/>
    <x v="51"/>
    <x v="0"/>
    <x v="0"/>
    <x v="0"/>
    <x v="0"/>
    <x v="0"/>
    <x v="0"/>
    <x v="1"/>
  </r>
  <r>
    <x v="188"/>
    <x v="16"/>
    <x v="197"/>
    <x v="151"/>
    <x v="217"/>
    <x v="219"/>
    <x v="219"/>
    <x v="13"/>
    <x v="218"/>
    <x v="0"/>
    <x v="156"/>
    <x v="37"/>
    <x v="3"/>
    <x v="1"/>
    <x v="1"/>
    <x v="0"/>
    <x v="0"/>
    <x v="0"/>
    <x v="0"/>
    <x v="0"/>
  </r>
  <r>
    <x v="189"/>
    <x v="3"/>
    <x v="198"/>
    <x v="149"/>
    <x v="218"/>
    <x v="220"/>
    <x v="220"/>
    <x v="13"/>
    <x v="219"/>
    <x v="1"/>
    <x v="15"/>
    <x v="11"/>
    <x v="9"/>
    <x v="0"/>
    <x v="21"/>
    <x v="0"/>
    <x v="0"/>
    <x v="0"/>
    <x v="0"/>
    <x v="0"/>
  </r>
  <r>
    <x v="190"/>
    <x v="7"/>
    <x v="94"/>
    <x v="149"/>
    <x v="219"/>
    <x v="221"/>
    <x v="221"/>
    <x v="13"/>
    <x v="220"/>
    <x v="0"/>
    <x v="13"/>
    <x v="11"/>
    <x v="6"/>
    <x v="2"/>
    <x v="1"/>
    <x v="1"/>
    <x v="1"/>
    <x v="0"/>
    <x v="0"/>
    <x v="0"/>
  </r>
  <r>
    <x v="191"/>
    <x v="17"/>
    <x v="199"/>
    <x v="8"/>
    <x v="220"/>
    <x v="222"/>
    <x v="222"/>
    <x v="13"/>
    <x v="221"/>
    <x v="1"/>
    <x v="157"/>
    <x v="3"/>
    <x v="3"/>
    <x v="4"/>
    <x v="1"/>
    <x v="3"/>
    <x v="0"/>
    <x v="0"/>
    <x v="0"/>
    <x v="0"/>
  </r>
  <r>
    <x v="192"/>
    <x v="19"/>
    <x v="200"/>
    <x v="8"/>
    <x v="221"/>
    <x v="223"/>
    <x v="223"/>
    <x v="13"/>
    <x v="222"/>
    <x v="0"/>
    <x v="158"/>
    <x v="65"/>
    <x v="3"/>
    <x v="3"/>
    <x v="10"/>
    <x v="0"/>
    <x v="0"/>
    <x v="0"/>
    <x v="0"/>
    <x v="0"/>
  </r>
  <r>
    <x v="193"/>
    <x v="1"/>
    <x v="201"/>
    <x v="152"/>
    <x v="222"/>
    <x v="224"/>
    <x v="224"/>
    <x v="13"/>
    <x v="223"/>
    <x v="0"/>
    <x v="122"/>
    <x v="31"/>
    <x v="3"/>
    <x v="6"/>
    <x v="1"/>
    <x v="0"/>
    <x v="0"/>
    <x v="0"/>
    <x v="0"/>
    <x v="0"/>
  </r>
  <r>
    <x v="194"/>
    <x v="8"/>
    <x v="202"/>
    <x v="153"/>
    <x v="223"/>
    <x v="225"/>
    <x v="225"/>
    <x v="13"/>
    <x v="224"/>
    <x v="0"/>
    <x v="159"/>
    <x v="17"/>
    <x v="3"/>
    <x v="4"/>
    <x v="1"/>
    <x v="1"/>
    <x v="0"/>
    <x v="0"/>
    <x v="0"/>
    <x v="0"/>
  </r>
  <r>
    <x v="195"/>
    <x v="10"/>
    <x v="95"/>
    <x v="154"/>
    <x v="224"/>
    <x v="226"/>
    <x v="226"/>
    <x v="13"/>
    <x v="225"/>
    <x v="1"/>
    <x v="22"/>
    <x v="18"/>
    <x v="3"/>
    <x v="1"/>
    <x v="1"/>
    <x v="0"/>
    <x v="0"/>
    <x v="0"/>
    <x v="0"/>
    <x v="1"/>
  </r>
  <r>
    <x v="196"/>
    <x v="5"/>
    <x v="203"/>
    <x v="155"/>
    <x v="225"/>
    <x v="227"/>
    <x v="227"/>
    <x v="13"/>
    <x v="226"/>
    <x v="0"/>
    <x v="1"/>
    <x v="45"/>
    <x v="52"/>
    <x v="0"/>
    <x v="20"/>
    <x v="0"/>
    <x v="0"/>
    <x v="0"/>
    <x v="0"/>
    <x v="1"/>
  </r>
  <r>
    <x v="197"/>
    <x v="17"/>
    <x v="204"/>
    <x v="154"/>
    <x v="226"/>
    <x v="228"/>
    <x v="228"/>
    <x v="13"/>
    <x v="227"/>
    <x v="1"/>
    <x v="160"/>
    <x v="80"/>
    <x v="3"/>
    <x v="6"/>
    <x v="1"/>
    <x v="0"/>
    <x v="0"/>
    <x v="1"/>
    <x v="0"/>
    <x v="0"/>
  </r>
  <r>
    <x v="198"/>
    <x v="20"/>
    <x v="205"/>
    <x v="156"/>
    <x v="227"/>
    <x v="229"/>
    <x v="229"/>
    <x v="13"/>
    <x v="228"/>
    <x v="1"/>
    <x v="161"/>
    <x v="43"/>
    <x v="3"/>
    <x v="5"/>
    <x v="1"/>
    <x v="1"/>
    <x v="0"/>
    <x v="0"/>
    <x v="0"/>
    <x v="0"/>
  </r>
  <r>
    <x v="199"/>
    <x v="5"/>
    <x v="206"/>
    <x v="157"/>
    <x v="228"/>
    <x v="230"/>
    <x v="230"/>
    <x v="13"/>
    <x v="229"/>
    <x v="0"/>
    <x v="162"/>
    <x v="96"/>
    <x v="3"/>
    <x v="8"/>
    <x v="1"/>
    <x v="0"/>
    <x v="0"/>
    <x v="0"/>
    <x v="0"/>
    <x v="1"/>
  </r>
  <r>
    <x v="200"/>
    <x v="6"/>
    <x v="207"/>
    <x v="158"/>
    <x v="229"/>
    <x v="231"/>
    <x v="231"/>
    <x v="13"/>
    <x v="230"/>
    <x v="0"/>
    <x v="163"/>
    <x v="97"/>
    <x v="3"/>
    <x v="0"/>
    <x v="31"/>
    <x v="0"/>
    <x v="0"/>
    <x v="0"/>
    <x v="0"/>
    <x v="0"/>
  </r>
  <r>
    <x v="201"/>
    <x v="20"/>
    <x v="208"/>
    <x v="159"/>
    <x v="230"/>
    <x v="232"/>
    <x v="232"/>
    <x v="13"/>
    <x v="231"/>
    <x v="0"/>
    <x v="13"/>
    <x v="11"/>
    <x v="6"/>
    <x v="0"/>
    <x v="0"/>
    <x v="0"/>
    <x v="0"/>
    <x v="0"/>
    <x v="0"/>
    <x v="1"/>
  </r>
  <r>
    <x v="202"/>
    <x v="3"/>
    <x v="209"/>
    <x v="160"/>
    <x v="231"/>
    <x v="233"/>
    <x v="233"/>
    <x v="13"/>
    <x v="232"/>
    <x v="1"/>
    <x v="164"/>
    <x v="2"/>
    <x v="3"/>
    <x v="0"/>
    <x v="20"/>
    <x v="0"/>
    <x v="0"/>
    <x v="0"/>
    <x v="0"/>
    <x v="0"/>
  </r>
  <r>
    <x v="203"/>
    <x v="19"/>
    <x v="210"/>
    <x v="161"/>
    <x v="232"/>
    <x v="234"/>
    <x v="234"/>
    <x v="13"/>
    <x v="233"/>
    <x v="1"/>
    <x v="14"/>
    <x v="98"/>
    <x v="3"/>
    <x v="0"/>
    <x v="59"/>
    <x v="0"/>
    <x v="0"/>
    <x v="0"/>
    <x v="0"/>
    <x v="0"/>
  </r>
  <r>
    <x v="204"/>
    <x v="12"/>
    <x v="211"/>
    <x v="162"/>
    <x v="233"/>
    <x v="235"/>
    <x v="235"/>
    <x v="13"/>
    <x v="234"/>
    <x v="1"/>
    <x v="165"/>
    <x v="24"/>
    <x v="3"/>
    <x v="0"/>
    <x v="60"/>
    <x v="0"/>
    <x v="0"/>
    <x v="0"/>
    <x v="0"/>
    <x v="1"/>
  </r>
  <r>
    <x v="205"/>
    <x v="11"/>
    <x v="212"/>
    <x v="163"/>
    <x v="234"/>
    <x v="236"/>
    <x v="236"/>
    <x v="13"/>
    <x v="235"/>
    <x v="1"/>
    <x v="166"/>
    <x v="99"/>
    <x v="53"/>
    <x v="0"/>
    <x v="11"/>
    <x v="0"/>
    <x v="0"/>
    <x v="0"/>
    <x v="0"/>
    <x v="0"/>
  </r>
  <r>
    <x v="206"/>
    <x v="15"/>
    <x v="213"/>
    <x v="164"/>
    <x v="235"/>
    <x v="237"/>
    <x v="237"/>
    <x v="13"/>
    <x v="236"/>
    <x v="1"/>
    <x v="167"/>
    <x v="1"/>
    <x v="3"/>
    <x v="0"/>
    <x v="36"/>
    <x v="0"/>
    <x v="0"/>
    <x v="0"/>
    <x v="0"/>
    <x v="0"/>
  </r>
  <r>
    <x v="207"/>
    <x v="3"/>
    <x v="214"/>
    <x v="9"/>
    <x v="236"/>
    <x v="238"/>
    <x v="238"/>
    <x v="14"/>
    <x v="237"/>
    <x v="1"/>
    <x v="168"/>
    <x v="1"/>
    <x v="52"/>
    <x v="0"/>
    <x v="61"/>
    <x v="0"/>
    <x v="0"/>
    <x v="0"/>
    <x v="0"/>
    <x v="0"/>
  </r>
  <r>
    <x v="208"/>
    <x v="4"/>
    <x v="192"/>
    <x v="14"/>
    <x v="237"/>
    <x v="239"/>
    <x v="239"/>
    <x v="14"/>
    <x v="238"/>
    <x v="1"/>
    <x v="169"/>
    <x v="1"/>
    <x v="52"/>
    <x v="0"/>
    <x v="62"/>
    <x v="0"/>
    <x v="0"/>
    <x v="0"/>
    <x v="0"/>
    <x v="0"/>
  </r>
  <r>
    <x v="209"/>
    <x v="11"/>
    <x v="215"/>
    <x v="165"/>
    <x v="238"/>
    <x v="240"/>
    <x v="240"/>
    <x v="14"/>
    <x v="239"/>
    <x v="0"/>
    <x v="76"/>
    <x v="52"/>
    <x v="3"/>
    <x v="6"/>
    <x v="1"/>
    <x v="0"/>
    <x v="0"/>
    <x v="0"/>
    <x v="0"/>
    <x v="1"/>
  </r>
  <r>
    <x v="210"/>
    <x v="1"/>
    <x v="216"/>
    <x v="166"/>
    <x v="239"/>
    <x v="241"/>
    <x v="241"/>
    <x v="14"/>
    <x v="240"/>
    <x v="0"/>
    <x v="170"/>
    <x v="65"/>
    <x v="3"/>
    <x v="4"/>
    <x v="1"/>
    <x v="2"/>
    <x v="0"/>
    <x v="0"/>
    <x v="0"/>
    <x v="0"/>
  </r>
  <r>
    <x v="211"/>
    <x v="13"/>
    <x v="217"/>
    <x v="167"/>
    <x v="240"/>
    <x v="242"/>
    <x v="242"/>
    <x v="14"/>
    <x v="241"/>
    <x v="0"/>
    <x v="3"/>
    <x v="2"/>
    <x v="49"/>
    <x v="2"/>
    <x v="1"/>
    <x v="1"/>
    <x v="1"/>
    <x v="0"/>
    <x v="0"/>
    <x v="0"/>
  </r>
  <r>
    <x v="212"/>
    <x v="10"/>
    <x v="218"/>
    <x v="153"/>
    <x v="241"/>
    <x v="243"/>
    <x v="243"/>
    <x v="14"/>
    <x v="242"/>
    <x v="0"/>
    <x v="168"/>
    <x v="1"/>
    <x v="52"/>
    <x v="0"/>
    <x v="63"/>
    <x v="0"/>
    <x v="0"/>
    <x v="0"/>
    <x v="0"/>
    <x v="0"/>
  </r>
  <r>
    <x v="213"/>
    <x v="16"/>
    <x v="219"/>
    <x v="168"/>
    <x v="242"/>
    <x v="244"/>
    <x v="244"/>
    <x v="14"/>
    <x v="243"/>
    <x v="0"/>
    <x v="171"/>
    <x v="90"/>
    <x v="3"/>
    <x v="5"/>
    <x v="1"/>
    <x v="1"/>
    <x v="0"/>
    <x v="0"/>
    <x v="0"/>
    <x v="0"/>
  </r>
  <r>
    <x v="202"/>
    <x v="9"/>
    <x v="220"/>
    <x v="169"/>
    <x v="243"/>
    <x v="245"/>
    <x v="245"/>
    <x v="14"/>
    <x v="244"/>
    <x v="1"/>
    <x v="172"/>
    <x v="100"/>
    <x v="44"/>
    <x v="0"/>
    <x v="29"/>
    <x v="0"/>
    <x v="0"/>
    <x v="0"/>
    <x v="0"/>
    <x v="1"/>
  </r>
  <r>
    <x v="214"/>
    <x v="19"/>
    <x v="221"/>
    <x v="170"/>
    <x v="244"/>
    <x v="246"/>
    <x v="246"/>
    <x v="14"/>
    <x v="245"/>
    <x v="1"/>
    <x v="14"/>
    <x v="101"/>
    <x v="3"/>
    <x v="5"/>
    <x v="1"/>
    <x v="1"/>
    <x v="0"/>
    <x v="0"/>
    <x v="0"/>
    <x v="0"/>
  </r>
  <r>
    <x v="215"/>
    <x v="8"/>
    <x v="222"/>
    <x v="171"/>
    <x v="245"/>
    <x v="247"/>
    <x v="247"/>
    <x v="14"/>
    <x v="246"/>
    <x v="0"/>
    <x v="173"/>
    <x v="102"/>
    <x v="3"/>
    <x v="0"/>
    <x v="64"/>
    <x v="0"/>
    <x v="0"/>
    <x v="0"/>
    <x v="0"/>
    <x v="0"/>
  </r>
  <r>
    <x v="216"/>
    <x v="4"/>
    <x v="223"/>
    <x v="8"/>
    <x v="246"/>
    <x v="248"/>
    <x v="248"/>
    <x v="14"/>
    <x v="247"/>
    <x v="1"/>
    <x v="144"/>
    <x v="23"/>
    <x v="3"/>
    <x v="2"/>
    <x v="1"/>
    <x v="1"/>
    <x v="1"/>
    <x v="0"/>
    <x v="0"/>
    <x v="0"/>
  </r>
  <r>
    <x v="217"/>
    <x v="13"/>
    <x v="196"/>
    <x v="172"/>
    <x v="247"/>
    <x v="249"/>
    <x v="249"/>
    <x v="15"/>
    <x v="248"/>
    <x v="1"/>
    <x v="174"/>
    <x v="98"/>
    <x v="3"/>
    <x v="0"/>
    <x v="65"/>
    <x v="0"/>
    <x v="0"/>
    <x v="0"/>
    <x v="0"/>
    <x v="1"/>
  </r>
  <r>
    <x v="218"/>
    <x v="5"/>
    <x v="224"/>
    <x v="173"/>
    <x v="248"/>
    <x v="250"/>
    <x v="250"/>
    <x v="15"/>
    <x v="249"/>
    <x v="1"/>
    <x v="175"/>
    <x v="62"/>
    <x v="3"/>
    <x v="1"/>
    <x v="1"/>
    <x v="0"/>
    <x v="0"/>
    <x v="0"/>
    <x v="0"/>
    <x v="1"/>
  </r>
  <r>
    <x v="219"/>
    <x v="5"/>
    <x v="225"/>
    <x v="174"/>
    <x v="249"/>
    <x v="251"/>
    <x v="251"/>
    <x v="15"/>
    <x v="250"/>
    <x v="1"/>
    <x v="70"/>
    <x v="41"/>
    <x v="3"/>
    <x v="2"/>
    <x v="1"/>
    <x v="1"/>
    <x v="1"/>
    <x v="0"/>
    <x v="0"/>
    <x v="1"/>
  </r>
  <r>
    <x v="220"/>
    <x v="10"/>
    <x v="226"/>
    <x v="175"/>
    <x v="250"/>
    <x v="252"/>
    <x v="252"/>
    <x v="15"/>
    <x v="251"/>
    <x v="0"/>
    <x v="176"/>
    <x v="103"/>
    <x v="54"/>
    <x v="1"/>
    <x v="1"/>
    <x v="0"/>
    <x v="0"/>
    <x v="0"/>
    <x v="0"/>
    <x v="0"/>
  </r>
  <r>
    <x v="221"/>
    <x v="18"/>
    <x v="227"/>
    <x v="176"/>
    <x v="251"/>
    <x v="253"/>
    <x v="253"/>
    <x v="15"/>
    <x v="252"/>
    <x v="0"/>
    <x v="177"/>
    <x v="19"/>
    <x v="3"/>
    <x v="5"/>
    <x v="1"/>
    <x v="1"/>
    <x v="0"/>
    <x v="0"/>
    <x v="0"/>
    <x v="1"/>
  </r>
  <r>
    <x v="222"/>
    <x v="5"/>
    <x v="228"/>
    <x v="177"/>
    <x v="252"/>
    <x v="254"/>
    <x v="254"/>
    <x v="15"/>
    <x v="253"/>
    <x v="0"/>
    <x v="88"/>
    <x v="57"/>
    <x v="29"/>
    <x v="5"/>
    <x v="1"/>
    <x v="1"/>
    <x v="0"/>
    <x v="0"/>
    <x v="0"/>
    <x v="0"/>
  </r>
  <r>
    <x v="223"/>
    <x v="6"/>
    <x v="229"/>
    <x v="178"/>
    <x v="253"/>
    <x v="255"/>
    <x v="255"/>
    <x v="15"/>
    <x v="254"/>
    <x v="1"/>
    <x v="5"/>
    <x v="25"/>
    <x v="3"/>
    <x v="0"/>
    <x v="0"/>
    <x v="0"/>
    <x v="0"/>
    <x v="0"/>
    <x v="0"/>
    <x v="0"/>
  </r>
  <r>
    <x v="224"/>
    <x v="2"/>
    <x v="230"/>
    <x v="178"/>
    <x v="254"/>
    <x v="256"/>
    <x v="256"/>
    <x v="15"/>
    <x v="255"/>
    <x v="0"/>
    <x v="178"/>
    <x v="13"/>
    <x v="3"/>
    <x v="1"/>
    <x v="1"/>
    <x v="0"/>
    <x v="0"/>
    <x v="0"/>
    <x v="0"/>
    <x v="1"/>
  </r>
  <r>
    <x v="225"/>
    <x v="16"/>
    <x v="231"/>
    <x v="179"/>
    <x v="255"/>
    <x v="257"/>
    <x v="257"/>
    <x v="15"/>
    <x v="256"/>
    <x v="1"/>
    <x v="179"/>
    <x v="95"/>
    <x v="3"/>
    <x v="5"/>
    <x v="1"/>
    <x v="1"/>
    <x v="0"/>
    <x v="0"/>
    <x v="0"/>
    <x v="0"/>
  </r>
  <r>
    <x v="226"/>
    <x v="2"/>
    <x v="232"/>
    <x v="180"/>
    <x v="256"/>
    <x v="258"/>
    <x v="258"/>
    <x v="15"/>
    <x v="257"/>
    <x v="1"/>
    <x v="180"/>
    <x v="84"/>
    <x v="55"/>
    <x v="1"/>
    <x v="1"/>
    <x v="0"/>
    <x v="0"/>
    <x v="0"/>
    <x v="0"/>
    <x v="1"/>
  </r>
  <r>
    <x v="227"/>
    <x v="6"/>
    <x v="233"/>
    <x v="181"/>
    <x v="257"/>
    <x v="259"/>
    <x v="259"/>
    <x v="15"/>
    <x v="258"/>
    <x v="0"/>
    <x v="181"/>
    <x v="104"/>
    <x v="3"/>
    <x v="0"/>
    <x v="66"/>
    <x v="0"/>
    <x v="0"/>
    <x v="0"/>
    <x v="0"/>
    <x v="1"/>
  </r>
  <r>
    <x v="227"/>
    <x v="17"/>
    <x v="234"/>
    <x v="179"/>
    <x v="258"/>
    <x v="260"/>
    <x v="260"/>
    <x v="15"/>
    <x v="259"/>
    <x v="0"/>
    <x v="182"/>
    <x v="105"/>
    <x v="3"/>
    <x v="0"/>
    <x v="21"/>
    <x v="0"/>
    <x v="0"/>
    <x v="0"/>
    <x v="0"/>
    <x v="1"/>
  </r>
  <r>
    <x v="228"/>
    <x v="8"/>
    <x v="235"/>
    <x v="182"/>
    <x v="259"/>
    <x v="261"/>
    <x v="261"/>
    <x v="15"/>
    <x v="260"/>
    <x v="0"/>
    <x v="0"/>
    <x v="0"/>
    <x v="3"/>
    <x v="1"/>
    <x v="1"/>
    <x v="0"/>
    <x v="0"/>
    <x v="0"/>
    <x v="0"/>
    <x v="1"/>
  </r>
  <r>
    <x v="229"/>
    <x v="19"/>
    <x v="236"/>
    <x v="183"/>
    <x v="260"/>
    <x v="262"/>
    <x v="262"/>
    <x v="15"/>
    <x v="261"/>
    <x v="2"/>
    <x v="183"/>
    <x v="27"/>
    <x v="3"/>
    <x v="0"/>
    <x v="21"/>
    <x v="0"/>
    <x v="0"/>
    <x v="0"/>
    <x v="0"/>
    <x v="0"/>
  </r>
  <r>
    <x v="230"/>
    <x v="6"/>
    <x v="237"/>
    <x v="158"/>
    <x v="261"/>
    <x v="263"/>
    <x v="263"/>
    <x v="15"/>
    <x v="262"/>
    <x v="0"/>
    <x v="17"/>
    <x v="106"/>
    <x v="7"/>
    <x v="0"/>
    <x v="0"/>
    <x v="0"/>
    <x v="0"/>
    <x v="0"/>
    <x v="0"/>
    <x v="1"/>
  </r>
  <r>
    <x v="231"/>
    <x v="1"/>
    <x v="238"/>
    <x v="184"/>
    <x v="262"/>
    <x v="264"/>
    <x v="264"/>
    <x v="15"/>
    <x v="263"/>
    <x v="0"/>
    <x v="184"/>
    <x v="7"/>
    <x v="56"/>
    <x v="0"/>
    <x v="21"/>
    <x v="0"/>
    <x v="0"/>
    <x v="0"/>
    <x v="0"/>
    <x v="1"/>
  </r>
  <r>
    <x v="232"/>
    <x v="11"/>
    <x v="239"/>
    <x v="171"/>
    <x v="263"/>
    <x v="265"/>
    <x v="265"/>
    <x v="15"/>
    <x v="264"/>
    <x v="0"/>
    <x v="185"/>
    <x v="107"/>
    <x v="3"/>
    <x v="9"/>
    <x v="1"/>
    <x v="3"/>
    <x v="0"/>
    <x v="0"/>
    <x v="0"/>
    <x v="1"/>
  </r>
  <r>
    <x v="233"/>
    <x v="14"/>
    <x v="240"/>
    <x v="185"/>
    <x v="264"/>
    <x v="266"/>
    <x v="266"/>
    <x v="15"/>
    <x v="265"/>
    <x v="0"/>
    <x v="186"/>
    <x v="13"/>
    <x v="3"/>
    <x v="0"/>
    <x v="11"/>
    <x v="0"/>
    <x v="0"/>
    <x v="0"/>
    <x v="0"/>
    <x v="0"/>
  </r>
  <r>
    <x v="234"/>
    <x v="13"/>
    <x v="241"/>
    <x v="186"/>
    <x v="265"/>
    <x v="267"/>
    <x v="267"/>
    <x v="15"/>
    <x v="266"/>
    <x v="0"/>
    <x v="15"/>
    <x v="49"/>
    <x v="3"/>
    <x v="0"/>
    <x v="56"/>
    <x v="0"/>
    <x v="0"/>
    <x v="0"/>
    <x v="0"/>
    <x v="0"/>
  </r>
  <r>
    <x v="235"/>
    <x v="9"/>
    <x v="130"/>
    <x v="101"/>
    <x v="266"/>
    <x v="268"/>
    <x v="268"/>
    <x v="15"/>
    <x v="267"/>
    <x v="0"/>
    <x v="187"/>
    <x v="58"/>
    <x v="3"/>
    <x v="0"/>
    <x v="21"/>
    <x v="0"/>
    <x v="0"/>
    <x v="0"/>
    <x v="0"/>
    <x v="0"/>
  </r>
  <r>
    <x v="236"/>
    <x v="4"/>
    <x v="242"/>
    <x v="187"/>
    <x v="267"/>
    <x v="269"/>
    <x v="269"/>
    <x v="15"/>
    <x v="268"/>
    <x v="0"/>
    <x v="188"/>
    <x v="19"/>
    <x v="3"/>
    <x v="0"/>
    <x v="20"/>
    <x v="0"/>
    <x v="0"/>
    <x v="0"/>
    <x v="0"/>
    <x v="1"/>
  </r>
  <r>
    <x v="237"/>
    <x v="9"/>
    <x v="243"/>
    <x v="8"/>
    <x v="268"/>
    <x v="270"/>
    <x v="270"/>
    <x v="16"/>
    <x v="269"/>
    <x v="0"/>
    <x v="37"/>
    <x v="34"/>
    <x v="3"/>
    <x v="0"/>
    <x v="0"/>
    <x v="0"/>
    <x v="0"/>
    <x v="0"/>
    <x v="0"/>
    <x v="0"/>
  </r>
  <r>
    <x v="210"/>
    <x v="7"/>
    <x v="244"/>
    <x v="8"/>
    <x v="269"/>
    <x v="271"/>
    <x v="271"/>
    <x v="17"/>
    <x v="270"/>
    <x v="1"/>
    <x v="176"/>
    <x v="103"/>
    <x v="3"/>
    <x v="0"/>
    <x v="67"/>
    <x v="0"/>
    <x v="0"/>
    <x v="0"/>
    <x v="0"/>
    <x v="1"/>
  </r>
  <r>
    <x v="238"/>
    <x v="9"/>
    <x v="245"/>
    <x v="8"/>
    <x v="270"/>
    <x v="272"/>
    <x v="272"/>
    <x v="18"/>
    <x v="271"/>
    <x v="0"/>
    <x v="189"/>
    <x v="31"/>
    <x v="3"/>
    <x v="0"/>
    <x v="0"/>
    <x v="0"/>
    <x v="0"/>
    <x v="0"/>
    <x v="0"/>
    <x v="1"/>
  </r>
  <r>
    <x v="239"/>
    <x v="7"/>
    <x v="246"/>
    <x v="8"/>
    <x v="271"/>
    <x v="273"/>
    <x v="273"/>
    <x v="18"/>
    <x v="272"/>
    <x v="1"/>
    <x v="190"/>
    <x v="108"/>
    <x v="3"/>
    <x v="0"/>
    <x v="0"/>
    <x v="0"/>
    <x v="0"/>
    <x v="0"/>
    <x v="0"/>
    <x v="0"/>
  </r>
  <r>
    <x v="240"/>
    <x v="11"/>
    <x v="247"/>
    <x v="8"/>
    <x v="272"/>
    <x v="274"/>
    <x v="274"/>
    <x v="18"/>
    <x v="273"/>
    <x v="1"/>
    <x v="191"/>
    <x v="109"/>
    <x v="3"/>
    <x v="5"/>
    <x v="1"/>
    <x v="1"/>
    <x v="0"/>
    <x v="0"/>
    <x v="0"/>
    <x v="0"/>
  </r>
  <r>
    <x v="241"/>
    <x v="6"/>
    <x v="248"/>
    <x v="8"/>
    <x v="273"/>
    <x v="275"/>
    <x v="275"/>
    <x v="18"/>
    <x v="274"/>
    <x v="1"/>
    <x v="3"/>
    <x v="2"/>
    <x v="2"/>
    <x v="0"/>
    <x v="0"/>
    <x v="0"/>
    <x v="0"/>
    <x v="0"/>
    <x v="0"/>
    <x v="0"/>
  </r>
  <r>
    <x v="242"/>
    <x v="4"/>
    <x v="249"/>
    <x v="8"/>
    <x v="274"/>
    <x v="276"/>
    <x v="276"/>
    <x v="18"/>
    <x v="275"/>
    <x v="1"/>
    <x v="0"/>
    <x v="0"/>
    <x v="57"/>
    <x v="0"/>
    <x v="15"/>
    <x v="0"/>
    <x v="0"/>
    <x v="0"/>
    <x v="0"/>
    <x v="0"/>
  </r>
  <r>
    <x v="243"/>
    <x v="18"/>
    <x v="250"/>
    <x v="8"/>
    <x v="275"/>
    <x v="277"/>
    <x v="277"/>
    <x v="18"/>
    <x v="276"/>
    <x v="1"/>
    <x v="5"/>
    <x v="106"/>
    <x v="3"/>
    <x v="6"/>
    <x v="1"/>
    <x v="0"/>
    <x v="0"/>
    <x v="0"/>
    <x v="0"/>
    <x v="0"/>
  </r>
  <r>
    <x v="244"/>
    <x v="16"/>
    <x v="251"/>
    <x v="8"/>
    <x v="276"/>
    <x v="278"/>
    <x v="278"/>
    <x v="18"/>
    <x v="277"/>
    <x v="0"/>
    <x v="6"/>
    <x v="5"/>
    <x v="58"/>
    <x v="0"/>
    <x v="68"/>
    <x v="0"/>
    <x v="0"/>
    <x v="0"/>
    <x v="0"/>
    <x v="0"/>
  </r>
  <r>
    <x v="245"/>
    <x v="13"/>
    <x v="252"/>
    <x v="8"/>
    <x v="277"/>
    <x v="279"/>
    <x v="279"/>
    <x v="19"/>
    <x v="278"/>
    <x v="1"/>
    <x v="192"/>
    <x v="10"/>
    <x v="3"/>
    <x v="2"/>
    <x v="10"/>
    <x v="1"/>
    <x v="1"/>
    <x v="0"/>
    <x v="0"/>
    <x v="0"/>
  </r>
  <r>
    <x v="246"/>
    <x v="6"/>
    <x v="253"/>
    <x v="8"/>
    <x v="278"/>
    <x v="280"/>
    <x v="280"/>
    <x v="19"/>
    <x v="279"/>
    <x v="0"/>
    <x v="62"/>
    <x v="45"/>
    <x v="28"/>
    <x v="4"/>
    <x v="1"/>
    <x v="1"/>
    <x v="0"/>
    <x v="0"/>
    <x v="0"/>
    <x v="0"/>
  </r>
  <r>
    <x v="247"/>
    <x v="1"/>
    <x v="254"/>
    <x v="8"/>
    <x v="279"/>
    <x v="281"/>
    <x v="281"/>
    <x v="19"/>
    <x v="280"/>
    <x v="0"/>
    <x v="193"/>
    <x v="103"/>
    <x v="59"/>
    <x v="0"/>
    <x v="69"/>
    <x v="0"/>
    <x v="0"/>
    <x v="0"/>
    <x v="0"/>
    <x v="0"/>
  </r>
  <r>
    <x v="248"/>
    <x v="11"/>
    <x v="255"/>
    <x v="8"/>
    <x v="280"/>
    <x v="282"/>
    <x v="282"/>
    <x v="19"/>
    <x v="281"/>
    <x v="1"/>
    <x v="15"/>
    <x v="11"/>
    <x v="3"/>
    <x v="1"/>
    <x v="1"/>
    <x v="0"/>
    <x v="0"/>
    <x v="0"/>
    <x v="0"/>
    <x v="0"/>
  </r>
  <r>
    <x v="249"/>
    <x v="20"/>
    <x v="256"/>
    <x v="8"/>
    <x v="281"/>
    <x v="283"/>
    <x v="283"/>
    <x v="19"/>
    <x v="282"/>
    <x v="0"/>
    <x v="90"/>
    <x v="17"/>
    <x v="3"/>
    <x v="4"/>
    <x v="1"/>
    <x v="3"/>
    <x v="1"/>
    <x v="0"/>
    <x v="0"/>
    <x v="0"/>
  </r>
  <r>
    <x v="61"/>
    <x v="3"/>
    <x v="257"/>
    <x v="8"/>
    <x v="282"/>
    <x v="284"/>
    <x v="284"/>
    <x v="20"/>
    <x v="283"/>
    <x v="1"/>
    <x v="194"/>
    <x v="110"/>
    <x v="3"/>
    <x v="2"/>
    <x v="1"/>
    <x v="1"/>
    <x v="1"/>
    <x v="0"/>
    <x v="0"/>
    <x v="1"/>
  </r>
  <r>
    <x v="153"/>
    <x v="4"/>
    <x v="258"/>
    <x v="8"/>
    <x v="283"/>
    <x v="285"/>
    <x v="285"/>
    <x v="20"/>
    <x v="284"/>
    <x v="1"/>
    <x v="195"/>
    <x v="6"/>
    <x v="3"/>
    <x v="6"/>
    <x v="1"/>
    <x v="0"/>
    <x v="0"/>
    <x v="0"/>
    <x v="0"/>
    <x v="0"/>
  </r>
  <r>
    <x v="250"/>
    <x v="13"/>
    <x v="259"/>
    <x v="8"/>
    <x v="284"/>
    <x v="286"/>
    <x v="286"/>
    <x v="20"/>
    <x v="285"/>
    <x v="0"/>
    <x v="113"/>
    <x v="61"/>
    <x v="3"/>
    <x v="7"/>
    <x v="1"/>
    <x v="0"/>
    <x v="0"/>
    <x v="0"/>
    <x v="0"/>
    <x v="0"/>
  </r>
  <r>
    <x v="251"/>
    <x v="0"/>
    <x v="260"/>
    <x v="8"/>
    <x v="285"/>
    <x v="287"/>
    <x v="287"/>
    <x v="20"/>
    <x v="286"/>
    <x v="1"/>
    <x v="62"/>
    <x v="47"/>
    <x v="60"/>
    <x v="4"/>
    <x v="1"/>
    <x v="1"/>
    <x v="0"/>
    <x v="0"/>
    <x v="0"/>
    <x v="0"/>
  </r>
  <r>
    <x v="252"/>
    <x v="7"/>
    <x v="261"/>
    <x v="8"/>
    <x v="286"/>
    <x v="288"/>
    <x v="288"/>
    <x v="20"/>
    <x v="287"/>
    <x v="1"/>
    <x v="55"/>
    <x v="36"/>
    <x v="31"/>
    <x v="0"/>
    <x v="0"/>
    <x v="0"/>
    <x v="0"/>
    <x v="0"/>
    <x v="0"/>
    <x v="0"/>
  </r>
  <r>
    <x v="97"/>
    <x v="10"/>
    <x v="262"/>
    <x v="8"/>
    <x v="287"/>
    <x v="289"/>
    <x v="289"/>
    <x v="20"/>
    <x v="288"/>
    <x v="0"/>
    <x v="196"/>
    <x v="23"/>
    <x v="3"/>
    <x v="0"/>
    <x v="21"/>
    <x v="0"/>
    <x v="0"/>
    <x v="0"/>
    <x v="0"/>
    <x v="0"/>
  </r>
  <r>
    <x v="253"/>
    <x v="12"/>
    <x v="263"/>
    <x v="8"/>
    <x v="288"/>
    <x v="290"/>
    <x v="290"/>
    <x v="20"/>
    <x v="289"/>
    <x v="1"/>
    <x v="86"/>
    <x v="57"/>
    <x v="3"/>
    <x v="3"/>
    <x v="1"/>
    <x v="0"/>
    <x v="0"/>
    <x v="0"/>
    <x v="0"/>
    <x v="1"/>
  </r>
  <r>
    <x v="254"/>
    <x v="9"/>
    <x v="264"/>
    <x v="8"/>
    <x v="289"/>
    <x v="291"/>
    <x v="291"/>
    <x v="20"/>
    <x v="290"/>
    <x v="0"/>
    <x v="197"/>
    <x v="111"/>
    <x v="61"/>
    <x v="0"/>
    <x v="70"/>
    <x v="0"/>
    <x v="0"/>
    <x v="0"/>
    <x v="0"/>
    <x v="1"/>
  </r>
  <r>
    <x v="255"/>
    <x v="6"/>
    <x v="265"/>
    <x v="8"/>
    <x v="290"/>
    <x v="292"/>
    <x v="292"/>
    <x v="20"/>
    <x v="291"/>
    <x v="1"/>
    <x v="198"/>
    <x v="112"/>
    <x v="62"/>
    <x v="4"/>
    <x v="1"/>
    <x v="1"/>
    <x v="0"/>
    <x v="0"/>
    <x v="0"/>
    <x v="0"/>
  </r>
  <r>
    <x v="256"/>
    <x v="18"/>
    <x v="266"/>
    <x v="8"/>
    <x v="291"/>
    <x v="293"/>
    <x v="293"/>
    <x v="20"/>
    <x v="292"/>
    <x v="0"/>
    <x v="199"/>
    <x v="15"/>
    <x v="3"/>
    <x v="4"/>
    <x v="1"/>
    <x v="1"/>
    <x v="0"/>
    <x v="0"/>
    <x v="0"/>
    <x v="0"/>
  </r>
  <r>
    <x v="257"/>
    <x v="2"/>
    <x v="267"/>
    <x v="8"/>
    <x v="292"/>
    <x v="294"/>
    <x v="294"/>
    <x v="20"/>
    <x v="293"/>
    <x v="1"/>
    <x v="76"/>
    <x v="52"/>
    <x v="24"/>
    <x v="0"/>
    <x v="11"/>
    <x v="0"/>
    <x v="0"/>
    <x v="0"/>
    <x v="0"/>
    <x v="1"/>
  </r>
  <r>
    <x v="258"/>
    <x v="19"/>
    <x v="268"/>
    <x v="8"/>
    <x v="293"/>
    <x v="295"/>
    <x v="295"/>
    <x v="20"/>
    <x v="294"/>
    <x v="0"/>
    <x v="200"/>
    <x v="113"/>
    <x v="54"/>
    <x v="6"/>
    <x v="1"/>
    <x v="0"/>
    <x v="0"/>
    <x v="0"/>
    <x v="0"/>
    <x v="0"/>
  </r>
  <r>
    <x v="259"/>
    <x v="13"/>
    <x v="269"/>
    <x v="8"/>
    <x v="294"/>
    <x v="296"/>
    <x v="296"/>
    <x v="20"/>
    <x v="295"/>
    <x v="1"/>
    <x v="201"/>
    <x v="114"/>
    <x v="3"/>
    <x v="4"/>
    <x v="10"/>
    <x v="1"/>
    <x v="0"/>
    <x v="0"/>
    <x v="0"/>
    <x v="0"/>
  </r>
  <r>
    <x v="100"/>
    <x v="11"/>
    <x v="270"/>
    <x v="8"/>
    <x v="295"/>
    <x v="297"/>
    <x v="297"/>
    <x v="20"/>
    <x v="296"/>
    <x v="0"/>
    <x v="202"/>
    <x v="20"/>
    <x v="3"/>
    <x v="4"/>
    <x v="1"/>
    <x v="3"/>
    <x v="0"/>
    <x v="0"/>
    <x v="0"/>
    <x v="0"/>
  </r>
  <r>
    <x v="260"/>
    <x v="6"/>
    <x v="271"/>
    <x v="8"/>
    <x v="296"/>
    <x v="298"/>
    <x v="298"/>
    <x v="20"/>
    <x v="297"/>
    <x v="1"/>
    <x v="203"/>
    <x v="80"/>
    <x v="3"/>
    <x v="4"/>
    <x v="1"/>
    <x v="1"/>
    <x v="0"/>
    <x v="0"/>
    <x v="0"/>
    <x v="0"/>
  </r>
  <r>
    <x v="261"/>
    <x v="15"/>
    <x v="272"/>
    <x v="8"/>
    <x v="297"/>
    <x v="299"/>
    <x v="299"/>
    <x v="20"/>
    <x v="298"/>
    <x v="1"/>
    <x v="3"/>
    <x v="2"/>
    <x v="63"/>
    <x v="0"/>
    <x v="14"/>
    <x v="0"/>
    <x v="0"/>
    <x v="0"/>
    <x v="0"/>
    <x v="1"/>
  </r>
  <r>
    <x v="262"/>
    <x v="15"/>
    <x v="273"/>
    <x v="8"/>
    <x v="298"/>
    <x v="300"/>
    <x v="300"/>
    <x v="20"/>
    <x v="299"/>
    <x v="1"/>
    <x v="204"/>
    <x v="115"/>
    <x v="3"/>
    <x v="5"/>
    <x v="1"/>
    <x v="3"/>
    <x v="0"/>
    <x v="0"/>
    <x v="0"/>
    <x v="0"/>
  </r>
  <r>
    <x v="263"/>
    <x v="14"/>
    <x v="274"/>
    <x v="8"/>
    <x v="299"/>
    <x v="301"/>
    <x v="301"/>
    <x v="20"/>
    <x v="300"/>
    <x v="0"/>
    <x v="101"/>
    <x v="66"/>
    <x v="3"/>
    <x v="6"/>
    <x v="10"/>
    <x v="0"/>
    <x v="0"/>
    <x v="0"/>
    <x v="0"/>
    <x v="0"/>
  </r>
  <r>
    <x v="264"/>
    <x v="13"/>
    <x v="275"/>
    <x v="8"/>
    <x v="300"/>
    <x v="302"/>
    <x v="302"/>
    <x v="20"/>
    <x v="301"/>
    <x v="0"/>
    <x v="13"/>
    <x v="11"/>
    <x v="6"/>
    <x v="0"/>
    <x v="71"/>
    <x v="0"/>
    <x v="0"/>
    <x v="0"/>
    <x v="0"/>
    <x v="0"/>
  </r>
  <r>
    <x v="265"/>
    <x v="13"/>
    <x v="276"/>
    <x v="8"/>
    <x v="301"/>
    <x v="303"/>
    <x v="303"/>
    <x v="20"/>
    <x v="302"/>
    <x v="0"/>
    <x v="125"/>
    <x v="113"/>
    <x v="3"/>
    <x v="1"/>
    <x v="10"/>
    <x v="0"/>
    <x v="0"/>
    <x v="0"/>
    <x v="0"/>
    <x v="0"/>
  </r>
  <r>
    <x v="149"/>
    <x v="18"/>
    <x v="277"/>
    <x v="8"/>
    <x v="302"/>
    <x v="304"/>
    <x v="304"/>
    <x v="20"/>
    <x v="303"/>
    <x v="0"/>
    <x v="205"/>
    <x v="116"/>
    <x v="3"/>
    <x v="0"/>
    <x v="72"/>
    <x v="0"/>
    <x v="0"/>
    <x v="0"/>
    <x v="0"/>
    <x v="0"/>
  </r>
  <r>
    <x v="266"/>
    <x v="5"/>
    <x v="278"/>
    <x v="8"/>
    <x v="303"/>
    <x v="305"/>
    <x v="305"/>
    <x v="20"/>
    <x v="304"/>
    <x v="0"/>
    <x v="206"/>
    <x v="20"/>
    <x v="3"/>
    <x v="0"/>
    <x v="49"/>
    <x v="0"/>
    <x v="0"/>
    <x v="0"/>
    <x v="0"/>
    <x v="0"/>
  </r>
  <r>
    <x v="168"/>
    <x v="15"/>
    <x v="279"/>
    <x v="8"/>
    <x v="304"/>
    <x v="306"/>
    <x v="306"/>
    <x v="20"/>
    <x v="305"/>
    <x v="1"/>
    <x v="207"/>
    <x v="66"/>
    <x v="3"/>
    <x v="5"/>
    <x v="1"/>
    <x v="1"/>
    <x v="0"/>
    <x v="0"/>
    <x v="0"/>
    <x v="0"/>
  </r>
  <r>
    <x v="267"/>
    <x v="7"/>
    <x v="280"/>
    <x v="8"/>
    <x v="305"/>
    <x v="307"/>
    <x v="307"/>
    <x v="20"/>
    <x v="306"/>
    <x v="1"/>
    <x v="208"/>
    <x v="57"/>
    <x v="3"/>
    <x v="5"/>
    <x v="1"/>
    <x v="1"/>
    <x v="0"/>
    <x v="0"/>
    <x v="0"/>
    <x v="0"/>
  </r>
  <r>
    <x v="268"/>
    <x v="15"/>
    <x v="281"/>
    <x v="8"/>
    <x v="306"/>
    <x v="308"/>
    <x v="308"/>
    <x v="20"/>
    <x v="307"/>
    <x v="1"/>
    <x v="209"/>
    <x v="21"/>
    <x v="3"/>
    <x v="0"/>
    <x v="0"/>
    <x v="0"/>
    <x v="0"/>
    <x v="0"/>
    <x v="0"/>
    <x v="0"/>
  </r>
  <r>
    <x v="269"/>
    <x v="14"/>
    <x v="282"/>
    <x v="8"/>
    <x v="307"/>
    <x v="309"/>
    <x v="309"/>
    <x v="20"/>
    <x v="308"/>
    <x v="1"/>
    <x v="210"/>
    <x v="117"/>
    <x v="3"/>
    <x v="0"/>
    <x v="73"/>
    <x v="0"/>
    <x v="0"/>
    <x v="0"/>
    <x v="0"/>
    <x v="1"/>
  </r>
  <r>
    <x v="270"/>
    <x v="13"/>
    <x v="283"/>
    <x v="8"/>
    <x v="308"/>
    <x v="310"/>
    <x v="310"/>
    <x v="20"/>
    <x v="309"/>
    <x v="1"/>
    <x v="82"/>
    <x v="55"/>
    <x v="26"/>
    <x v="1"/>
    <x v="10"/>
    <x v="0"/>
    <x v="0"/>
    <x v="0"/>
    <x v="0"/>
    <x v="0"/>
  </r>
  <r>
    <x v="271"/>
    <x v="7"/>
    <x v="284"/>
    <x v="8"/>
    <x v="309"/>
    <x v="311"/>
    <x v="311"/>
    <x v="20"/>
    <x v="310"/>
    <x v="0"/>
    <x v="23"/>
    <x v="19"/>
    <x v="3"/>
    <x v="0"/>
    <x v="21"/>
    <x v="0"/>
    <x v="0"/>
    <x v="0"/>
    <x v="0"/>
    <x v="0"/>
  </r>
  <r>
    <x v="272"/>
    <x v="7"/>
    <x v="285"/>
    <x v="8"/>
    <x v="310"/>
    <x v="312"/>
    <x v="312"/>
    <x v="20"/>
    <x v="311"/>
    <x v="1"/>
    <x v="211"/>
    <x v="118"/>
    <x v="3"/>
    <x v="4"/>
    <x v="1"/>
    <x v="1"/>
    <x v="0"/>
    <x v="0"/>
    <x v="0"/>
    <x v="0"/>
  </r>
  <r>
    <x v="273"/>
    <x v="13"/>
    <x v="286"/>
    <x v="8"/>
    <x v="311"/>
    <x v="313"/>
    <x v="313"/>
    <x v="20"/>
    <x v="312"/>
    <x v="0"/>
    <x v="5"/>
    <x v="25"/>
    <x v="64"/>
    <x v="2"/>
    <x v="10"/>
    <x v="1"/>
    <x v="1"/>
    <x v="0"/>
    <x v="0"/>
    <x v="1"/>
  </r>
  <r>
    <x v="274"/>
    <x v="12"/>
    <x v="287"/>
    <x v="8"/>
    <x v="312"/>
    <x v="314"/>
    <x v="314"/>
    <x v="20"/>
    <x v="313"/>
    <x v="0"/>
    <x v="128"/>
    <x v="19"/>
    <x v="3"/>
    <x v="3"/>
    <x v="1"/>
    <x v="0"/>
    <x v="0"/>
    <x v="0"/>
    <x v="0"/>
    <x v="1"/>
  </r>
  <r>
    <x v="275"/>
    <x v="15"/>
    <x v="288"/>
    <x v="8"/>
    <x v="313"/>
    <x v="315"/>
    <x v="315"/>
    <x v="20"/>
    <x v="314"/>
    <x v="1"/>
    <x v="212"/>
    <x v="62"/>
    <x v="3"/>
    <x v="2"/>
    <x v="1"/>
    <x v="3"/>
    <x v="1"/>
    <x v="0"/>
    <x v="0"/>
    <x v="0"/>
  </r>
  <r>
    <x v="276"/>
    <x v="0"/>
    <x v="289"/>
    <x v="8"/>
    <x v="314"/>
    <x v="316"/>
    <x v="316"/>
    <x v="20"/>
    <x v="315"/>
    <x v="0"/>
    <x v="213"/>
    <x v="65"/>
    <x v="3"/>
    <x v="0"/>
    <x v="9"/>
    <x v="0"/>
    <x v="0"/>
    <x v="0"/>
    <x v="0"/>
    <x v="0"/>
  </r>
  <r>
    <x v="275"/>
    <x v="3"/>
    <x v="290"/>
    <x v="8"/>
    <x v="315"/>
    <x v="317"/>
    <x v="317"/>
    <x v="20"/>
    <x v="316"/>
    <x v="1"/>
    <x v="0"/>
    <x v="0"/>
    <x v="4"/>
    <x v="4"/>
    <x v="1"/>
    <x v="1"/>
    <x v="0"/>
    <x v="0"/>
    <x v="0"/>
    <x v="0"/>
  </r>
  <r>
    <x v="124"/>
    <x v="18"/>
    <x v="291"/>
    <x v="8"/>
    <x v="316"/>
    <x v="318"/>
    <x v="318"/>
    <x v="20"/>
    <x v="317"/>
    <x v="0"/>
    <x v="214"/>
    <x v="71"/>
    <x v="3"/>
    <x v="2"/>
    <x v="1"/>
    <x v="1"/>
    <x v="1"/>
    <x v="0"/>
    <x v="0"/>
    <x v="1"/>
  </r>
  <r>
    <x v="124"/>
    <x v="5"/>
    <x v="126"/>
    <x v="8"/>
    <x v="317"/>
    <x v="319"/>
    <x v="319"/>
    <x v="20"/>
    <x v="318"/>
    <x v="1"/>
    <x v="3"/>
    <x v="2"/>
    <x v="2"/>
    <x v="0"/>
    <x v="74"/>
    <x v="0"/>
    <x v="0"/>
    <x v="0"/>
    <x v="0"/>
    <x v="0"/>
  </r>
  <r>
    <x v="277"/>
    <x v="15"/>
    <x v="127"/>
    <x v="8"/>
    <x v="318"/>
    <x v="320"/>
    <x v="320"/>
    <x v="20"/>
    <x v="319"/>
    <x v="1"/>
    <x v="215"/>
    <x v="17"/>
    <x v="3"/>
    <x v="0"/>
    <x v="13"/>
    <x v="0"/>
    <x v="0"/>
    <x v="0"/>
    <x v="0"/>
    <x v="0"/>
  </r>
  <r>
    <x v="278"/>
    <x v="17"/>
    <x v="250"/>
    <x v="8"/>
    <x v="319"/>
    <x v="321"/>
    <x v="321"/>
    <x v="20"/>
    <x v="320"/>
    <x v="1"/>
    <x v="214"/>
    <x v="71"/>
    <x v="3"/>
    <x v="5"/>
    <x v="1"/>
    <x v="1"/>
    <x v="0"/>
    <x v="0"/>
    <x v="0"/>
    <x v="0"/>
  </r>
  <r>
    <x v="279"/>
    <x v="16"/>
    <x v="292"/>
    <x v="8"/>
    <x v="320"/>
    <x v="322"/>
    <x v="322"/>
    <x v="20"/>
    <x v="321"/>
    <x v="1"/>
    <x v="188"/>
    <x v="19"/>
    <x v="3"/>
    <x v="4"/>
    <x v="1"/>
    <x v="1"/>
    <x v="0"/>
    <x v="0"/>
    <x v="0"/>
    <x v="0"/>
  </r>
  <r>
    <x v="110"/>
    <x v="4"/>
    <x v="293"/>
    <x v="8"/>
    <x v="321"/>
    <x v="323"/>
    <x v="323"/>
    <x v="20"/>
    <x v="322"/>
    <x v="0"/>
    <x v="216"/>
    <x v="2"/>
    <x v="3"/>
    <x v="0"/>
    <x v="13"/>
    <x v="0"/>
    <x v="0"/>
    <x v="0"/>
    <x v="0"/>
    <x v="0"/>
  </r>
  <r>
    <x v="280"/>
    <x v="3"/>
    <x v="294"/>
    <x v="8"/>
    <x v="322"/>
    <x v="324"/>
    <x v="324"/>
    <x v="20"/>
    <x v="323"/>
    <x v="1"/>
    <x v="217"/>
    <x v="42"/>
    <x v="3"/>
    <x v="4"/>
    <x v="1"/>
    <x v="1"/>
    <x v="0"/>
    <x v="0"/>
    <x v="0"/>
    <x v="0"/>
  </r>
  <r>
    <x v="281"/>
    <x v="4"/>
    <x v="295"/>
    <x v="8"/>
    <x v="323"/>
    <x v="325"/>
    <x v="325"/>
    <x v="20"/>
    <x v="324"/>
    <x v="1"/>
    <x v="218"/>
    <x v="119"/>
    <x v="3"/>
    <x v="6"/>
    <x v="1"/>
    <x v="0"/>
    <x v="0"/>
    <x v="0"/>
    <x v="0"/>
    <x v="0"/>
  </r>
  <r>
    <x v="282"/>
    <x v="2"/>
    <x v="296"/>
    <x v="8"/>
    <x v="324"/>
    <x v="326"/>
    <x v="326"/>
    <x v="20"/>
    <x v="325"/>
    <x v="1"/>
    <x v="15"/>
    <x v="49"/>
    <x v="3"/>
    <x v="0"/>
    <x v="0"/>
    <x v="0"/>
    <x v="0"/>
    <x v="0"/>
    <x v="0"/>
    <x v="1"/>
  </r>
  <r>
    <x v="283"/>
    <x v="11"/>
    <x v="297"/>
    <x v="8"/>
    <x v="325"/>
    <x v="327"/>
    <x v="327"/>
    <x v="20"/>
    <x v="326"/>
    <x v="0"/>
    <x v="39"/>
    <x v="19"/>
    <x v="3"/>
    <x v="5"/>
    <x v="1"/>
    <x v="1"/>
    <x v="0"/>
    <x v="0"/>
    <x v="0"/>
    <x v="0"/>
  </r>
  <r>
    <x v="284"/>
    <x v="10"/>
    <x v="298"/>
    <x v="8"/>
    <x v="326"/>
    <x v="328"/>
    <x v="328"/>
    <x v="20"/>
    <x v="327"/>
    <x v="0"/>
    <x v="219"/>
    <x v="57"/>
    <x v="3"/>
    <x v="5"/>
    <x v="1"/>
    <x v="1"/>
    <x v="0"/>
    <x v="0"/>
    <x v="0"/>
    <x v="0"/>
  </r>
  <r>
    <x v="285"/>
    <x v="3"/>
    <x v="299"/>
    <x v="8"/>
    <x v="327"/>
    <x v="329"/>
    <x v="329"/>
    <x v="21"/>
    <x v="328"/>
    <x v="0"/>
    <x v="0"/>
    <x v="0"/>
    <x v="52"/>
    <x v="2"/>
    <x v="1"/>
    <x v="1"/>
    <x v="4"/>
    <x v="0"/>
    <x v="0"/>
    <x v="1"/>
  </r>
  <r>
    <x v="286"/>
    <x v="7"/>
    <x v="152"/>
    <x v="8"/>
    <x v="328"/>
    <x v="330"/>
    <x v="330"/>
    <x v="21"/>
    <x v="329"/>
    <x v="1"/>
    <x v="13"/>
    <x v="11"/>
    <x v="6"/>
    <x v="0"/>
    <x v="0"/>
    <x v="0"/>
    <x v="0"/>
    <x v="0"/>
    <x v="0"/>
    <x v="1"/>
  </r>
  <r>
    <x v="287"/>
    <x v="20"/>
    <x v="300"/>
    <x v="8"/>
    <x v="329"/>
    <x v="331"/>
    <x v="331"/>
    <x v="22"/>
    <x v="330"/>
    <x v="2"/>
    <x v="220"/>
    <x v="54"/>
    <x v="65"/>
    <x v="7"/>
    <x v="1"/>
    <x v="0"/>
    <x v="0"/>
    <x v="0"/>
    <x v="0"/>
    <x v="0"/>
  </r>
  <r>
    <x v="288"/>
    <x v="7"/>
    <x v="301"/>
    <x v="8"/>
    <x v="330"/>
    <x v="332"/>
    <x v="332"/>
    <x v="22"/>
    <x v="331"/>
    <x v="2"/>
    <x v="221"/>
    <x v="120"/>
    <x v="66"/>
    <x v="8"/>
    <x v="1"/>
    <x v="0"/>
    <x v="0"/>
    <x v="0"/>
    <x v="0"/>
    <x v="0"/>
  </r>
  <r>
    <x v="4"/>
    <x v="17"/>
    <x v="302"/>
    <x v="8"/>
    <x v="331"/>
    <x v="333"/>
    <x v="333"/>
    <x v="23"/>
    <x v="332"/>
    <x v="1"/>
    <x v="127"/>
    <x v="81"/>
    <x v="3"/>
    <x v="8"/>
    <x v="1"/>
    <x v="0"/>
    <x v="0"/>
    <x v="0"/>
    <x v="0"/>
    <x v="0"/>
  </r>
  <r>
    <x v="289"/>
    <x v="4"/>
    <x v="303"/>
    <x v="8"/>
    <x v="332"/>
    <x v="334"/>
    <x v="334"/>
    <x v="23"/>
    <x v="333"/>
    <x v="1"/>
    <x v="222"/>
    <x v="105"/>
    <x v="3"/>
    <x v="6"/>
    <x v="1"/>
    <x v="0"/>
    <x v="0"/>
    <x v="0"/>
    <x v="0"/>
    <x v="1"/>
  </r>
  <r>
    <x v="290"/>
    <x v="13"/>
    <x v="304"/>
    <x v="8"/>
    <x v="333"/>
    <x v="335"/>
    <x v="335"/>
    <x v="23"/>
    <x v="334"/>
    <x v="2"/>
    <x v="223"/>
    <x v="54"/>
    <x v="65"/>
    <x v="6"/>
    <x v="1"/>
    <x v="0"/>
    <x v="0"/>
    <x v="1"/>
    <x v="0"/>
    <x v="0"/>
  </r>
  <r>
    <x v="31"/>
    <x v="15"/>
    <x v="305"/>
    <x v="8"/>
    <x v="334"/>
    <x v="336"/>
    <x v="336"/>
    <x v="23"/>
    <x v="335"/>
    <x v="2"/>
    <x v="224"/>
    <x v="19"/>
    <x v="3"/>
    <x v="4"/>
    <x v="1"/>
    <x v="3"/>
    <x v="0"/>
    <x v="0"/>
    <x v="0"/>
    <x v="0"/>
  </r>
  <r>
    <x v="291"/>
    <x v="8"/>
    <x v="54"/>
    <x v="8"/>
    <x v="335"/>
    <x v="337"/>
    <x v="337"/>
    <x v="23"/>
    <x v="336"/>
    <x v="0"/>
    <x v="225"/>
    <x v="57"/>
    <x v="3"/>
    <x v="8"/>
    <x v="1"/>
    <x v="0"/>
    <x v="0"/>
    <x v="0"/>
    <x v="0"/>
    <x v="0"/>
  </r>
  <r>
    <x v="292"/>
    <x v="1"/>
    <x v="72"/>
    <x v="8"/>
    <x v="336"/>
    <x v="338"/>
    <x v="338"/>
    <x v="23"/>
    <x v="337"/>
    <x v="2"/>
    <x v="221"/>
    <x v="121"/>
    <x v="66"/>
    <x v="3"/>
    <x v="1"/>
    <x v="0"/>
    <x v="0"/>
    <x v="0"/>
    <x v="0"/>
    <x v="0"/>
  </r>
  <r>
    <x v="79"/>
    <x v="8"/>
    <x v="306"/>
    <x v="8"/>
    <x v="337"/>
    <x v="339"/>
    <x v="339"/>
    <x v="23"/>
    <x v="338"/>
    <x v="1"/>
    <x v="226"/>
    <x v="39"/>
    <x v="3"/>
    <x v="6"/>
    <x v="1"/>
    <x v="0"/>
    <x v="0"/>
    <x v="0"/>
    <x v="0"/>
    <x v="0"/>
  </r>
  <r>
    <x v="293"/>
    <x v="3"/>
    <x v="306"/>
    <x v="8"/>
    <x v="338"/>
    <x v="340"/>
    <x v="340"/>
    <x v="23"/>
    <x v="339"/>
    <x v="2"/>
    <x v="227"/>
    <x v="57"/>
    <x v="3"/>
    <x v="6"/>
    <x v="1"/>
    <x v="0"/>
    <x v="0"/>
    <x v="0"/>
    <x v="0"/>
    <x v="0"/>
  </r>
  <r>
    <x v="294"/>
    <x v="19"/>
    <x v="307"/>
    <x v="8"/>
    <x v="339"/>
    <x v="341"/>
    <x v="341"/>
    <x v="24"/>
    <x v="340"/>
    <x v="2"/>
    <x v="228"/>
    <x v="121"/>
    <x v="67"/>
    <x v="0"/>
    <x v="75"/>
    <x v="0"/>
    <x v="0"/>
    <x v="0"/>
    <x v="0"/>
    <x v="0"/>
  </r>
  <r>
    <x v="295"/>
    <x v="15"/>
    <x v="308"/>
    <x v="8"/>
    <x v="340"/>
    <x v="342"/>
    <x v="342"/>
    <x v="24"/>
    <x v="341"/>
    <x v="2"/>
    <x v="229"/>
    <x v="122"/>
    <x v="3"/>
    <x v="4"/>
    <x v="1"/>
    <x v="3"/>
    <x v="0"/>
    <x v="0"/>
    <x v="0"/>
    <x v="0"/>
  </r>
  <r>
    <x v="296"/>
    <x v="9"/>
    <x v="309"/>
    <x v="8"/>
    <x v="341"/>
    <x v="343"/>
    <x v="343"/>
    <x v="24"/>
    <x v="342"/>
    <x v="2"/>
    <x v="230"/>
    <x v="38"/>
    <x v="3"/>
    <x v="8"/>
    <x v="1"/>
    <x v="0"/>
    <x v="0"/>
    <x v="0"/>
    <x v="0"/>
    <x v="0"/>
  </r>
  <r>
    <x v="297"/>
    <x v="3"/>
    <x v="310"/>
    <x v="8"/>
    <x v="342"/>
    <x v="344"/>
    <x v="344"/>
    <x v="25"/>
    <x v="343"/>
    <x v="2"/>
    <x v="80"/>
    <x v="54"/>
    <x v="68"/>
    <x v="7"/>
    <x v="1"/>
    <x v="0"/>
    <x v="0"/>
    <x v="0"/>
    <x v="0"/>
    <x v="0"/>
  </r>
  <r>
    <x v="298"/>
    <x v="5"/>
    <x v="311"/>
    <x v="8"/>
    <x v="343"/>
    <x v="345"/>
    <x v="345"/>
    <x v="25"/>
    <x v="344"/>
    <x v="2"/>
    <x v="55"/>
    <x v="36"/>
    <x v="3"/>
    <x v="7"/>
    <x v="1"/>
    <x v="0"/>
    <x v="0"/>
    <x v="0"/>
    <x v="0"/>
    <x v="0"/>
  </r>
  <r>
    <x v="299"/>
    <x v="18"/>
    <x v="312"/>
    <x v="8"/>
    <x v="344"/>
    <x v="346"/>
    <x v="346"/>
    <x v="26"/>
    <x v="345"/>
    <x v="2"/>
    <x v="231"/>
    <x v="99"/>
    <x v="3"/>
    <x v="0"/>
    <x v="76"/>
    <x v="0"/>
    <x v="0"/>
    <x v="0"/>
    <x v="0"/>
    <x v="0"/>
  </r>
  <r>
    <x v="300"/>
    <x v="16"/>
    <x v="313"/>
    <x v="8"/>
    <x v="345"/>
    <x v="347"/>
    <x v="347"/>
    <x v="26"/>
    <x v="346"/>
    <x v="2"/>
    <x v="232"/>
    <x v="123"/>
    <x v="3"/>
    <x v="7"/>
    <x v="1"/>
    <x v="0"/>
    <x v="0"/>
    <x v="0"/>
    <x v="0"/>
    <x v="0"/>
  </r>
  <r>
    <x v="301"/>
    <x v="5"/>
    <x v="314"/>
    <x v="8"/>
    <x v="346"/>
    <x v="348"/>
    <x v="348"/>
    <x v="27"/>
    <x v="347"/>
    <x v="2"/>
    <x v="179"/>
    <x v="95"/>
    <x v="3"/>
    <x v="8"/>
    <x v="1"/>
    <x v="0"/>
    <x v="0"/>
    <x v="0"/>
    <x v="0"/>
    <x v="0"/>
  </r>
  <r>
    <x v="302"/>
    <x v="1"/>
    <x v="315"/>
    <x v="8"/>
    <x v="347"/>
    <x v="349"/>
    <x v="349"/>
    <x v="27"/>
    <x v="348"/>
    <x v="2"/>
    <x v="233"/>
    <x v="124"/>
    <x v="3"/>
    <x v="6"/>
    <x v="1"/>
    <x v="0"/>
    <x v="0"/>
    <x v="0"/>
    <x v="0"/>
    <x v="0"/>
  </r>
  <r>
    <x v="63"/>
    <x v="3"/>
    <x v="316"/>
    <x v="8"/>
    <x v="348"/>
    <x v="350"/>
    <x v="350"/>
    <x v="28"/>
    <x v="349"/>
    <x v="2"/>
    <x v="234"/>
    <x v="125"/>
    <x v="3"/>
    <x v="7"/>
    <x v="1"/>
    <x v="0"/>
    <x v="0"/>
    <x v="0"/>
    <x v="0"/>
    <x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446">
  <r>
    <x v="0"/>
    <x v="0"/>
    <x v="0"/>
    <x v="0"/>
    <x v="0"/>
    <x v="0"/>
    <x v="0"/>
    <x v="0"/>
    <x v="0"/>
    <x v="0"/>
    <x v="0"/>
    <x v="0"/>
    <x v="0"/>
  </r>
  <r>
    <x v="1"/>
    <x v="1"/>
    <x v="1"/>
    <x v="0"/>
    <x v="1"/>
    <x v="1"/>
    <x v="0"/>
    <x v="0"/>
    <x v="0"/>
    <x v="1"/>
    <x v="0"/>
    <x v="1"/>
    <x v="0"/>
  </r>
  <r>
    <x v="2"/>
    <x v="2"/>
    <x v="2"/>
    <x v="0"/>
    <x v="2"/>
    <x v="2"/>
    <x v="1"/>
    <x v="0"/>
    <x v="0"/>
    <x v="2"/>
    <x v="0"/>
    <x v="2"/>
    <x v="0"/>
  </r>
  <r>
    <x v="3"/>
    <x v="3"/>
    <x v="3"/>
    <x v="0"/>
    <x v="3"/>
    <x v="0"/>
    <x v="2"/>
    <x v="0"/>
    <x v="0"/>
    <x v="3"/>
    <x v="0"/>
    <x v="0"/>
    <x v="0"/>
  </r>
  <r>
    <x v="4"/>
    <x v="4"/>
    <x v="4"/>
    <x v="0"/>
    <x v="4"/>
    <x v="0"/>
    <x v="2"/>
    <x v="0"/>
    <x v="0"/>
    <x v="4"/>
    <x v="0"/>
    <x v="0"/>
    <x v="0"/>
  </r>
  <r>
    <x v="5"/>
    <x v="5"/>
    <x v="5"/>
    <x v="0"/>
    <x v="5"/>
    <x v="2"/>
    <x v="2"/>
    <x v="0"/>
    <x v="0"/>
    <x v="5"/>
    <x v="0"/>
    <x v="2"/>
    <x v="0"/>
  </r>
  <r>
    <x v="6"/>
    <x v="6"/>
    <x v="6"/>
    <x v="0"/>
    <x v="6"/>
    <x v="3"/>
    <x v="2"/>
    <x v="0"/>
    <x v="0"/>
    <x v="3"/>
    <x v="0"/>
    <x v="2"/>
    <x v="0"/>
  </r>
  <r>
    <x v="7"/>
    <x v="7"/>
    <x v="7"/>
    <x v="0"/>
    <x v="7"/>
    <x v="2"/>
    <x v="2"/>
    <x v="0"/>
    <x v="0"/>
    <x v="6"/>
    <x v="0"/>
    <x v="2"/>
    <x v="0"/>
  </r>
  <r>
    <x v="8"/>
    <x v="8"/>
    <x v="8"/>
    <x v="0"/>
    <x v="8"/>
    <x v="0"/>
    <x v="2"/>
    <x v="0"/>
    <x v="0"/>
    <x v="7"/>
    <x v="0"/>
    <x v="2"/>
    <x v="0"/>
  </r>
  <r>
    <x v="9"/>
    <x v="9"/>
    <x v="9"/>
    <x v="0"/>
    <x v="9"/>
    <x v="3"/>
    <x v="2"/>
    <x v="0"/>
    <x v="0"/>
    <x v="8"/>
    <x v="0"/>
    <x v="0"/>
    <x v="0"/>
  </r>
  <r>
    <x v="10"/>
    <x v="10"/>
    <x v="10"/>
    <x v="0"/>
    <x v="10"/>
    <x v="3"/>
    <x v="2"/>
    <x v="0"/>
    <x v="0"/>
    <x v="5"/>
    <x v="0"/>
    <x v="0"/>
    <x v="0"/>
  </r>
  <r>
    <x v="11"/>
    <x v="11"/>
    <x v="11"/>
    <x v="0"/>
    <x v="11"/>
    <x v="3"/>
    <x v="2"/>
    <x v="0"/>
    <x v="0"/>
    <x v="3"/>
    <x v="0"/>
    <x v="1"/>
    <x v="0"/>
  </r>
  <r>
    <x v="12"/>
    <x v="12"/>
    <x v="12"/>
    <x v="0"/>
    <x v="12"/>
    <x v="3"/>
    <x v="2"/>
    <x v="0"/>
    <x v="0"/>
    <x v="4"/>
    <x v="0"/>
    <x v="1"/>
    <x v="0"/>
  </r>
  <r>
    <x v="13"/>
    <x v="13"/>
    <x v="13"/>
    <x v="0"/>
    <x v="13"/>
    <x v="0"/>
    <x v="3"/>
    <x v="0"/>
    <x v="0"/>
    <x v="6"/>
    <x v="0"/>
    <x v="0"/>
    <x v="0"/>
  </r>
  <r>
    <x v="14"/>
    <x v="14"/>
    <x v="14"/>
    <x v="0"/>
    <x v="14"/>
    <x v="4"/>
    <x v="3"/>
    <x v="0"/>
    <x v="0"/>
    <x v="6"/>
    <x v="0"/>
    <x v="1"/>
    <x v="0"/>
  </r>
  <r>
    <x v="15"/>
    <x v="15"/>
    <x v="15"/>
    <x v="0"/>
    <x v="15"/>
    <x v="0"/>
    <x v="3"/>
    <x v="0"/>
    <x v="0"/>
    <x v="6"/>
    <x v="0"/>
    <x v="0"/>
    <x v="0"/>
  </r>
  <r>
    <x v="16"/>
    <x v="16"/>
    <x v="16"/>
    <x v="0"/>
    <x v="16"/>
    <x v="3"/>
    <x v="3"/>
    <x v="0"/>
    <x v="0"/>
    <x v="8"/>
    <x v="0"/>
    <x v="0"/>
    <x v="0"/>
  </r>
  <r>
    <x v="17"/>
    <x v="17"/>
    <x v="17"/>
    <x v="0"/>
    <x v="17"/>
    <x v="3"/>
    <x v="3"/>
    <x v="0"/>
    <x v="0"/>
    <x v="5"/>
    <x v="0"/>
    <x v="2"/>
    <x v="0"/>
  </r>
  <r>
    <x v="18"/>
    <x v="18"/>
    <x v="18"/>
    <x v="0"/>
    <x v="18"/>
    <x v="0"/>
    <x v="3"/>
    <x v="0"/>
    <x v="0"/>
    <x v="7"/>
    <x v="0"/>
    <x v="0"/>
    <x v="0"/>
  </r>
  <r>
    <x v="19"/>
    <x v="19"/>
    <x v="19"/>
    <x v="0"/>
    <x v="19"/>
    <x v="0"/>
    <x v="3"/>
    <x v="0"/>
    <x v="0"/>
    <x v="6"/>
    <x v="0"/>
    <x v="0"/>
    <x v="0"/>
  </r>
  <r>
    <x v="20"/>
    <x v="20"/>
    <x v="20"/>
    <x v="0"/>
    <x v="20"/>
    <x v="0"/>
    <x v="3"/>
    <x v="0"/>
    <x v="0"/>
    <x v="6"/>
    <x v="0"/>
    <x v="0"/>
    <x v="0"/>
  </r>
  <r>
    <x v="21"/>
    <x v="21"/>
    <x v="21"/>
    <x v="0"/>
    <x v="21"/>
    <x v="0"/>
    <x v="3"/>
    <x v="0"/>
    <x v="0"/>
    <x v="6"/>
    <x v="0"/>
    <x v="0"/>
    <x v="0"/>
  </r>
  <r>
    <x v="22"/>
    <x v="22"/>
    <x v="22"/>
    <x v="0"/>
    <x v="22"/>
    <x v="0"/>
    <x v="3"/>
    <x v="0"/>
    <x v="0"/>
    <x v="6"/>
    <x v="0"/>
    <x v="0"/>
    <x v="0"/>
  </r>
  <r>
    <x v="23"/>
    <x v="23"/>
    <x v="23"/>
    <x v="0"/>
    <x v="23"/>
    <x v="3"/>
    <x v="3"/>
    <x v="0"/>
    <x v="0"/>
    <x v="7"/>
    <x v="0"/>
    <x v="0"/>
    <x v="0"/>
  </r>
  <r>
    <x v="24"/>
    <x v="24"/>
    <x v="24"/>
    <x v="0"/>
    <x v="24"/>
    <x v="3"/>
    <x v="3"/>
    <x v="0"/>
    <x v="0"/>
    <x v="7"/>
    <x v="0"/>
    <x v="2"/>
    <x v="0"/>
  </r>
  <r>
    <x v="25"/>
    <x v="25"/>
    <x v="25"/>
    <x v="0"/>
    <x v="25"/>
    <x v="3"/>
    <x v="3"/>
    <x v="0"/>
    <x v="0"/>
    <x v="7"/>
    <x v="0"/>
    <x v="0"/>
    <x v="0"/>
  </r>
  <r>
    <x v="26"/>
    <x v="26"/>
    <x v="26"/>
    <x v="0"/>
    <x v="26"/>
    <x v="3"/>
    <x v="3"/>
    <x v="0"/>
    <x v="0"/>
    <x v="1"/>
    <x v="0"/>
    <x v="1"/>
    <x v="0"/>
  </r>
  <r>
    <x v="26"/>
    <x v="27"/>
    <x v="26"/>
    <x v="0"/>
    <x v="26"/>
    <x v="3"/>
    <x v="3"/>
    <x v="0"/>
    <x v="0"/>
    <x v="1"/>
    <x v="0"/>
    <x v="1"/>
    <x v="0"/>
  </r>
  <r>
    <x v="27"/>
    <x v="28"/>
    <x v="27"/>
    <x v="0"/>
    <x v="27"/>
    <x v="3"/>
    <x v="3"/>
    <x v="0"/>
    <x v="0"/>
    <x v="9"/>
    <x v="0"/>
    <x v="2"/>
    <x v="0"/>
  </r>
  <r>
    <x v="28"/>
    <x v="29"/>
    <x v="28"/>
    <x v="0"/>
    <x v="28"/>
    <x v="3"/>
    <x v="4"/>
    <x v="0"/>
    <x v="0"/>
    <x v="10"/>
    <x v="0"/>
    <x v="1"/>
    <x v="0"/>
  </r>
  <r>
    <x v="29"/>
    <x v="30"/>
    <x v="29"/>
    <x v="0"/>
    <x v="29"/>
    <x v="2"/>
    <x v="5"/>
    <x v="0"/>
    <x v="0"/>
    <x v="6"/>
    <x v="0"/>
    <x v="0"/>
    <x v="0"/>
  </r>
  <r>
    <x v="30"/>
    <x v="31"/>
    <x v="30"/>
    <x v="0"/>
    <x v="30"/>
    <x v="2"/>
    <x v="5"/>
    <x v="0"/>
    <x v="0"/>
    <x v="6"/>
    <x v="0"/>
    <x v="2"/>
    <x v="0"/>
  </r>
  <r>
    <x v="31"/>
    <x v="32"/>
    <x v="31"/>
    <x v="0"/>
    <x v="31"/>
    <x v="0"/>
    <x v="5"/>
    <x v="0"/>
    <x v="0"/>
    <x v="3"/>
    <x v="0"/>
    <x v="0"/>
    <x v="0"/>
  </r>
  <r>
    <x v="32"/>
    <x v="33"/>
    <x v="32"/>
    <x v="0"/>
    <x v="32"/>
    <x v="0"/>
    <x v="6"/>
    <x v="0"/>
    <x v="0"/>
    <x v="6"/>
    <x v="0"/>
    <x v="0"/>
    <x v="0"/>
  </r>
  <r>
    <x v="33"/>
    <x v="34"/>
    <x v="33"/>
    <x v="0"/>
    <x v="33"/>
    <x v="0"/>
    <x v="6"/>
    <x v="0"/>
    <x v="0"/>
    <x v="3"/>
    <x v="0"/>
    <x v="0"/>
    <x v="0"/>
  </r>
  <r>
    <x v="34"/>
    <x v="35"/>
    <x v="34"/>
    <x v="0"/>
    <x v="34"/>
    <x v="0"/>
    <x v="6"/>
    <x v="0"/>
    <x v="0"/>
    <x v="4"/>
    <x v="0"/>
    <x v="0"/>
    <x v="0"/>
  </r>
  <r>
    <x v="35"/>
    <x v="36"/>
    <x v="35"/>
    <x v="0"/>
    <x v="35"/>
    <x v="0"/>
    <x v="6"/>
    <x v="0"/>
    <x v="0"/>
    <x v="11"/>
    <x v="0"/>
    <x v="0"/>
    <x v="0"/>
  </r>
  <r>
    <x v="36"/>
    <x v="37"/>
    <x v="36"/>
    <x v="0"/>
    <x v="36"/>
    <x v="0"/>
    <x v="6"/>
    <x v="0"/>
    <x v="0"/>
    <x v="8"/>
    <x v="0"/>
    <x v="0"/>
    <x v="0"/>
  </r>
  <r>
    <x v="37"/>
    <x v="38"/>
    <x v="37"/>
    <x v="0"/>
    <x v="37"/>
    <x v="0"/>
    <x v="6"/>
    <x v="0"/>
    <x v="0"/>
    <x v="3"/>
    <x v="0"/>
    <x v="0"/>
    <x v="0"/>
  </r>
  <r>
    <x v="38"/>
    <x v="39"/>
    <x v="38"/>
    <x v="0"/>
    <x v="38"/>
    <x v="0"/>
    <x v="6"/>
    <x v="0"/>
    <x v="0"/>
    <x v="6"/>
    <x v="0"/>
    <x v="0"/>
    <x v="0"/>
  </r>
  <r>
    <x v="39"/>
    <x v="40"/>
    <x v="39"/>
    <x v="0"/>
    <x v="39"/>
    <x v="0"/>
    <x v="6"/>
    <x v="0"/>
    <x v="0"/>
    <x v="0"/>
    <x v="0"/>
    <x v="0"/>
    <x v="0"/>
  </r>
  <r>
    <x v="40"/>
    <x v="41"/>
    <x v="40"/>
    <x v="0"/>
    <x v="40"/>
    <x v="5"/>
    <x v="6"/>
    <x v="0"/>
    <x v="0"/>
    <x v="5"/>
    <x v="0"/>
    <x v="0"/>
    <x v="0"/>
  </r>
  <r>
    <x v="17"/>
    <x v="17"/>
    <x v="41"/>
    <x v="0"/>
    <x v="17"/>
    <x v="0"/>
    <x v="6"/>
    <x v="0"/>
    <x v="0"/>
    <x v="8"/>
    <x v="0"/>
    <x v="0"/>
    <x v="0"/>
  </r>
  <r>
    <x v="41"/>
    <x v="42"/>
    <x v="42"/>
    <x v="0"/>
    <x v="41"/>
    <x v="0"/>
    <x v="6"/>
    <x v="0"/>
    <x v="0"/>
    <x v="7"/>
    <x v="0"/>
    <x v="0"/>
    <x v="0"/>
  </r>
  <r>
    <x v="42"/>
    <x v="43"/>
    <x v="43"/>
    <x v="0"/>
    <x v="42"/>
    <x v="0"/>
    <x v="6"/>
    <x v="0"/>
    <x v="0"/>
    <x v="7"/>
    <x v="0"/>
    <x v="0"/>
    <x v="0"/>
  </r>
  <r>
    <x v="43"/>
    <x v="44"/>
    <x v="44"/>
    <x v="0"/>
    <x v="43"/>
    <x v="5"/>
    <x v="6"/>
    <x v="0"/>
    <x v="0"/>
    <x v="1"/>
    <x v="0"/>
    <x v="2"/>
    <x v="0"/>
  </r>
  <r>
    <x v="44"/>
    <x v="45"/>
    <x v="45"/>
    <x v="0"/>
    <x v="44"/>
    <x v="0"/>
    <x v="6"/>
    <x v="0"/>
    <x v="0"/>
    <x v="3"/>
    <x v="0"/>
    <x v="0"/>
    <x v="0"/>
  </r>
  <r>
    <x v="45"/>
    <x v="46"/>
    <x v="46"/>
    <x v="0"/>
    <x v="45"/>
    <x v="0"/>
    <x v="6"/>
    <x v="0"/>
    <x v="0"/>
    <x v="0"/>
    <x v="0"/>
    <x v="0"/>
    <x v="0"/>
  </r>
  <r>
    <x v="46"/>
    <x v="47"/>
    <x v="47"/>
    <x v="0"/>
    <x v="46"/>
    <x v="0"/>
    <x v="6"/>
    <x v="0"/>
    <x v="0"/>
    <x v="6"/>
    <x v="0"/>
    <x v="0"/>
    <x v="0"/>
  </r>
  <r>
    <x v="47"/>
    <x v="48"/>
    <x v="48"/>
    <x v="0"/>
    <x v="47"/>
    <x v="5"/>
    <x v="6"/>
    <x v="0"/>
    <x v="0"/>
    <x v="1"/>
    <x v="0"/>
    <x v="2"/>
    <x v="0"/>
  </r>
  <r>
    <x v="48"/>
    <x v="49"/>
    <x v="49"/>
    <x v="0"/>
    <x v="48"/>
    <x v="0"/>
    <x v="6"/>
    <x v="0"/>
    <x v="0"/>
    <x v="4"/>
    <x v="0"/>
    <x v="0"/>
    <x v="0"/>
  </r>
  <r>
    <x v="49"/>
    <x v="50"/>
    <x v="50"/>
    <x v="0"/>
    <x v="49"/>
    <x v="0"/>
    <x v="6"/>
    <x v="0"/>
    <x v="0"/>
    <x v="9"/>
    <x v="0"/>
    <x v="0"/>
    <x v="0"/>
  </r>
  <r>
    <x v="50"/>
    <x v="51"/>
    <x v="51"/>
    <x v="0"/>
    <x v="50"/>
    <x v="0"/>
    <x v="6"/>
    <x v="0"/>
    <x v="0"/>
    <x v="4"/>
    <x v="0"/>
    <x v="0"/>
    <x v="0"/>
  </r>
  <r>
    <x v="51"/>
    <x v="52"/>
    <x v="52"/>
    <x v="0"/>
    <x v="51"/>
    <x v="3"/>
    <x v="6"/>
    <x v="0"/>
    <x v="0"/>
    <x v="4"/>
    <x v="0"/>
    <x v="0"/>
    <x v="0"/>
  </r>
  <r>
    <x v="52"/>
    <x v="53"/>
    <x v="53"/>
    <x v="0"/>
    <x v="52"/>
    <x v="0"/>
    <x v="6"/>
    <x v="0"/>
    <x v="0"/>
    <x v="6"/>
    <x v="0"/>
    <x v="2"/>
    <x v="0"/>
  </r>
  <r>
    <x v="53"/>
    <x v="54"/>
    <x v="54"/>
    <x v="0"/>
    <x v="53"/>
    <x v="5"/>
    <x v="6"/>
    <x v="0"/>
    <x v="0"/>
    <x v="1"/>
    <x v="0"/>
    <x v="2"/>
    <x v="0"/>
  </r>
  <r>
    <x v="54"/>
    <x v="55"/>
    <x v="55"/>
    <x v="0"/>
    <x v="54"/>
    <x v="0"/>
    <x v="6"/>
    <x v="0"/>
    <x v="0"/>
    <x v="6"/>
    <x v="0"/>
    <x v="0"/>
    <x v="0"/>
  </r>
  <r>
    <x v="55"/>
    <x v="56"/>
    <x v="56"/>
    <x v="0"/>
    <x v="55"/>
    <x v="0"/>
    <x v="6"/>
    <x v="0"/>
    <x v="0"/>
    <x v="7"/>
    <x v="0"/>
    <x v="0"/>
    <x v="0"/>
  </r>
  <r>
    <x v="56"/>
    <x v="57"/>
    <x v="57"/>
    <x v="0"/>
    <x v="56"/>
    <x v="5"/>
    <x v="6"/>
    <x v="0"/>
    <x v="0"/>
    <x v="1"/>
    <x v="0"/>
    <x v="2"/>
    <x v="0"/>
  </r>
  <r>
    <x v="57"/>
    <x v="58"/>
    <x v="58"/>
    <x v="0"/>
    <x v="57"/>
    <x v="0"/>
    <x v="6"/>
    <x v="0"/>
    <x v="0"/>
    <x v="5"/>
    <x v="0"/>
    <x v="0"/>
    <x v="0"/>
  </r>
  <r>
    <x v="58"/>
    <x v="59"/>
    <x v="59"/>
    <x v="0"/>
    <x v="58"/>
    <x v="4"/>
    <x v="7"/>
    <x v="0"/>
    <x v="0"/>
    <x v="3"/>
    <x v="0"/>
    <x v="1"/>
    <x v="0"/>
  </r>
  <r>
    <x v="59"/>
    <x v="60"/>
    <x v="60"/>
    <x v="0"/>
    <x v="59"/>
    <x v="4"/>
    <x v="7"/>
    <x v="0"/>
    <x v="0"/>
    <x v="3"/>
    <x v="0"/>
    <x v="1"/>
    <x v="0"/>
  </r>
  <r>
    <x v="60"/>
    <x v="61"/>
    <x v="61"/>
    <x v="0"/>
    <x v="60"/>
    <x v="4"/>
    <x v="7"/>
    <x v="0"/>
    <x v="0"/>
    <x v="3"/>
    <x v="0"/>
    <x v="1"/>
    <x v="0"/>
  </r>
  <r>
    <x v="61"/>
    <x v="62"/>
    <x v="62"/>
    <x v="0"/>
    <x v="61"/>
    <x v="0"/>
    <x v="7"/>
    <x v="0"/>
    <x v="0"/>
    <x v="4"/>
    <x v="0"/>
    <x v="1"/>
    <x v="0"/>
  </r>
  <r>
    <x v="62"/>
    <x v="63"/>
    <x v="63"/>
    <x v="0"/>
    <x v="62"/>
    <x v="0"/>
    <x v="8"/>
    <x v="0"/>
    <x v="0"/>
    <x v="6"/>
    <x v="0"/>
    <x v="0"/>
    <x v="0"/>
  </r>
  <r>
    <x v="63"/>
    <x v="64"/>
    <x v="64"/>
    <x v="0"/>
    <x v="63"/>
    <x v="0"/>
    <x v="8"/>
    <x v="0"/>
    <x v="0"/>
    <x v="6"/>
    <x v="0"/>
    <x v="0"/>
    <x v="0"/>
  </r>
  <r>
    <x v="40"/>
    <x v="41"/>
    <x v="65"/>
    <x v="0"/>
    <x v="40"/>
    <x v="5"/>
    <x v="8"/>
    <x v="0"/>
    <x v="0"/>
    <x v="3"/>
    <x v="0"/>
    <x v="2"/>
    <x v="0"/>
  </r>
  <r>
    <x v="64"/>
    <x v="65"/>
    <x v="66"/>
    <x v="0"/>
    <x v="64"/>
    <x v="0"/>
    <x v="8"/>
    <x v="0"/>
    <x v="0"/>
    <x v="4"/>
    <x v="0"/>
    <x v="0"/>
    <x v="0"/>
  </r>
  <r>
    <x v="65"/>
    <x v="66"/>
    <x v="67"/>
    <x v="0"/>
    <x v="65"/>
    <x v="0"/>
    <x v="8"/>
    <x v="0"/>
    <x v="0"/>
    <x v="4"/>
    <x v="0"/>
    <x v="0"/>
    <x v="0"/>
  </r>
  <r>
    <x v="66"/>
    <x v="67"/>
    <x v="68"/>
    <x v="0"/>
    <x v="66"/>
    <x v="0"/>
    <x v="8"/>
    <x v="0"/>
    <x v="0"/>
    <x v="8"/>
    <x v="0"/>
    <x v="0"/>
    <x v="0"/>
  </r>
  <r>
    <x v="67"/>
    <x v="68"/>
    <x v="69"/>
    <x v="0"/>
    <x v="67"/>
    <x v="2"/>
    <x v="8"/>
    <x v="0"/>
    <x v="0"/>
    <x v="6"/>
    <x v="0"/>
    <x v="1"/>
    <x v="0"/>
  </r>
  <r>
    <x v="68"/>
    <x v="69"/>
    <x v="70"/>
    <x v="0"/>
    <x v="68"/>
    <x v="0"/>
    <x v="8"/>
    <x v="0"/>
    <x v="0"/>
    <x v="4"/>
    <x v="0"/>
    <x v="2"/>
    <x v="0"/>
  </r>
  <r>
    <x v="68"/>
    <x v="70"/>
    <x v="71"/>
    <x v="0"/>
    <x v="68"/>
    <x v="0"/>
    <x v="8"/>
    <x v="0"/>
    <x v="0"/>
    <x v="4"/>
    <x v="0"/>
    <x v="0"/>
    <x v="0"/>
  </r>
  <r>
    <x v="69"/>
    <x v="71"/>
    <x v="72"/>
    <x v="0"/>
    <x v="69"/>
    <x v="0"/>
    <x v="8"/>
    <x v="0"/>
    <x v="0"/>
    <x v="6"/>
    <x v="0"/>
    <x v="1"/>
    <x v="0"/>
  </r>
  <r>
    <x v="70"/>
    <x v="72"/>
    <x v="73"/>
    <x v="0"/>
    <x v="70"/>
    <x v="0"/>
    <x v="8"/>
    <x v="0"/>
    <x v="0"/>
    <x v="6"/>
    <x v="0"/>
    <x v="0"/>
    <x v="0"/>
  </r>
  <r>
    <x v="71"/>
    <x v="73"/>
    <x v="74"/>
    <x v="0"/>
    <x v="71"/>
    <x v="0"/>
    <x v="8"/>
    <x v="0"/>
    <x v="0"/>
    <x v="3"/>
    <x v="0"/>
    <x v="0"/>
    <x v="0"/>
  </r>
  <r>
    <x v="72"/>
    <x v="74"/>
    <x v="75"/>
    <x v="0"/>
    <x v="72"/>
    <x v="0"/>
    <x v="8"/>
    <x v="0"/>
    <x v="0"/>
    <x v="0"/>
    <x v="0"/>
    <x v="0"/>
    <x v="0"/>
  </r>
  <r>
    <x v="73"/>
    <x v="75"/>
    <x v="76"/>
    <x v="0"/>
    <x v="73"/>
    <x v="0"/>
    <x v="8"/>
    <x v="0"/>
    <x v="0"/>
    <x v="7"/>
    <x v="0"/>
    <x v="0"/>
    <x v="0"/>
  </r>
  <r>
    <x v="74"/>
    <x v="76"/>
    <x v="77"/>
    <x v="0"/>
    <x v="74"/>
    <x v="0"/>
    <x v="8"/>
    <x v="0"/>
    <x v="0"/>
    <x v="1"/>
    <x v="0"/>
    <x v="0"/>
    <x v="0"/>
  </r>
  <r>
    <x v="75"/>
    <x v="77"/>
    <x v="78"/>
    <x v="0"/>
    <x v="75"/>
    <x v="0"/>
    <x v="8"/>
    <x v="0"/>
    <x v="0"/>
    <x v="8"/>
    <x v="0"/>
    <x v="0"/>
    <x v="0"/>
  </r>
  <r>
    <x v="76"/>
    <x v="78"/>
    <x v="79"/>
    <x v="0"/>
    <x v="76"/>
    <x v="2"/>
    <x v="9"/>
    <x v="0"/>
    <x v="0"/>
    <x v="6"/>
    <x v="0"/>
    <x v="0"/>
    <x v="0"/>
  </r>
  <r>
    <x v="77"/>
    <x v="79"/>
    <x v="80"/>
    <x v="0"/>
    <x v="77"/>
    <x v="2"/>
    <x v="9"/>
    <x v="0"/>
    <x v="0"/>
    <x v="4"/>
    <x v="0"/>
    <x v="2"/>
    <x v="0"/>
  </r>
  <r>
    <x v="78"/>
    <x v="80"/>
    <x v="81"/>
    <x v="0"/>
    <x v="78"/>
    <x v="0"/>
    <x v="10"/>
    <x v="0"/>
    <x v="0"/>
    <x v="3"/>
    <x v="0"/>
    <x v="0"/>
    <x v="0"/>
  </r>
  <r>
    <x v="79"/>
    <x v="81"/>
    <x v="82"/>
    <x v="0"/>
    <x v="79"/>
    <x v="0"/>
    <x v="10"/>
    <x v="0"/>
    <x v="0"/>
    <x v="5"/>
    <x v="0"/>
    <x v="1"/>
    <x v="0"/>
  </r>
  <r>
    <x v="58"/>
    <x v="82"/>
    <x v="83"/>
    <x v="0"/>
    <x v="58"/>
    <x v="0"/>
    <x v="11"/>
    <x v="0"/>
    <x v="0"/>
    <x v="3"/>
    <x v="0"/>
    <x v="0"/>
    <x v="0"/>
  </r>
  <r>
    <x v="80"/>
    <x v="83"/>
    <x v="84"/>
    <x v="0"/>
    <x v="80"/>
    <x v="4"/>
    <x v="12"/>
    <x v="0"/>
    <x v="0"/>
    <x v="0"/>
    <x v="0"/>
    <x v="1"/>
    <x v="0"/>
  </r>
  <r>
    <x v="81"/>
    <x v="84"/>
    <x v="85"/>
    <x v="0"/>
    <x v="81"/>
    <x v="0"/>
    <x v="12"/>
    <x v="0"/>
    <x v="0"/>
    <x v="6"/>
    <x v="0"/>
    <x v="0"/>
    <x v="0"/>
  </r>
  <r>
    <x v="82"/>
    <x v="85"/>
    <x v="86"/>
    <x v="0"/>
    <x v="82"/>
    <x v="0"/>
    <x v="12"/>
    <x v="0"/>
    <x v="0"/>
    <x v="7"/>
    <x v="0"/>
    <x v="0"/>
    <x v="0"/>
  </r>
  <r>
    <x v="83"/>
    <x v="86"/>
    <x v="87"/>
    <x v="1"/>
    <x v="83"/>
    <x v="0"/>
    <x v="6"/>
    <x v="0"/>
    <x v="0"/>
    <x v="9"/>
    <x v="0"/>
    <x v="0"/>
    <x v="0"/>
  </r>
  <r>
    <x v="84"/>
    <x v="87"/>
    <x v="88"/>
    <x v="1"/>
    <x v="84"/>
    <x v="0"/>
    <x v="6"/>
    <x v="0"/>
    <x v="0"/>
    <x v="3"/>
    <x v="0"/>
    <x v="0"/>
    <x v="0"/>
  </r>
  <r>
    <x v="85"/>
    <x v="88"/>
    <x v="89"/>
    <x v="2"/>
    <x v="85"/>
    <x v="0"/>
    <x v="2"/>
    <x v="0"/>
    <x v="0"/>
    <x v="3"/>
    <x v="0"/>
    <x v="0"/>
    <x v="0"/>
  </r>
  <r>
    <x v="86"/>
    <x v="89"/>
    <x v="90"/>
    <x v="2"/>
    <x v="86"/>
    <x v="2"/>
    <x v="5"/>
    <x v="0"/>
    <x v="0"/>
    <x v="3"/>
    <x v="0"/>
    <x v="2"/>
    <x v="0"/>
  </r>
  <r>
    <x v="87"/>
    <x v="90"/>
    <x v="91"/>
    <x v="2"/>
    <x v="87"/>
    <x v="0"/>
    <x v="6"/>
    <x v="0"/>
    <x v="0"/>
    <x v="6"/>
    <x v="0"/>
    <x v="0"/>
    <x v="0"/>
  </r>
  <r>
    <x v="88"/>
    <x v="91"/>
    <x v="92"/>
    <x v="2"/>
    <x v="88"/>
    <x v="0"/>
    <x v="6"/>
    <x v="0"/>
    <x v="0"/>
    <x v="0"/>
    <x v="0"/>
    <x v="0"/>
    <x v="0"/>
  </r>
  <r>
    <x v="89"/>
    <x v="92"/>
    <x v="93"/>
    <x v="2"/>
    <x v="89"/>
    <x v="0"/>
    <x v="6"/>
    <x v="0"/>
    <x v="0"/>
    <x v="4"/>
    <x v="0"/>
    <x v="0"/>
    <x v="0"/>
  </r>
  <r>
    <x v="90"/>
    <x v="93"/>
    <x v="94"/>
    <x v="2"/>
    <x v="90"/>
    <x v="3"/>
    <x v="6"/>
    <x v="0"/>
    <x v="0"/>
    <x v="4"/>
    <x v="0"/>
    <x v="0"/>
    <x v="0"/>
  </r>
  <r>
    <x v="91"/>
    <x v="94"/>
    <x v="95"/>
    <x v="2"/>
    <x v="91"/>
    <x v="0"/>
    <x v="6"/>
    <x v="0"/>
    <x v="0"/>
    <x v="4"/>
    <x v="0"/>
    <x v="0"/>
    <x v="0"/>
  </r>
  <r>
    <x v="92"/>
    <x v="95"/>
    <x v="96"/>
    <x v="2"/>
    <x v="92"/>
    <x v="2"/>
    <x v="7"/>
    <x v="0"/>
    <x v="0"/>
    <x v="3"/>
    <x v="0"/>
    <x v="0"/>
    <x v="0"/>
  </r>
  <r>
    <x v="93"/>
    <x v="96"/>
    <x v="97"/>
    <x v="2"/>
    <x v="93"/>
    <x v="0"/>
    <x v="8"/>
    <x v="0"/>
    <x v="0"/>
    <x v="5"/>
    <x v="0"/>
    <x v="1"/>
    <x v="0"/>
  </r>
  <r>
    <x v="94"/>
    <x v="97"/>
    <x v="98"/>
    <x v="2"/>
    <x v="94"/>
    <x v="0"/>
    <x v="8"/>
    <x v="0"/>
    <x v="0"/>
    <x v="3"/>
    <x v="0"/>
    <x v="0"/>
    <x v="0"/>
  </r>
  <r>
    <x v="95"/>
    <x v="98"/>
    <x v="99"/>
    <x v="2"/>
    <x v="95"/>
    <x v="0"/>
    <x v="10"/>
    <x v="0"/>
    <x v="0"/>
    <x v="8"/>
    <x v="0"/>
    <x v="0"/>
    <x v="0"/>
  </r>
  <r>
    <x v="96"/>
    <x v="99"/>
    <x v="100"/>
    <x v="3"/>
    <x v="96"/>
    <x v="3"/>
    <x v="2"/>
    <x v="0"/>
    <x v="0"/>
    <x v="6"/>
    <x v="0"/>
    <x v="0"/>
    <x v="0"/>
  </r>
  <r>
    <x v="97"/>
    <x v="100"/>
    <x v="101"/>
    <x v="3"/>
    <x v="97"/>
    <x v="3"/>
    <x v="3"/>
    <x v="0"/>
    <x v="0"/>
    <x v="8"/>
    <x v="0"/>
    <x v="0"/>
    <x v="0"/>
  </r>
  <r>
    <x v="98"/>
    <x v="101"/>
    <x v="102"/>
    <x v="3"/>
    <x v="98"/>
    <x v="0"/>
    <x v="3"/>
    <x v="0"/>
    <x v="0"/>
    <x v="9"/>
    <x v="0"/>
    <x v="0"/>
    <x v="0"/>
  </r>
  <r>
    <x v="99"/>
    <x v="102"/>
    <x v="103"/>
    <x v="3"/>
    <x v="99"/>
    <x v="1"/>
    <x v="5"/>
    <x v="0"/>
    <x v="0"/>
    <x v="12"/>
    <x v="0"/>
    <x v="2"/>
    <x v="0"/>
  </r>
  <r>
    <x v="100"/>
    <x v="103"/>
    <x v="104"/>
    <x v="3"/>
    <x v="100"/>
    <x v="0"/>
    <x v="6"/>
    <x v="0"/>
    <x v="0"/>
    <x v="6"/>
    <x v="0"/>
    <x v="0"/>
    <x v="0"/>
  </r>
  <r>
    <x v="101"/>
    <x v="104"/>
    <x v="105"/>
    <x v="3"/>
    <x v="101"/>
    <x v="0"/>
    <x v="6"/>
    <x v="0"/>
    <x v="0"/>
    <x v="6"/>
    <x v="0"/>
    <x v="0"/>
    <x v="0"/>
  </r>
  <r>
    <x v="102"/>
    <x v="105"/>
    <x v="106"/>
    <x v="3"/>
    <x v="102"/>
    <x v="0"/>
    <x v="6"/>
    <x v="0"/>
    <x v="0"/>
    <x v="4"/>
    <x v="0"/>
    <x v="0"/>
    <x v="0"/>
  </r>
  <r>
    <x v="101"/>
    <x v="104"/>
    <x v="107"/>
    <x v="3"/>
    <x v="101"/>
    <x v="0"/>
    <x v="8"/>
    <x v="0"/>
    <x v="0"/>
    <x v="8"/>
    <x v="0"/>
    <x v="0"/>
    <x v="0"/>
  </r>
  <r>
    <x v="103"/>
    <x v="106"/>
    <x v="108"/>
    <x v="3"/>
    <x v="103"/>
    <x v="0"/>
    <x v="8"/>
    <x v="0"/>
    <x v="0"/>
    <x v="3"/>
    <x v="0"/>
    <x v="0"/>
    <x v="0"/>
  </r>
  <r>
    <x v="104"/>
    <x v="107"/>
    <x v="109"/>
    <x v="4"/>
    <x v="104"/>
    <x v="2"/>
    <x v="2"/>
    <x v="0"/>
    <x v="0"/>
    <x v="4"/>
    <x v="0"/>
    <x v="1"/>
    <x v="0"/>
  </r>
  <r>
    <x v="105"/>
    <x v="108"/>
    <x v="110"/>
    <x v="4"/>
    <x v="105"/>
    <x v="0"/>
    <x v="2"/>
    <x v="0"/>
    <x v="0"/>
    <x v="7"/>
    <x v="0"/>
    <x v="0"/>
    <x v="0"/>
  </r>
  <r>
    <x v="106"/>
    <x v="109"/>
    <x v="111"/>
    <x v="4"/>
    <x v="106"/>
    <x v="2"/>
    <x v="2"/>
    <x v="0"/>
    <x v="0"/>
    <x v="4"/>
    <x v="0"/>
    <x v="0"/>
    <x v="0"/>
  </r>
  <r>
    <x v="107"/>
    <x v="110"/>
    <x v="112"/>
    <x v="4"/>
    <x v="107"/>
    <x v="0"/>
    <x v="3"/>
    <x v="0"/>
    <x v="0"/>
    <x v="8"/>
    <x v="0"/>
    <x v="1"/>
    <x v="0"/>
  </r>
  <r>
    <x v="108"/>
    <x v="111"/>
    <x v="113"/>
    <x v="4"/>
    <x v="108"/>
    <x v="0"/>
    <x v="3"/>
    <x v="0"/>
    <x v="0"/>
    <x v="6"/>
    <x v="0"/>
    <x v="0"/>
    <x v="0"/>
  </r>
  <r>
    <x v="109"/>
    <x v="112"/>
    <x v="114"/>
    <x v="4"/>
    <x v="109"/>
    <x v="3"/>
    <x v="3"/>
    <x v="0"/>
    <x v="0"/>
    <x v="8"/>
    <x v="0"/>
    <x v="0"/>
    <x v="0"/>
  </r>
  <r>
    <x v="110"/>
    <x v="113"/>
    <x v="115"/>
    <x v="4"/>
    <x v="110"/>
    <x v="0"/>
    <x v="3"/>
    <x v="0"/>
    <x v="0"/>
    <x v="12"/>
    <x v="0"/>
    <x v="0"/>
    <x v="0"/>
  </r>
  <r>
    <x v="111"/>
    <x v="114"/>
    <x v="116"/>
    <x v="4"/>
    <x v="111"/>
    <x v="3"/>
    <x v="3"/>
    <x v="0"/>
    <x v="0"/>
    <x v="4"/>
    <x v="0"/>
    <x v="1"/>
    <x v="0"/>
  </r>
  <r>
    <x v="112"/>
    <x v="115"/>
    <x v="117"/>
    <x v="4"/>
    <x v="112"/>
    <x v="6"/>
    <x v="13"/>
    <x v="0"/>
    <x v="0"/>
    <x v="3"/>
    <x v="0"/>
    <x v="1"/>
    <x v="0"/>
  </r>
  <r>
    <x v="113"/>
    <x v="116"/>
    <x v="118"/>
    <x v="4"/>
    <x v="113"/>
    <x v="0"/>
    <x v="4"/>
    <x v="0"/>
    <x v="0"/>
    <x v="3"/>
    <x v="0"/>
    <x v="1"/>
    <x v="0"/>
  </r>
  <r>
    <x v="114"/>
    <x v="117"/>
    <x v="119"/>
    <x v="4"/>
    <x v="114"/>
    <x v="0"/>
    <x v="6"/>
    <x v="0"/>
    <x v="0"/>
    <x v="3"/>
    <x v="0"/>
    <x v="1"/>
    <x v="0"/>
  </r>
  <r>
    <x v="115"/>
    <x v="118"/>
    <x v="120"/>
    <x v="4"/>
    <x v="115"/>
    <x v="0"/>
    <x v="6"/>
    <x v="0"/>
    <x v="0"/>
    <x v="8"/>
    <x v="0"/>
    <x v="0"/>
    <x v="0"/>
  </r>
  <r>
    <x v="116"/>
    <x v="119"/>
    <x v="121"/>
    <x v="4"/>
    <x v="116"/>
    <x v="0"/>
    <x v="6"/>
    <x v="0"/>
    <x v="0"/>
    <x v="6"/>
    <x v="0"/>
    <x v="0"/>
    <x v="0"/>
  </r>
  <r>
    <x v="117"/>
    <x v="120"/>
    <x v="122"/>
    <x v="4"/>
    <x v="117"/>
    <x v="0"/>
    <x v="6"/>
    <x v="0"/>
    <x v="0"/>
    <x v="6"/>
    <x v="0"/>
    <x v="1"/>
    <x v="0"/>
  </r>
  <r>
    <x v="118"/>
    <x v="121"/>
    <x v="123"/>
    <x v="4"/>
    <x v="118"/>
    <x v="5"/>
    <x v="6"/>
    <x v="0"/>
    <x v="0"/>
    <x v="1"/>
    <x v="0"/>
    <x v="2"/>
    <x v="0"/>
  </r>
  <r>
    <x v="119"/>
    <x v="122"/>
    <x v="124"/>
    <x v="4"/>
    <x v="119"/>
    <x v="0"/>
    <x v="6"/>
    <x v="0"/>
    <x v="0"/>
    <x v="13"/>
    <x v="0"/>
    <x v="1"/>
    <x v="0"/>
  </r>
  <r>
    <x v="66"/>
    <x v="123"/>
    <x v="125"/>
    <x v="4"/>
    <x v="66"/>
    <x v="0"/>
    <x v="8"/>
    <x v="0"/>
    <x v="0"/>
    <x v="8"/>
    <x v="0"/>
    <x v="0"/>
    <x v="0"/>
  </r>
  <r>
    <x v="120"/>
    <x v="124"/>
    <x v="126"/>
    <x v="4"/>
    <x v="120"/>
    <x v="0"/>
    <x v="8"/>
    <x v="0"/>
    <x v="0"/>
    <x v="8"/>
    <x v="0"/>
    <x v="0"/>
    <x v="0"/>
  </r>
  <r>
    <x v="121"/>
    <x v="125"/>
    <x v="127"/>
    <x v="4"/>
    <x v="121"/>
    <x v="0"/>
    <x v="8"/>
    <x v="0"/>
    <x v="0"/>
    <x v="9"/>
    <x v="0"/>
    <x v="0"/>
    <x v="0"/>
  </r>
  <r>
    <x v="122"/>
    <x v="126"/>
    <x v="128"/>
    <x v="4"/>
    <x v="122"/>
    <x v="0"/>
    <x v="8"/>
    <x v="0"/>
    <x v="0"/>
    <x v="5"/>
    <x v="0"/>
    <x v="0"/>
    <x v="0"/>
  </r>
  <r>
    <x v="123"/>
    <x v="127"/>
    <x v="129"/>
    <x v="5"/>
    <x v="123"/>
    <x v="4"/>
    <x v="0"/>
    <x v="0"/>
    <x v="0"/>
    <x v="7"/>
    <x v="0"/>
    <x v="1"/>
    <x v="0"/>
  </r>
  <r>
    <x v="124"/>
    <x v="128"/>
    <x v="130"/>
    <x v="5"/>
    <x v="124"/>
    <x v="0"/>
    <x v="2"/>
    <x v="0"/>
    <x v="0"/>
    <x v="3"/>
    <x v="0"/>
    <x v="0"/>
    <x v="0"/>
  </r>
  <r>
    <x v="125"/>
    <x v="129"/>
    <x v="131"/>
    <x v="5"/>
    <x v="125"/>
    <x v="3"/>
    <x v="2"/>
    <x v="0"/>
    <x v="0"/>
    <x v="3"/>
    <x v="0"/>
    <x v="0"/>
    <x v="0"/>
  </r>
  <r>
    <x v="126"/>
    <x v="130"/>
    <x v="132"/>
    <x v="5"/>
    <x v="126"/>
    <x v="0"/>
    <x v="3"/>
    <x v="0"/>
    <x v="0"/>
    <x v="8"/>
    <x v="0"/>
    <x v="0"/>
    <x v="0"/>
  </r>
  <r>
    <x v="127"/>
    <x v="131"/>
    <x v="133"/>
    <x v="5"/>
    <x v="127"/>
    <x v="0"/>
    <x v="6"/>
    <x v="0"/>
    <x v="0"/>
    <x v="3"/>
    <x v="0"/>
    <x v="0"/>
    <x v="0"/>
  </r>
  <r>
    <x v="128"/>
    <x v="132"/>
    <x v="134"/>
    <x v="5"/>
    <x v="128"/>
    <x v="0"/>
    <x v="6"/>
    <x v="0"/>
    <x v="0"/>
    <x v="8"/>
    <x v="0"/>
    <x v="1"/>
    <x v="0"/>
  </r>
  <r>
    <x v="129"/>
    <x v="133"/>
    <x v="135"/>
    <x v="5"/>
    <x v="129"/>
    <x v="0"/>
    <x v="6"/>
    <x v="0"/>
    <x v="0"/>
    <x v="4"/>
    <x v="0"/>
    <x v="0"/>
    <x v="0"/>
  </r>
  <r>
    <x v="130"/>
    <x v="134"/>
    <x v="136"/>
    <x v="6"/>
    <x v="130"/>
    <x v="0"/>
    <x v="3"/>
    <x v="0"/>
    <x v="0"/>
    <x v="6"/>
    <x v="0"/>
    <x v="0"/>
    <x v="0"/>
  </r>
  <r>
    <x v="131"/>
    <x v="135"/>
    <x v="137"/>
    <x v="6"/>
    <x v="131"/>
    <x v="0"/>
    <x v="3"/>
    <x v="0"/>
    <x v="0"/>
    <x v="4"/>
    <x v="0"/>
    <x v="0"/>
    <x v="0"/>
  </r>
  <r>
    <x v="132"/>
    <x v="136"/>
    <x v="138"/>
    <x v="6"/>
    <x v="132"/>
    <x v="3"/>
    <x v="3"/>
    <x v="0"/>
    <x v="0"/>
    <x v="0"/>
    <x v="0"/>
    <x v="0"/>
    <x v="0"/>
  </r>
  <r>
    <x v="133"/>
    <x v="137"/>
    <x v="139"/>
    <x v="6"/>
    <x v="133"/>
    <x v="0"/>
    <x v="3"/>
    <x v="0"/>
    <x v="0"/>
    <x v="8"/>
    <x v="0"/>
    <x v="0"/>
    <x v="0"/>
  </r>
  <r>
    <x v="134"/>
    <x v="138"/>
    <x v="140"/>
    <x v="6"/>
    <x v="134"/>
    <x v="0"/>
    <x v="6"/>
    <x v="0"/>
    <x v="0"/>
    <x v="14"/>
    <x v="0"/>
    <x v="1"/>
    <x v="0"/>
  </r>
  <r>
    <x v="130"/>
    <x v="134"/>
    <x v="141"/>
    <x v="6"/>
    <x v="130"/>
    <x v="0"/>
    <x v="6"/>
    <x v="0"/>
    <x v="0"/>
    <x v="5"/>
    <x v="0"/>
    <x v="1"/>
    <x v="0"/>
  </r>
  <r>
    <x v="135"/>
    <x v="139"/>
    <x v="142"/>
    <x v="6"/>
    <x v="135"/>
    <x v="0"/>
    <x v="6"/>
    <x v="0"/>
    <x v="0"/>
    <x v="5"/>
    <x v="0"/>
    <x v="0"/>
    <x v="0"/>
  </r>
  <r>
    <x v="128"/>
    <x v="140"/>
    <x v="143"/>
    <x v="6"/>
    <x v="128"/>
    <x v="0"/>
    <x v="6"/>
    <x v="0"/>
    <x v="0"/>
    <x v="8"/>
    <x v="0"/>
    <x v="1"/>
    <x v="0"/>
  </r>
  <r>
    <x v="136"/>
    <x v="141"/>
    <x v="144"/>
    <x v="6"/>
    <x v="136"/>
    <x v="5"/>
    <x v="6"/>
    <x v="0"/>
    <x v="0"/>
    <x v="5"/>
    <x v="0"/>
    <x v="1"/>
    <x v="0"/>
  </r>
  <r>
    <x v="137"/>
    <x v="142"/>
    <x v="145"/>
    <x v="6"/>
    <x v="137"/>
    <x v="0"/>
    <x v="6"/>
    <x v="0"/>
    <x v="0"/>
    <x v="13"/>
    <x v="0"/>
    <x v="1"/>
    <x v="0"/>
  </r>
  <r>
    <x v="138"/>
    <x v="143"/>
    <x v="146"/>
    <x v="6"/>
    <x v="138"/>
    <x v="0"/>
    <x v="8"/>
    <x v="0"/>
    <x v="0"/>
    <x v="3"/>
    <x v="0"/>
    <x v="0"/>
    <x v="0"/>
  </r>
  <r>
    <x v="139"/>
    <x v="144"/>
    <x v="147"/>
    <x v="7"/>
    <x v="139"/>
    <x v="4"/>
    <x v="14"/>
    <x v="0"/>
    <x v="0"/>
    <x v="6"/>
    <x v="0"/>
    <x v="1"/>
    <x v="0"/>
  </r>
  <r>
    <x v="140"/>
    <x v="145"/>
    <x v="148"/>
    <x v="7"/>
    <x v="140"/>
    <x v="0"/>
    <x v="3"/>
    <x v="0"/>
    <x v="0"/>
    <x v="8"/>
    <x v="0"/>
    <x v="0"/>
    <x v="0"/>
  </r>
  <r>
    <x v="141"/>
    <x v="146"/>
    <x v="149"/>
    <x v="7"/>
    <x v="141"/>
    <x v="3"/>
    <x v="3"/>
    <x v="0"/>
    <x v="0"/>
    <x v="6"/>
    <x v="0"/>
    <x v="0"/>
    <x v="0"/>
  </r>
  <r>
    <x v="142"/>
    <x v="147"/>
    <x v="150"/>
    <x v="7"/>
    <x v="142"/>
    <x v="0"/>
    <x v="3"/>
    <x v="0"/>
    <x v="0"/>
    <x v="4"/>
    <x v="0"/>
    <x v="0"/>
    <x v="0"/>
  </r>
  <r>
    <x v="143"/>
    <x v="148"/>
    <x v="151"/>
    <x v="7"/>
    <x v="143"/>
    <x v="2"/>
    <x v="5"/>
    <x v="0"/>
    <x v="0"/>
    <x v="15"/>
    <x v="0"/>
    <x v="2"/>
    <x v="0"/>
  </r>
  <r>
    <x v="144"/>
    <x v="149"/>
    <x v="152"/>
    <x v="7"/>
    <x v="144"/>
    <x v="2"/>
    <x v="5"/>
    <x v="0"/>
    <x v="0"/>
    <x v="5"/>
    <x v="0"/>
    <x v="0"/>
    <x v="0"/>
  </r>
  <r>
    <x v="145"/>
    <x v="150"/>
    <x v="153"/>
    <x v="7"/>
    <x v="145"/>
    <x v="0"/>
    <x v="6"/>
    <x v="0"/>
    <x v="0"/>
    <x v="3"/>
    <x v="0"/>
    <x v="0"/>
    <x v="0"/>
  </r>
  <r>
    <x v="146"/>
    <x v="151"/>
    <x v="154"/>
    <x v="7"/>
    <x v="146"/>
    <x v="0"/>
    <x v="6"/>
    <x v="0"/>
    <x v="0"/>
    <x v="4"/>
    <x v="0"/>
    <x v="0"/>
    <x v="0"/>
  </r>
  <r>
    <x v="147"/>
    <x v="152"/>
    <x v="155"/>
    <x v="7"/>
    <x v="147"/>
    <x v="0"/>
    <x v="6"/>
    <x v="0"/>
    <x v="0"/>
    <x v="6"/>
    <x v="0"/>
    <x v="0"/>
    <x v="0"/>
  </r>
  <r>
    <x v="148"/>
    <x v="153"/>
    <x v="156"/>
    <x v="7"/>
    <x v="148"/>
    <x v="0"/>
    <x v="6"/>
    <x v="0"/>
    <x v="0"/>
    <x v="5"/>
    <x v="0"/>
    <x v="0"/>
    <x v="0"/>
  </r>
  <r>
    <x v="149"/>
    <x v="154"/>
    <x v="157"/>
    <x v="7"/>
    <x v="149"/>
    <x v="0"/>
    <x v="6"/>
    <x v="0"/>
    <x v="0"/>
    <x v="12"/>
    <x v="0"/>
    <x v="0"/>
    <x v="0"/>
  </r>
  <r>
    <x v="150"/>
    <x v="155"/>
    <x v="158"/>
    <x v="7"/>
    <x v="150"/>
    <x v="0"/>
    <x v="6"/>
    <x v="0"/>
    <x v="0"/>
    <x v="6"/>
    <x v="0"/>
    <x v="0"/>
    <x v="0"/>
  </r>
  <r>
    <x v="151"/>
    <x v="156"/>
    <x v="159"/>
    <x v="7"/>
    <x v="151"/>
    <x v="0"/>
    <x v="6"/>
    <x v="0"/>
    <x v="0"/>
    <x v="6"/>
    <x v="0"/>
    <x v="0"/>
    <x v="0"/>
  </r>
  <r>
    <x v="152"/>
    <x v="157"/>
    <x v="160"/>
    <x v="7"/>
    <x v="152"/>
    <x v="0"/>
    <x v="6"/>
    <x v="0"/>
    <x v="0"/>
    <x v="3"/>
    <x v="0"/>
    <x v="0"/>
    <x v="0"/>
  </r>
  <r>
    <x v="128"/>
    <x v="158"/>
    <x v="161"/>
    <x v="7"/>
    <x v="128"/>
    <x v="0"/>
    <x v="6"/>
    <x v="0"/>
    <x v="0"/>
    <x v="8"/>
    <x v="0"/>
    <x v="1"/>
    <x v="0"/>
  </r>
  <r>
    <x v="153"/>
    <x v="159"/>
    <x v="162"/>
    <x v="7"/>
    <x v="153"/>
    <x v="0"/>
    <x v="6"/>
    <x v="0"/>
    <x v="0"/>
    <x v="3"/>
    <x v="0"/>
    <x v="1"/>
    <x v="0"/>
  </r>
  <r>
    <x v="154"/>
    <x v="160"/>
    <x v="163"/>
    <x v="7"/>
    <x v="154"/>
    <x v="0"/>
    <x v="6"/>
    <x v="0"/>
    <x v="0"/>
    <x v="0"/>
    <x v="0"/>
    <x v="0"/>
    <x v="0"/>
  </r>
  <r>
    <x v="155"/>
    <x v="161"/>
    <x v="164"/>
    <x v="7"/>
    <x v="155"/>
    <x v="0"/>
    <x v="6"/>
    <x v="0"/>
    <x v="0"/>
    <x v="4"/>
    <x v="0"/>
    <x v="1"/>
    <x v="0"/>
  </r>
  <r>
    <x v="156"/>
    <x v="162"/>
    <x v="165"/>
    <x v="7"/>
    <x v="156"/>
    <x v="0"/>
    <x v="6"/>
    <x v="0"/>
    <x v="0"/>
    <x v="6"/>
    <x v="0"/>
    <x v="0"/>
    <x v="0"/>
  </r>
  <r>
    <x v="157"/>
    <x v="163"/>
    <x v="166"/>
    <x v="7"/>
    <x v="157"/>
    <x v="0"/>
    <x v="6"/>
    <x v="0"/>
    <x v="0"/>
    <x v="12"/>
    <x v="0"/>
    <x v="0"/>
    <x v="0"/>
  </r>
  <r>
    <x v="158"/>
    <x v="164"/>
    <x v="167"/>
    <x v="7"/>
    <x v="158"/>
    <x v="0"/>
    <x v="6"/>
    <x v="0"/>
    <x v="0"/>
    <x v="4"/>
    <x v="0"/>
    <x v="0"/>
    <x v="0"/>
  </r>
  <r>
    <x v="159"/>
    <x v="165"/>
    <x v="168"/>
    <x v="7"/>
    <x v="159"/>
    <x v="5"/>
    <x v="8"/>
    <x v="0"/>
    <x v="0"/>
    <x v="3"/>
    <x v="0"/>
    <x v="2"/>
    <x v="0"/>
  </r>
  <r>
    <x v="160"/>
    <x v="166"/>
    <x v="169"/>
    <x v="7"/>
    <x v="160"/>
    <x v="0"/>
    <x v="8"/>
    <x v="0"/>
    <x v="0"/>
    <x v="16"/>
    <x v="0"/>
    <x v="0"/>
    <x v="0"/>
  </r>
  <r>
    <x v="161"/>
    <x v="167"/>
    <x v="170"/>
    <x v="7"/>
    <x v="161"/>
    <x v="0"/>
    <x v="8"/>
    <x v="0"/>
    <x v="0"/>
    <x v="5"/>
    <x v="0"/>
    <x v="0"/>
    <x v="0"/>
  </r>
  <r>
    <x v="162"/>
    <x v="168"/>
    <x v="171"/>
    <x v="7"/>
    <x v="162"/>
    <x v="2"/>
    <x v="9"/>
    <x v="0"/>
    <x v="0"/>
    <x v="8"/>
    <x v="0"/>
    <x v="2"/>
    <x v="0"/>
  </r>
  <r>
    <x v="163"/>
    <x v="169"/>
    <x v="172"/>
    <x v="7"/>
    <x v="163"/>
    <x v="0"/>
    <x v="12"/>
    <x v="0"/>
    <x v="0"/>
    <x v="4"/>
    <x v="0"/>
    <x v="1"/>
    <x v="0"/>
  </r>
  <r>
    <x v="164"/>
    <x v="170"/>
    <x v="173"/>
    <x v="7"/>
    <x v="164"/>
    <x v="0"/>
    <x v="12"/>
    <x v="0"/>
    <x v="0"/>
    <x v="3"/>
    <x v="0"/>
    <x v="0"/>
    <x v="0"/>
  </r>
  <r>
    <x v="165"/>
    <x v="171"/>
    <x v="174"/>
    <x v="8"/>
    <x v="165"/>
    <x v="5"/>
    <x v="6"/>
    <x v="0"/>
    <x v="0"/>
    <x v="16"/>
    <x v="0"/>
    <x v="0"/>
    <x v="0"/>
  </r>
  <r>
    <x v="166"/>
    <x v="172"/>
    <x v="175"/>
    <x v="8"/>
    <x v="166"/>
    <x v="0"/>
    <x v="8"/>
    <x v="0"/>
    <x v="0"/>
    <x v="3"/>
    <x v="0"/>
    <x v="0"/>
    <x v="0"/>
  </r>
  <r>
    <x v="167"/>
    <x v="173"/>
    <x v="176"/>
    <x v="9"/>
    <x v="167"/>
    <x v="0"/>
    <x v="3"/>
    <x v="0"/>
    <x v="0"/>
    <x v="6"/>
    <x v="0"/>
    <x v="0"/>
    <x v="0"/>
  </r>
  <r>
    <x v="168"/>
    <x v="174"/>
    <x v="177"/>
    <x v="9"/>
    <x v="168"/>
    <x v="0"/>
    <x v="6"/>
    <x v="0"/>
    <x v="0"/>
    <x v="6"/>
    <x v="0"/>
    <x v="0"/>
    <x v="0"/>
  </r>
  <r>
    <x v="169"/>
    <x v="175"/>
    <x v="178"/>
    <x v="9"/>
    <x v="169"/>
    <x v="0"/>
    <x v="6"/>
    <x v="0"/>
    <x v="0"/>
    <x v="7"/>
    <x v="0"/>
    <x v="0"/>
    <x v="0"/>
  </r>
  <r>
    <x v="170"/>
    <x v="176"/>
    <x v="179"/>
    <x v="10"/>
    <x v="170"/>
    <x v="5"/>
    <x v="2"/>
    <x v="0"/>
    <x v="0"/>
    <x v="17"/>
    <x v="0"/>
    <x v="1"/>
    <x v="0"/>
  </r>
  <r>
    <x v="171"/>
    <x v="177"/>
    <x v="180"/>
    <x v="10"/>
    <x v="171"/>
    <x v="3"/>
    <x v="3"/>
    <x v="0"/>
    <x v="0"/>
    <x v="8"/>
    <x v="0"/>
    <x v="0"/>
    <x v="0"/>
  </r>
  <r>
    <x v="172"/>
    <x v="178"/>
    <x v="181"/>
    <x v="10"/>
    <x v="172"/>
    <x v="3"/>
    <x v="3"/>
    <x v="0"/>
    <x v="0"/>
    <x v="7"/>
    <x v="0"/>
    <x v="0"/>
    <x v="0"/>
  </r>
  <r>
    <x v="173"/>
    <x v="179"/>
    <x v="182"/>
    <x v="10"/>
    <x v="173"/>
    <x v="3"/>
    <x v="3"/>
    <x v="0"/>
    <x v="0"/>
    <x v="0"/>
    <x v="0"/>
    <x v="1"/>
    <x v="0"/>
  </r>
  <r>
    <x v="174"/>
    <x v="180"/>
    <x v="183"/>
    <x v="10"/>
    <x v="174"/>
    <x v="2"/>
    <x v="5"/>
    <x v="0"/>
    <x v="0"/>
    <x v="4"/>
    <x v="0"/>
    <x v="2"/>
    <x v="0"/>
  </r>
  <r>
    <x v="175"/>
    <x v="181"/>
    <x v="184"/>
    <x v="10"/>
    <x v="175"/>
    <x v="0"/>
    <x v="6"/>
    <x v="0"/>
    <x v="0"/>
    <x v="6"/>
    <x v="0"/>
    <x v="0"/>
    <x v="0"/>
  </r>
  <r>
    <x v="176"/>
    <x v="182"/>
    <x v="185"/>
    <x v="10"/>
    <x v="176"/>
    <x v="0"/>
    <x v="6"/>
    <x v="0"/>
    <x v="0"/>
    <x v="5"/>
    <x v="0"/>
    <x v="1"/>
    <x v="0"/>
  </r>
  <r>
    <x v="177"/>
    <x v="183"/>
    <x v="186"/>
    <x v="10"/>
    <x v="177"/>
    <x v="0"/>
    <x v="6"/>
    <x v="0"/>
    <x v="0"/>
    <x v="5"/>
    <x v="0"/>
    <x v="0"/>
    <x v="0"/>
  </r>
  <r>
    <x v="178"/>
    <x v="184"/>
    <x v="187"/>
    <x v="10"/>
    <x v="178"/>
    <x v="0"/>
    <x v="6"/>
    <x v="0"/>
    <x v="0"/>
    <x v="5"/>
    <x v="0"/>
    <x v="0"/>
    <x v="0"/>
  </r>
  <r>
    <x v="179"/>
    <x v="185"/>
    <x v="188"/>
    <x v="10"/>
    <x v="179"/>
    <x v="0"/>
    <x v="8"/>
    <x v="0"/>
    <x v="0"/>
    <x v="4"/>
    <x v="0"/>
    <x v="0"/>
    <x v="0"/>
  </r>
  <r>
    <x v="180"/>
    <x v="186"/>
    <x v="189"/>
    <x v="10"/>
    <x v="180"/>
    <x v="0"/>
    <x v="8"/>
    <x v="0"/>
    <x v="0"/>
    <x v="3"/>
    <x v="0"/>
    <x v="0"/>
    <x v="0"/>
  </r>
  <r>
    <x v="181"/>
    <x v="187"/>
    <x v="190"/>
    <x v="10"/>
    <x v="181"/>
    <x v="0"/>
    <x v="8"/>
    <x v="0"/>
    <x v="0"/>
    <x v="6"/>
    <x v="0"/>
    <x v="1"/>
    <x v="0"/>
  </r>
  <r>
    <x v="182"/>
    <x v="188"/>
    <x v="191"/>
    <x v="10"/>
    <x v="182"/>
    <x v="0"/>
    <x v="10"/>
    <x v="0"/>
    <x v="0"/>
    <x v="0"/>
    <x v="0"/>
    <x v="0"/>
    <x v="0"/>
  </r>
  <r>
    <x v="183"/>
    <x v="189"/>
    <x v="192"/>
    <x v="11"/>
    <x v="183"/>
    <x v="5"/>
    <x v="8"/>
    <x v="0"/>
    <x v="0"/>
    <x v="1"/>
    <x v="0"/>
    <x v="2"/>
    <x v="0"/>
  </r>
  <r>
    <x v="184"/>
    <x v="190"/>
    <x v="193"/>
    <x v="12"/>
    <x v="184"/>
    <x v="0"/>
    <x v="6"/>
    <x v="0"/>
    <x v="0"/>
    <x v="6"/>
    <x v="0"/>
    <x v="0"/>
    <x v="0"/>
  </r>
  <r>
    <x v="185"/>
    <x v="191"/>
    <x v="194"/>
    <x v="13"/>
    <x v="185"/>
    <x v="0"/>
    <x v="6"/>
    <x v="0"/>
    <x v="0"/>
    <x v="1"/>
    <x v="0"/>
    <x v="0"/>
    <x v="0"/>
  </r>
  <r>
    <x v="128"/>
    <x v="192"/>
    <x v="195"/>
    <x v="13"/>
    <x v="128"/>
    <x v="0"/>
    <x v="6"/>
    <x v="0"/>
    <x v="0"/>
    <x v="8"/>
    <x v="0"/>
    <x v="1"/>
    <x v="0"/>
  </r>
  <r>
    <x v="186"/>
    <x v="193"/>
    <x v="196"/>
    <x v="13"/>
    <x v="186"/>
    <x v="0"/>
    <x v="6"/>
    <x v="0"/>
    <x v="0"/>
    <x v="6"/>
    <x v="0"/>
    <x v="0"/>
    <x v="0"/>
  </r>
  <r>
    <x v="187"/>
    <x v="194"/>
    <x v="197"/>
    <x v="13"/>
    <x v="187"/>
    <x v="0"/>
    <x v="6"/>
    <x v="0"/>
    <x v="0"/>
    <x v="3"/>
    <x v="0"/>
    <x v="0"/>
    <x v="0"/>
  </r>
  <r>
    <x v="188"/>
    <x v="195"/>
    <x v="198"/>
    <x v="13"/>
    <x v="188"/>
    <x v="3"/>
    <x v="6"/>
    <x v="0"/>
    <x v="0"/>
    <x v="6"/>
    <x v="0"/>
    <x v="0"/>
    <x v="0"/>
  </r>
  <r>
    <x v="189"/>
    <x v="196"/>
    <x v="199"/>
    <x v="13"/>
    <x v="189"/>
    <x v="0"/>
    <x v="8"/>
    <x v="0"/>
    <x v="0"/>
    <x v="3"/>
    <x v="0"/>
    <x v="0"/>
    <x v="0"/>
  </r>
  <r>
    <x v="190"/>
    <x v="197"/>
    <x v="200"/>
    <x v="14"/>
    <x v="190"/>
    <x v="0"/>
    <x v="6"/>
    <x v="0"/>
    <x v="0"/>
    <x v="4"/>
    <x v="0"/>
    <x v="0"/>
    <x v="0"/>
  </r>
  <r>
    <x v="191"/>
    <x v="198"/>
    <x v="201"/>
    <x v="14"/>
    <x v="191"/>
    <x v="0"/>
    <x v="8"/>
    <x v="0"/>
    <x v="0"/>
    <x v="3"/>
    <x v="0"/>
    <x v="0"/>
    <x v="0"/>
  </r>
  <r>
    <x v="192"/>
    <x v="199"/>
    <x v="202"/>
    <x v="15"/>
    <x v="192"/>
    <x v="0"/>
    <x v="3"/>
    <x v="0"/>
    <x v="0"/>
    <x v="6"/>
    <x v="0"/>
    <x v="0"/>
    <x v="0"/>
  </r>
  <r>
    <x v="193"/>
    <x v="200"/>
    <x v="203"/>
    <x v="15"/>
    <x v="193"/>
    <x v="0"/>
    <x v="3"/>
    <x v="0"/>
    <x v="0"/>
    <x v="3"/>
    <x v="0"/>
    <x v="0"/>
    <x v="0"/>
  </r>
  <r>
    <x v="194"/>
    <x v="201"/>
    <x v="204"/>
    <x v="15"/>
    <x v="194"/>
    <x v="0"/>
    <x v="3"/>
    <x v="0"/>
    <x v="0"/>
    <x v="6"/>
    <x v="0"/>
    <x v="0"/>
    <x v="0"/>
  </r>
  <r>
    <x v="195"/>
    <x v="202"/>
    <x v="205"/>
    <x v="15"/>
    <x v="195"/>
    <x v="0"/>
    <x v="3"/>
    <x v="0"/>
    <x v="0"/>
    <x v="5"/>
    <x v="0"/>
    <x v="0"/>
    <x v="0"/>
  </r>
  <r>
    <x v="196"/>
    <x v="203"/>
    <x v="206"/>
    <x v="15"/>
    <x v="196"/>
    <x v="0"/>
    <x v="3"/>
    <x v="0"/>
    <x v="0"/>
    <x v="6"/>
    <x v="0"/>
    <x v="0"/>
    <x v="0"/>
  </r>
  <r>
    <x v="197"/>
    <x v="204"/>
    <x v="207"/>
    <x v="15"/>
    <x v="197"/>
    <x v="0"/>
    <x v="6"/>
    <x v="0"/>
    <x v="0"/>
    <x v="1"/>
    <x v="0"/>
    <x v="1"/>
    <x v="0"/>
  </r>
  <r>
    <x v="198"/>
    <x v="205"/>
    <x v="208"/>
    <x v="15"/>
    <x v="198"/>
    <x v="0"/>
    <x v="6"/>
    <x v="0"/>
    <x v="0"/>
    <x v="0"/>
    <x v="0"/>
    <x v="1"/>
    <x v="0"/>
  </r>
  <r>
    <x v="199"/>
    <x v="206"/>
    <x v="209"/>
    <x v="15"/>
    <x v="199"/>
    <x v="0"/>
    <x v="6"/>
    <x v="0"/>
    <x v="0"/>
    <x v="5"/>
    <x v="0"/>
    <x v="0"/>
    <x v="0"/>
  </r>
  <r>
    <x v="200"/>
    <x v="207"/>
    <x v="210"/>
    <x v="15"/>
    <x v="200"/>
    <x v="0"/>
    <x v="6"/>
    <x v="0"/>
    <x v="0"/>
    <x v="6"/>
    <x v="0"/>
    <x v="0"/>
    <x v="0"/>
  </r>
  <r>
    <x v="201"/>
    <x v="208"/>
    <x v="211"/>
    <x v="15"/>
    <x v="201"/>
    <x v="0"/>
    <x v="6"/>
    <x v="0"/>
    <x v="0"/>
    <x v="6"/>
    <x v="0"/>
    <x v="0"/>
    <x v="0"/>
  </r>
  <r>
    <x v="202"/>
    <x v="209"/>
    <x v="212"/>
    <x v="15"/>
    <x v="202"/>
    <x v="0"/>
    <x v="6"/>
    <x v="0"/>
    <x v="0"/>
    <x v="4"/>
    <x v="0"/>
    <x v="2"/>
    <x v="0"/>
  </r>
  <r>
    <x v="203"/>
    <x v="210"/>
    <x v="213"/>
    <x v="15"/>
    <x v="203"/>
    <x v="0"/>
    <x v="7"/>
    <x v="0"/>
    <x v="0"/>
    <x v="3"/>
    <x v="0"/>
    <x v="1"/>
    <x v="0"/>
  </r>
  <r>
    <x v="204"/>
    <x v="211"/>
    <x v="214"/>
    <x v="15"/>
    <x v="204"/>
    <x v="0"/>
    <x v="8"/>
    <x v="0"/>
    <x v="0"/>
    <x v="8"/>
    <x v="0"/>
    <x v="1"/>
    <x v="0"/>
  </r>
  <r>
    <x v="205"/>
    <x v="212"/>
    <x v="215"/>
    <x v="15"/>
    <x v="205"/>
    <x v="0"/>
    <x v="8"/>
    <x v="0"/>
    <x v="0"/>
    <x v="8"/>
    <x v="0"/>
    <x v="0"/>
    <x v="0"/>
  </r>
  <r>
    <x v="206"/>
    <x v="213"/>
    <x v="216"/>
    <x v="15"/>
    <x v="206"/>
    <x v="2"/>
    <x v="9"/>
    <x v="0"/>
    <x v="0"/>
    <x v="6"/>
    <x v="0"/>
    <x v="2"/>
    <x v="0"/>
  </r>
  <r>
    <x v="207"/>
    <x v="214"/>
    <x v="217"/>
    <x v="15"/>
    <x v="207"/>
    <x v="6"/>
    <x v="15"/>
    <x v="0"/>
    <x v="0"/>
    <x v="18"/>
    <x v="0"/>
    <x v="1"/>
    <x v="0"/>
  </r>
  <r>
    <x v="208"/>
    <x v="215"/>
    <x v="218"/>
    <x v="16"/>
    <x v="208"/>
    <x v="0"/>
    <x v="6"/>
    <x v="0"/>
    <x v="0"/>
    <x v="5"/>
    <x v="0"/>
    <x v="0"/>
    <x v="0"/>
  </r>
  <r>
    <x v="209"/>
    <x v="216"/>
    <x v="219"/>
    <x v="17"/>
    <x v="209"/>
    <x v="2"/>
    <x v="7"/>
    <x v="0"/>
    <x v="0"/>
    <x v="11"/>
    <x v="0"/>
    <x v="1"/>
    <x v="0"/>
  </r>
  <r>
    <x v="210"/>
    <x v="217"/>
    <x v="220"/>
    <x v="18"/>
    <x v="210"/>
    <x v="1"/>
    <x v="13"/>
    <x v="0"/>
    <x v="0"/>
    <x v="7"/>
    <x v="0"/>
    <x v="2"/>
    <x v="0"/>
  </r>
  <r>
    <x v="211"/>
    <x v="218"/>
    <x v="221"/>
    <x v="18"/>
    <x v="211"/>
    <x v="0"/>
    <x v="8"/>
    <x v="0"/>
    <x v="0"/>
    <x v="6"/>
    <x v="0"/>
    <x v="0"/>
    <x v="0"/>
  </r>
  <r>
    <x v="212"/>
    <x v="219"/>
    <x v="222"/>
    <x v="19"/>
    <x v="212"/>
    <x v="0"/>
    <x v="6"/>
    <x v="0"/>
    <x v="0"/>
    <x v="5"/>
    <x v="0"/>
    <x v="2"/>
    <x v="0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Outros Dados" cacheId="0" autoFormatId="1" applyNumberFormats="0" applyBorderFormats="0" applyFontFormats="0" applyPatternFormats="0" applyAlignmentFormats="0" applyWidthHeightFormats="1" dataCaption="" updatedVersion="5" compact="0" compactData="0" showDrill="1">
  <location ref="A1:B31" firstHeaderRow="1" firstDataRow="1" firstDataCol="1"/>
  <pivotFields count="1">
    <pivotField axis="axisRow" name="Plano que mais cancelam" dataField="1" compact="0" outline="0" multipleItemSelectionAllowed="1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m="1" x="29"/>
        <item t="default"/>
      </items>
    </pivotField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COUNTA of Plano" fld="0" subtotal="count" baseField="0" baseItem="0"/>
  </dataFields>
  <pivotTableStyleInfo showRowHeaders="1" showColHeaders="1"/>
</pivotTableDefinition>
</file>

<file path=xl/pivotTables/pivotTable2.xml><?xml version="1.0" encoding="utf-8"?>
<pivotTableDefinition xmlns="http://schemas.openxmlformats.org/spreadsheetml/2006/main" name="Outros Dados 2" cacheId="1" autoFormatId="1" applyNumberFormats="0" applyBorderFormats="0" applyFontFormats="0" applyPatternFormats="0" applyAlignmentFormats="0" applyWidthHeightFormats="1" dataCaption="" updatedVersion="5" compact="0" compactData="0" showDrill="1">
  <location ref="C1:D79" firstHeaderRow="1" firstDataRow="1" firstDataCol="1"/>
  <pivotFields count="1">
    <pivotField axis="axisRow" dataField="1" compact="0" outline="0" multipleItemSelectionAllowed="1" showAll="0">
      <items count="78">
        <item x="1"/>
        <item x="45"/>
        <item x="75"/>
        <item x="64"/>
        <item x="73"/>
        <item x="37"/>
        <item x="13"/>
        <item x="57"/>
        <item x="3"/>
        <item x="27"/>
        <item x="2"/>
        <item x="19"/>
        <item x="17"/>
        <item x="48"/>
        <item x="28"/>
        <item x="36"/>
        <item x="76"/>
        <item x="69"/>
        <item x="46"/>
        <item x="8"/>
        <item x="18"/>
        <item x="74"/>
        <item x="41"/>
        <item x="62"/>
        <item x="9"/>
        <item x="38"/>
        <item x="66"/>
        <item x="68"/>
        <item x="6"/>
        <item x="51"/>
        <item x="15"/>
        <item x="70"/>
        <item x="23"/>
        <item x="61"/>
        <item x="49"/>
        <item x="5"/>
        <item x="20"/>
        <item x="65"/>
        <item x="29"/>
        <item x="16"/>
        <item x="50"/>
        <item x="4"/>
        <item x="63"/>
        <item x="7"/>
        <item x="40"/>
        <item x="21"/>
        <item x="34"/>
        <item x="35"/>
        <item x="11"/>
        <item x="30"/>
        <item x="56"/>
        <item x="43"/>
        <item x="67"/>
        <item x="24"/>
        <item x="31"/>
        <item x="55"/>
        <item x="54"/>
        <item x="25"/>
        <item x="44"/>
        <item x="58"/>
        <item x="32"/>
        <item x="26"/>
        <item x="14"/>
        <item x="22"/>
        <item x="47"/>
        <item x="52"/>
        <item x="33"/>
        <item x="72"/>
        <item x="42"/>
        <item x="39"/>
        <item x="71"/>
        <item x="59"/>
        <item x="60"/>
        <item x="12"/>
        <item x="0"/>
        <item x="53"/>
        <item x="10"/>
        <item t="default"/>
      </items>
    </pivotField>
  </pivotFields>
  <rowFields count="1">
    <field x="0"/>
  </rowFields>
  <rowItems count="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 t="grand">
      <x/>
    </i>
  </rowItems>
  <colItems count="1">
    <i/>
  </colItems>
  <dataFields count="1">
    <dataField name="COUNT" fld="0" subtotal="count" baseField="0" baseItem="0"/>
  </dataFields>
  <pivotTableStyleInfo showRowHeaders="1" showColHeaders="1"/>
</pivotTableDefinition>
</file>

<file path=xl/pivotTables/pivotTable3.xml><?xml version="1.0" encoding="utf-8"?>
<pivotTableDefinition xmlns="http://schemas.openxmlformats.org/spreadsheetml/2006/main" name="Outros Dados 3" cacheId="2" autoFormatId="1" applyNumberFormats="0" applyBorderFormats="0" applyFontFormats="0" applyPatternFormats="0" applyAlignmentFormats="0" applyWidthHeightFormats="1" dataCaption="" updatedVersion="5" compact="0" compactData="0" showDrill="1">
  <location ref="E1:F128" firstHeaderRow="1" firstDataRow="1" firstDataCol="1"/>
  <pivotFields count="1">
    <pivotField axis="axisRow" dataField="1" compact="0" outline="0" multipleItemSelectionAllowed="1" showAll="0">
      <items count="127">
        <item x="22"/>
        <item x="106"/>
        <item x="79"/>
        <item x="111"/>
        <item x="9"/>
        <item x="84"/>
        <item x="69"/>
        <item x="68"/>
        <item x="25"/>
        <item x="57"/>
        <item x="38"/>
        <item x="83"/>
        <item x="55"/>
        <item x="119"/>
        <item x="73"/>
        <item x="61"/>
        <item x="24"/>
        <item x="88"/>
        <item x="31"/>
        <item x="56"/>
        <item x="14"/>
        <item x="125"/>
        <item x="107"/>
        <item x="20"/>
        <item x="85"/>
        <item x="72"/>
        <item x="81"/>
        <item x="114"/>
        <item x="74"/>
        <item x="16"/>
        <item x="115"/>
        <item x="15"/>
        <item x="63"/>
        <item x="18"/>
        <item x="53"/>
        <item x="108"/>
        <item x="124"/>
        <item x="118"/>
        <item x="54"/>
        <item x="0"/>
        <item x="59"/>
        <item x="21"/>
        <item x="32"/>
        <item x="62"/>
        <item x="40"/>
        <item x="116"/>
        <item x="27"/>
        <item x="67"/>
        <item x="97"/>
        <item x="96"/>
        <item x="71"/>
        <item x="87"/>
        <item x="49"/>
        <item x="11"/>
        <item x="37"/>
        <item x="10"/>
        <item x="33"/>
        <item x="92"/>
        <item x="112"/>
        <item x="8"/>
        <item x="6"/>
        <item x="44"/>
        <item x="28"/>
        <item x="41"/>
        <item x="43"/>
        <item x="105"/>
        <item x="2"/>
        <item x="1"/>
        <item x="66"/>
        <item x="23"/>
        <item x="94"/>
        <item x="30"/>
        <item x="51"/>
        <item x="46"/>
        <item x="109"/>
        <item x="60"/>
        <item x="4"/>
        <item x="78"/>
        <item x="7"/>
        <item x="82"/>
        <item x="117"/>
        <item x="104"/>
        <item x="121"/>
        <item x="47"/>
        <item x="45"/>
        <item x="12"/>
        <item x="90"/>
        <item x="75"/>
        <item x="86"/>
        <item x="65"/>
        <item x="34"/>
        <item x="5"/>
        <item x="52"/>
        <item x="42"/>
        <item x="48"/>
        <item x="3"/>
        <item x="35"/>
        <item x="120"/>
        <item x="17"/>
        <item x="13"/>
        <item x="50"/>
        <item x="99"/>
        <item x="19"/>
        <item x="70"/>
        <item x="89"/>
        <item x="122"/>
        <item x="102"/>
        <item x="58"/>
        <item x="77"/>
        <item x="103"/>
        <item x="100"/>
        <item x="98"/>
        <item x="93"/>
        <item x="39"/>
        <item x="36"/>
        <item x="110"/>
        <item x="80"/>
        <item x="64"/>
        <item x="26"/>
        <item x="29"/>
        <item x="101"/>
        <item x="76"/>
        <item x="95"/>
        <item x="123"/>
        <item x="91"/>
        <item x="113"/>
        <item t="default"/>
      </items>
    </pivotField>
  </pivotFields>
  <rowFields count="1">
    <field x="0"/>
  </rowFields>
  <rowItems count="1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 t="grand">
      <x/>
    </i>
  </rowItems>
  <colItems count="1">
    <i/>
  </colItems>
  <dataFields count="1">
    <dataField name="COUNT" fld="0" subtotal="count" baseField="0" baseItem="0"/>
  </dataFields>
  <pivotTableStyleInfo showRowHeaders="1" showColHeaders="1"/>
</pivotTableDefinition>
</file>

<file path=xl/pivotTables/pivotTable4.xml><?xml version="1.0" encoding="utf-8"?>
<pivotTableDefinition xmlns="http://schemas.openxmlformats.org/spreadsheetml/2006/main" name="Outros Dados 4" cacheId="3" autoFormatId="1" applyNumberFormats="0" applyBorderFormats="0" applyFontFormats="0" applyPatternFormats="0" applyAlignmentFormats="0" applyWidthHeightFormats="1" dataCaption="" updatedVersion="5" compact="0" compactData="0" showDrill="1">
  <location ref="G1:H18" firstHeaderRow="1" firstDataRow="1" firstDataCol="0"/>
  <pivotFields count="20">
    <pivotField compact="0" outline="0" multipleItemSelectionAllowed="1" numFmtId="58" showAll="0">
      <items count="304">
        <item x="284"/>
        <item x="1"/>
        <item x="236"/>
        <item x="282"/>
        <item x="283"/>
        <item x="112"/>
        <item x="113"/>
        <item x="130"/>
        <item x="234"/>
        <item x="120"/>
        <item x="119"/>
        <item x="111"/>
        <item x="281"/>
        <item x="128"/>
        <item x="235"/>
        <item x="280"/>
        <item x="129"/>
        <item x="110"/>
        <item x="127"/>
        <item x="278"/>
        <item x="125"/>
        <item x="243"/>
        <item x="279"/>
        <item x="277"/>
        <item x="300"/>
        <item x="126"/>
        <item x="123"/>
        <item x="244"/>
        <item x="124"/>
        <item x="109"/>
        <item x="242"/>
        <item x="249"/>
        <item x="108"/>
        <item x="275"/>
        <item x="276"/>
        <item x="122"/>
        <item x="121"/>
        <item x="274"/>
        <item x="106"/>
        <item x="272"/>
        <item x="273"/>
        <item x="165"/>
        <item x="107"/>
        <item x="265"/>
        <item x="248"/>
        <item x="116"/>
        <item x="264"/>
        <item x="263"/>
        <item x="103"/>
        <item x="285"/>
        <item x="0"/>
        <item x="115"/>
        <item x="270"/>
        <item x="271"/>
        <item x="269"/>
        <item x="286"/>
        <item x="150"/>
        <item x="241"/>
        <item x="118"/>
        <item x="117"/>
        <item x="216"/>
        <item x="267"/>
        <item x="268"/>
        <item x="105"/>
        <item x="266"/>
        <item x="168"/>
        <item x="104"/>
        <item x="149"/>
        <item x="102"/>
        <item x="262"/>
        <item x="261"/>
        <item x="260"/>
        <item x="100"/>
        <item x="101"/>
        <item x="253"/>
        <item x="96"/>
        <item x="246"/>
        <item x="97"/>
        <item x="252"/>
        <item x="259"/>
        <item x="240"/>
        <item x="99"/>
        <item x="239"/>
        <item x="257"/>
        <item x="258"/>
        <item x="98"/>
        <item x="256"/>
        <item x="247"/>
        <item x="255"/>
        <item x="299"/>
        <item x="205"/>
        <item x="206"/>
        <item x="254"/>
        <item x="233"/>
        <item x="245"/>
        <item x="251"/>
        <item x="95"/>
        <item x="204"/>
        <item x="94"/>
        <item x="147"/>
        <item x="209"/>
        <item x="250"/>
        <item x="148"/>
        <item x="191"/>
        <item x="218"/>
        <item x="192"/>
        <item x="302"/>
        <item x="231"/>
        <item x="215"/>
        <item x="203"/>
        <item x="232"/>
        <item x="214"/>
        <item x="202"/>
        <item x="230"/>
        <item x="200"/>
        <item x="201"/>
        <item x="229"/>
        <item x="228"/>
        <item x="226"/>
        <item x="213"/>
        <item x="227"/>
        <item x="198"/>
        <item x="199"/>
        <item x="197"/>
        <item x="225"/>
        <item x="196"/>
        <item x="195"/>
        <item x="224"/>
        <item x="223"/>
        <item x="93"/>
        <item x="222"/>
        <item x="221"/>
        <item x="211"/>
        <item x="220"/>
        <item x="212"/>
        <item x="194"/>
        <item x="193"/>
        <item x="210"/>
        <item x="219"/>
        <item x="298"/>
        <item x="190"/>
        <item x="187"/>
        <item x="186"/>
        <item x="217"/>
        <item x="92"/>
        <item x="189"/>
        <item x="188"/>
        <item x="146"/>
        <item x="90"/>
        <item x="164"/>
        <item x="91"/>
        <item x="297"/>
        <item x="66"/>
        <item x="65"/>
        <item x="67"/>
        <item x="153"/>
        <item x="137"/>
        <item x="152"/>
        <item x="145"/>
        <item x="162"/>
        <item x="238"/>
        <item x="64"/>
        <item x="151"/>
        <item x="136"/>
        <item x="88"/>
        <item x="301"/>
        <item x="89"/>
        <item x="87"/>
        <item x="163"/>
        <item x="159"/>
        <item x="86"/>
        <item x="144"/>
        <item x="85"/>
        <item x="157"/>
        <item x="84"/>
        <item x="160"/>
        <item x="161"/>
        <item x="156"/>
        <item x="158"/>
        <item x="83"/>
        <item x="143"/>
        <item x="81"/>
        <item x="82"/>
        <item x="80"/>
        <item x="155"/>
        <item x="172"/>
        <item x="79"/>
        <item x="293"/>
        <item x="77"/>
        <item x="76"/>
        <item x="288"/>
        <item x="78"/>
        <item x="74"/>
        <item x="142"/>
        <item x="141"/>
        <item x="75"/>
        <item x="72"/>
        <item x="292"/>
        <item x="296"/>
        <item x="73"/>
        <item x="154"/>
        <item x="70"/>
        <item x="295"/>
        <item x="139"/>
        <item x="71"/>
        <item x="138"/>
        <item x="68"/>
        <item x="69"/>
        <item x="140"/>
        <item x="57"/>
        <item x="62"/>
        <item x="59"/>
        <item x="61"/>
        <item x="58"/>
        <item x="56"/>
        <item x="63"/>
        <item x="60"/>
        <item x="291"/>
        <item x="51"/>
        <item x="54"/>
        <item x="52"/>
        <item x="169"/>
        <item x="20"/>
        <item x="55"/>
        <item x="17"/>
        <item x="53"/>
        <item x="134"/>
        <item x="19"/>
        <item x="15"/>
        <item x="18"/>
        <item x="16"/>
        <item x="12"/>
        <item x="289"/>
        <item x="14"/>
        <item x="11"/>
        <item x="10"/>
        <item x="9"/>
        <item x="132"/>
        <item x="13"/>
        <item x="6"/>
        <item x="8"/>
        <item x="131"/>
        <item x="207"/>
        <item x="7"/>
        <item x="47"/>
        <item x="50"/>
        <item x="133"/>
        <item x="46"/>
        <item x="135"/>
        <item x="48"/>
        <item x="49"/>
        <item x="45"/>
        <item x="44"/>
        <item x="39"/>
        <item x="43"/>
        <item x="40"/>
        <item x="294"/>
        <item x="42"/>
        <item x="38"/>
        <item x="114"/>
        <item x="41"/>
        <item x="35"/>
        <item x="34"/>
        <item x="36"/>
        <item x="37"/>
        <item x="170"/>
        <item x="171"/>
        <item x="33"/>
        <item x="32"/>
        <item x="287"/>
        <item x="31"/>
        <item x="29"/>
        <item x="185"/>
        <item x="28"/>
        <item x="27"/>
        <item x="30"/>
        <item x="26"/>
        <item x="25"/>
        <item x="167"/>
        <item x="24"/>
        <item x="290"/>
        <item x="23"/>
        <item x="184"/>
        <item x="22"/>
        <item x="183"/>
        <item x="166"/>
        <item x="182"/>
        <item x="237"/>
        <item x="21"/>
        <item x="177"/>
        <item x="178"/>
        <item x="180"/>
        <item x="181"/>
        <item x="208"/>
        <item x="179"/>
        <item x="2"/>
        <item x="4"/>
        <item x="5"/>
        <item x="3"/>
        <item x="175"/>
        <item x="176"/>
        <item x="174"/>
        <item x="173"/>
        <item t="default"/>
      </items>
    </pivotField>
    <pivotField compact="0" outline="0" multipleItemSelectionAllowed="1" numFmtId="58" showAll="0"/>
    <pivotField compact="0" outline="0" subtotalTop="0" showAll="0"/>
    <pivotField compact="0" outline="0" multipleItemSelectionAllowed="1" showAll="0"/>
    <pivotField compact="0" outline="0" subtotalTop="0" showAll="0"/>
    <pivotField compact="0" outline="0" subtotalTop="0" showAll="0"/>
    <pivotField compact="0" outline="0" subtotalTop="0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subtotalTop="0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subtotalTop="0" showAll="0"/>
  </pivotFields>
  <pivotTableStyleInfo showRowHeaders="1" showColHeaders="1"/>
</pivotTableDefinition>
</file>

<file path=xl/pivotTables/pivotTable5.xml><?xml version="1.0" encoding="utf-8"?>
<pivotTableDefinition xmlns="http://schemas.openxmlformats.org/spreadsheetml/2006/main" name="Outros Dados 5" cacheId="4" autoFormatId="1" applyNumberFormats="0" applyBorderFormats="0" applyFontFormats="0" applyPatternFormats="0" applyAlignmentFormats="0" applyWidthHeightFormats="1" dataCaption="" updatedVersion="5" compact="0" compactData="0" showDrill="1">
  <location ref="I1:J22" firstHeaderRow="1" firstDataRow="1" firstDataCol="1"/>
  <pivotFields count="13">
    <pivotField compact="0" outline="0" multipleItemSelectionAllowed="1" showAll="0">
      <items count="215">
        <item x="203"/>
        <item x="48"/>
        <item x="88"/>
        <item x="173"/>
        <item x="3"/>
        <item x="118"/>
        <item x="139"/>
        <item x="61"/>
        <item x="109"/>
        <item x="110"/>
        <item x="197"/>
        <item x="25"/>
        <item x="117"/>
        <item x="17"/>
        <item x="153"/>
        <item x="115"/>
        <item x="35"/>
        <item x="122"/>
        <item x="11"/>
        <item x="94"/>
        <item x="92"/>
        <item x="177"/>
        <item x="140"/>
        <item x="206"/>
        <item x="57"/>
        <item x="58"/>
        <item x="130"/>
        <item x="41"/>
        <item x="131"/>
        <item x="54"/>
        <item x="65"/>
        <item x="82"/>
        <item x="87"/>
        <item x="63"/>
        <item x="170"/>
        <item x="148"/>
        <item x="78"/>
        <item x="113"/>
        <item x="172"/>
        <item x="125"/>
        <item x="60"/>
        <item x="36"/>
        <item x="13"/>
        <item x="0"/>
        <item x="198"/>
        <item x="59"/>
        <item x="169"/>
        <item x="194"/>
        <item x="179"/>
        <item x="167"/>
        <item x="81"/>
        <item x="8"/>
        <item x="190"/>
        <item x="114"/>
        <item x="151"/>
        <item x="199"/>
        <item x="91"/>
        <item x="128"/>
        <item x="202"/>
        <item x="90"/>
        <item x="32"/>
        <item x="86"/>
        <item x="100"/>
        <item x="79"/>
        <item x="164"/>
        <item x="101"/>
        <item x="119"/>
        <item x="204"/>
        <item x="74"/>
        <item x="126"/>
        <item x="207"/>
        <item x="192"/>
        <item x="42"/>
        <item x="95"/>
        <item x="208"/>
        <item x="1"/>
        <item x="62"/>
        <item x="85"/>
        <item x="184"/>
        <item x="53"/>
        <item x="34"/>
        <item x="123"/>
        <item x="89"/>
        <item x="163"/>
        <item x="201"/>
        <item x="127"/>
        <item x="193"/>
        <item x="70"/>
        <item x="195"/>
        <item x="157"/>
        <item x="71"/>
        <item x="196"/>
        <item x="144"/>
        <item x="191"/>
        <item x="200"/>
        <item x="205"/>
        <item x="137"/>
        <item x="49"/>
        <item x="80"/>
        <item x="108"/>
        <item x="51"/>
        <item x="120"/>
        <item x="209"/>
        <item x="168"/>
        <item x="171"/>
        <item x="107"/>
        <item x="5"/>
        <item x="180"/>
        <item x="175"/>
        <item x="182"/>
        <item x="178"/>
        <item x="176"/>
        <item x="38"/>
        <item x="161"/>
        <item x="185"/>
        <item x="181"/>
        <item x="46"/>
        <item x="104"/>
        <item x="55"/>
        <item x="84"/>
        <item x="68"/>
        <item x="174"/>
        <item x="37"/>
        <item x="28"/>
        <item x="106"/>
        <item x="16"/>
        <item x="102"/>
        <item x="116"/>
        <item x="111"/>
        <item x="50"/>
        <item x="99"/>
        <item x="112"/>
        <item x="105"/>
        <item x="24"/>
        <item x="121"/>
        <item x="66"/>
        <item x="141"/>
        <item x="133"/>
        <item x="40"/>
        <item x="15"/>
        <item x="134"/>
        <item x="77"/>
        <item x="2"/>
        <item x="98"/>
        <item x="39"/>
        <item x="211"/>
        <item x="96"/>
        <item x="97"/>
        <item x="21"/>
        <item x="14"/>
        <item x="19"/>
        <item x="26"/>
        <item x="136"/>
        <item x="6"/>
        <item x="12"/>
        <item x="18"/>
        <item x="103"/>
        <item x="9"/>
        <item x="124"/>
        <item x="73"/>
        <item x="23"/>
        <item x="64"/>
        <item x="29"/>
        <item x="33"/>
        <item x="43"/>
        <item x="22"/>
        <item x="7"/>
        <item x="210"/>
        <item x="44"/>
        <item x="31"/>
        <item x="52"/>
        <item x="83"/>
        <item x="10"/>
        <item x="76"/>
        <item x="20"/>
        <item x="138"/>
        <item x="45"/>
        <item x="4"/>
        <item x="69"/>
        <item x="129"/>
        <item x="135"/>
        <item x="67"/>
        <item x="186"/>
        <item x="212"/>
        <item x="142"/>
        <item x="187"/>
        <item x="47"/>
        <item x="162"/>
        <item x="30"/>
        <item x="147"/>
        <item x="156"/>
        <item x="150"/>
        <item x="146"/>
        <item x="166"/>
        <item x="160"/>
        <item x="158"/>
        <item x="145"/>
        <item x="143"/>
        <item x="152"/>
        <item x="159"/>
        <item x="75"/>
        <item x="189"/>
        <item x="132"/>
        <item x="72"/>
        <item x="149"/>
        <item x="93"/>
        <item x="183"/>
        <item x="154"/>
        <item x="188"/>
        <item x="155"/>
        <item x="27"/>
        <item x="165"/>
        <item x="56"/>
        <item x="213"/>
        <item t="default"/>
      </items>
    </pivotField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axis="axisRow" dataField="1" compact="0" outline="0" multipleItemSelectionAllowed="1" showAll="0">
      <items count="21">
        <item x="16"/>
        <item x="4"/>
        <item x="14"/>
        <item x="5"/>
        <item x="6"/>
        <item x="0"/>
        <item x="17"/>
        <item x="3"/>
        <item x="9"/>
        <item x="12"/>
        <item x="11"/>
        <item x="2"/>
        <item x="15"/>
        <item x="8"/>
        <item x="10"/>
        <item x="1"/>
        <item x="7"/>
        <item x="18"/>
        <item x="13"/>
        <item x="19"/>
        <item t="default"/>
      </items>
    </pivotField>
    <pivotField compact="0" outline="0" multipleItemSelectionAllowed="1" showAll="0"/>
    <pivotField compact="0" outline="0" multipleItemSelectionAllowed="1" showAll="0"/>
    <pivotField compact="0" outline="0" multipleItemSelectionAllowed="1" showAll="0"/>
  </pivotFields>
  <rowFields count="1">
    <field x="9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Conferência dos Dados" fld="9" subtotal="count" baseField="0" baseItem="0"/>
  </dataFields>
  <pivotTableStyleInfo showRowHeaders="1" showColHeaders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2.xml.rels><?xml version="1.0" encoding="UTF-8" standalone="yes"?>
<Relationships xmlns="http://schemas.openxmlformats.org/package/2006/relationships"><Relationship Id="rId9" Type="http://schemas.openxmlformats.org/officeDocument/2006/relationships/hyperlink" Target="https://i.imgur.com/tWMoJhN.png" TargetMode="External"/><Relationship Id="rId8" Type="http://schemas.openxmlformats.org/officeDocument/2006/relationships/hyperlink" Target="https://i.imgur.com/QqOCaey.png" TargetMode="External"/><Relationship Id="rId7" Type="http://schemas.openxmlformats.org/officeDocument/2006/relationships/hyperlink" Target="https://i.imgur.com/jERswjc.png" TargetMode="External"/><Relationship Id="rId6" Type="http://schemas.openxmlformats.org/officeDocument/2006/relationships/hyperlink" Target="https://i.imgur.com/lovC1vA.png" TargetMode="External"/><Relationship Id="rId53" Type="http://schemas.openxmlformats.org/officeDocument/2006/relationships/hyperlink" Target="https://imgur.com/PCRXzFi" TargetMode="External"/><Relationship Id="rId52" Type="http://schemas.openxmlformats.org/officeDocument/2006/relationships/hyperlink" Target="https://i.imgur.com/rlR6QbI.png" TargetMode="External"/><Relationship Id="rId51" Type="http://schemas.openxmlformats.org/officeDocument/2006/relationships/hyperlink" Target="https://imgur.com/a/GLGGMKT" TargetMode="External"/><Relationship Id="rId50" Type="http://schemas.openxmlformats.org/officeDocument/2006/relationships/hyperlink" Target="https://i.imgur.com/3K7X1Fd.png" TargetMode="External"/><Relationship Id="rId5" Type="http://schemas.openxmlformats.org/officeDocument/2006/relationships/hyperlink" Target="https://i.imgur.com/rU7xop0.png" TargetMode="External"/><Relationship Id="rId49" Type="http://schemas.openxmlformats.org/officeDocument/2006/relationships/hyperlink" Target="https://i.imgur.com/MzlLW0a.png" TargetMode="External"/><Relationship Id="rId48" Type="http://schemas.openxmlformats.org/officeDocument/2006/relationships/hyperlink" Target="https://i.imgur.com/oMqQ56H.png" TargetMode="External"/><Relationship Id="rId47" Type="http://schemas.openxmlformats.org/officeDocument/2006/relationships/hyperlink" Target="https://i.imgur.com/LKFZp2t.png" TargetMode="External"/><Relationship Id="rId46" Type="http://schemas.openxmlformats.org/officeDocument/2006/relationships/hyperlink" Target="https://i.imgur.com/6XrQjXJ.png" TargetMode="External"/><Relationship Id="rId45" Type="http://schemas.openxmlformats.org/officeDocument/2006/relationships/hyperlink" Target="https://i.imgur.com/3AhWtEc.png" TargetMode="External"/><Relationship Id="rId44" Type="http://schemas.openxmlformats.org/officeDocument/2006/relationships/hyperlink" Target="https://i.imgur.com/ITmPwSU.png" TargetMode="External"/><Relationship Id="rId43" Type="http://schemas.openxmlformats.org/officeDocument/2006/relationships/hyperlink" Target="https://i.imgur.com/J5dUdPp.png" TargetMode="External"/><Relationship Id="rId42" Type="http://schemas.openxmlformats.org/officeDocument/2006/relationships/hyperlink" Target="https://i.imgur.com/VAU2EVT.png" TargetMode="External"/><Relationship Id="rId41" Type="http://schemas.openxmlformats.org/officeDocument/2006/relationships/hyperlink" Target="https://i.imgur.com/1jytutu.png" TargetMode="External"/><Relationship Id="rId40" Type="http://schemas.openxmlformats.org/officeDocument/2006/relationships/hyperlink" Target="https://i.imgur.com/CV0nQHc.png" TargetMode="External"/><Relationship Id="rId4" Type="http://schemas.openxmlformats.org/officeDocument/2006/relationships/hyperlink" Target="https://i.imgur.com/QZbcxV8.png" TargetMode="External"/><Relationship Id="rId39" Type="http://schemas.openxmlformats.org/officeDocument/2006/relationships/hyperlink" Target="https://i.imgur.com/JlsZLhc.png" TargetMode="External"/><Relationship Id="rId38" Type="http://schemas.openxmlformats.org/officeDocument/2006/relationships/hyperlink" Target="https://i.imgur.com/V5PWsqy.png" TargetMode="External"/><Relationship Id="rId37" Type="http://schemas.openxmlformats.org/officeDocument/2006/relationships/hyperlink" Target="https://i.imgur.com/WPTHiwy.png" TargetMode="External"/><Relationship Id="rId36" Type="http://schemas.openxmlformats.org/officeDocument/2006/relationships/hyperlink" Target="https://i.imgur.com/u73KOMG.png" TargetMode="External"/><Relationship Id="rId35" Type="http://schemas.openxmlformats.org/officeDocument/2006/relationships/hyperlink" Target="https://i.imgur.com/WNgYRDZ.png" TargetMode="External"/><Relationship Id="rId34" Type="http://schemas.openxmlformats.org/officeDocument/2006/relationships/hyperlink" Target="https://i.imgur.com/3F9FBNV.png" TargetMode="External"/><Relationship Id="rId33" Type="http://schemas.openxmlformats.org/officeDocument/2006/relationships/hyperlink" Target="https://i.imgur.com/fFsclBW.png" TargetMode="External"/><Relationship Id="rId32" Type="http://schemas.openxmlformats.org/officeDocument/2006/relationships/hyperlink" Target="https://i.imgur.com/P4QCYvV.png" TargetMode="External"/><Relationship Id="rId31" Type="http://schemas.openxmlformats.org/officeDocument/2006/relationships/hyperlink" Target="https://i.imgur.com/IhK0jU3.png" TargetMode="External"/><Relationship Id="rId30" Type="http://schemas.openxmlformats.org/officeDocument/2006/relationships/hyperlink" Target="https://i.imgur.com/Jb1JMYE.png" TargetMode="External"/><Relationship Id="rId3" Type="http://schemas.openxmlformats.org/officeDocument/2006/relationships/hyperlink" Target="https://i.imgur.com/nblnKek.png" TargetMode="External"/><Relationship Id="rId29" Type="http://schemas.openxmlformats.org/officeDocument/2006/relationships/hyperlink" Target="https://i.imgur.com/hgkUzJ6.png" TargetMode="External"/><Relationship Id="rId28" Type="http://schemas.openxmlformats.org/officeDocument/2006/relationships/hyperlink" Target="https://i.imgur.com/ADWOfgr.png" TargetMode="External"/><Relationship Id="rId27" Type="http://schemas.openxmlformats.org/officeDocument/2006/relationships/hyperlink" Target="https://i.imgur.com/rZPHnhy.png" TargetMode="External"/><Relationship Id="rId26" Type="http://schemas.openxmlformats.org/officeDocument/2006/relationships/hyperlink" Target="https://i.imgur.com/2zkBMek.png" TargetMode="External"/><Relationship Id="rId25" Type="http://schemas.openxmlformats.org/officeDocument/2006/relationships/hyperlink" Target="https://i.imgur.com/zk3ISpT.png" TargetMode="External"/><Relationship Id="rId24" Type="http://schemas.openxmlformats.org/officeDocument/2006/relationships/hyperlink" Target="https://i.imgur.com/xrepkAJ.png" TargetMode="External"/><Relationship Id="rId23" Type="http://schemas.openxmlformats.org/officeDocument/2006/relationships/hyperlink" Target="https://i.imgur.com/oWcJigw.png" TargetMode="External"/><Relationship Id="rId22" Type="http://schemas.openxmlformats.org/officeDocument/2006/relationships/hyperlink" Target="https://i.imgur.com/f3iwtgm.png" TargetMode="External"/><Relationship Id="rId21" Type="http://schemas.openxmlformats.org/officeDocument/2006/relationships/hyperlink" Target="https://i.imgur.com/ncXHKao.png" TargetMode="External"/><Relationship Id="rId20" Type="http://schemas.openxmlformats.org/officeDocument/2006/relationships/hyperlink" Target="https://i.imgur.com/d86sGtw.png" TargetMode="External"/><Relationship Id="rId2" Type="http://schemas.openxmlformats.org/officeDocument/2006/relationships/hyperlink" Target="https://imgur.com/FfLWIl6" TargetMode="External"/><Relationship Id="rId19" Type="http://schemas.openxmlformats.org/officeDocument/2006/relationships/hyperlink" Target="https://i.imgur.com/lxTm9Oq.png" TargetMode="External"/><Relationship Id="rId18" Type="http://schemas.openxmlformats.org/officeDocument/2006/relationships/hyperlink" Target="https://i.imgur.com/lYhreJw.png" TargetMode="External"/><Relationship Id="rId17" Type="http://schemas.openxmlformats.org/officeDocument/2006/relationships/hyperlink" Target="https://i.imgur.com/xM17L7w.png" TargetMode="External"/><Relationship Id="rId16" Type="http://schemas.openxmlformats.org/officeDocument/2006/relationships/hyperlink" Target="https://i.imgur.com/jlE1zlB.png" TargetMode="External"/><Relationship Id="rId15" Type="http://schemas.openxmlformats.org/officeDocument/2006/relationships/hyperlink" Target="https://i.imgur.com/pGAKtfv.png" TargetMode="External"/><Relationship Id="rId14" Type="http://schemas.openxmlformats.org/officeDocument/2006/relationships/hyperlink" Target="https://i.imgur.com/B6GPMQ4.png" TargetMode="External"/><Relationship Id="rId13" Type="http://schemas.openxmlformats.org/officeDocument/2006/relationships/hyperlink" Target="https://i.imgur.com/HBlZYU6.png" TargetMode="External"/><Relationship Id="rId12" Type="http://schemas.openxmlformats.org/officeDocument/2006/relationships/hyperlink" Target="https://i.imgur.com/oo7SdBs.png" TargetMode="External"/><Relationship Id="rId11" Type="http://schemas.openxmlformats.org/officeDocument/2006/relationships/hyperlink" Target="https://i.imgur.com/oTO7XIC.png" TargetMode="External"/><Relationship Id="rId10" Type="http://schemas.openxmlformats.org/officeDocument/2006/relationships/hyperlink" Target="https://i.imgur.com/hRwKt44.png" TargetMode="External"/><Relationship Id="rId1" Type="http://schemas.openxmlformats.org/officeDocument/2006/relationships/hyperlink" Target="https://i.imgur.com/xvrU41s.png" TargetMode="External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C0000"/>
    <outlinePr summaryBelow="0" summaryRight="0"/>
    <pageSetUpPr fitToPage="1"/>
  </sheetPr>
  <dimension ref="A1:L967"/>
  <sheetViews>
    <sheetView showGridLines="0" zoomScale="70" zoomScaleNormal="70" workbookViewId="0">
      <selection activeCell="A9" sqref="A9"/>
    </sheetView>
  </sheetViews>
  <sheetFormatPr defaultColWidth="12.6285714285714" defaultRowHeight="15.75" customHeight="1"/>
  <cols>
    <col min="1" max="1" width="55.3809523809524" customWidth="1"/>
    <col min="2" max="2" width="5" customWidth="1"/>
    <col min="3" max="3" width="30.5047619047619" customWidth="1"/>
    <col min="4" max="4" width="6.13333333333333" customWidth="1"/>
    <col min="5" max="5" width="21.5047619047619" customWidth="1"/>
    <col min="6" max="6" width="10.247619047619" customWidth="1"/>
    <col min="7" max="7" width="117.247619047619" customWidth="1"/>
    <col min="8" max="8" width="10.752380952381" customWidth="1"/>
    <col min="9" max="9" width="15" customWidth="1"/>
    <col min="10" max="10" width="11.3809523809524" customWidth="1"/>
    <col min="11" max="11" width="8.87619047619048" customWidth="1"/>
    <col min="12" max="12" width="60.5047619047619" customWidth="1"/>
  </cols>
  <sheetData>
    <row r="1" customHeight="1" spans="1:12">
      <c r="A1" s="153"/>
      <c r="B1" s="153"/>
      <c r="C1" s="153"/>
      <c r="D1" s="153"/>
      <c r="E1" s="63"/>
      <c r="F1" s="63"/>
      <c r="G1" s="63"/>
      <c r="H1" s="63"/>
      <c r="I1" s="63"/>
      <c r="J1" s="63"/>
      <c r="K1" s="153"/>
      <c r="L1" s="153"/>
    </row>
    <row r="2" customHeight="1" spans="1:12">
      <c r="A2" s="154"/>
      <c r="B2" s="154"/>
      <c r="C2" s="155" t="s">
        <v>0</v>
      </c>
      <c r="D2" s="156"/>
      <c r="E2" s="157"/>
      <c r="F2" s="63"/>
      <c r="G2" s="158" t="s">
        <v>1</v>
      </c>
      <c r="K2" s="154"/>
      <c r="L2" s="154"/>
    </row>
    <row r="3" customHeight="1" spans="1:12">
      <c r="A3" s="63"/>
      <c r="B3" s="63"/>
      <c r="C3" s="159"/>
      <c r="E3" s="160"/>
      <c r="F3" s="63"/>
      <c r="G3" s="161" t="s">
        <v>2</v>
      </c>
      <c r="H3" s="162">
        <f>(H4+H5)+H9</f>
        <v>627</v>
      </c>
      <c r="I3" s="12"/>
      <c r="J3" s="13"/>
      <c r="K3" s="63"/>
      <c r="L3" s="63"/>
    </row>
    <row r="4" customHeight="1" spans="1:12">
      <c r="A4" s="163"/>
      <c r="B4" s="163"/>
      <c r="C4" s="159"/>
      <c r="E4" s="160"/>
      <c r="F4" s="63"/>
      <c r="G4" s="164" t="s">
        <v>3</v>
      </c>
      <c r="H4" s="165">
        <f>COUNTA(ClientesMaio2025!I2:I353)</f>
        <v>352</v>
      </c>
      <c r="I4" s="244">
        <f>H4/H3</f>
        <v>0.56140350877193</v>
      </c>
      <c r="J4" s="52"/>
      <c r="K4" s="163"/>
      <c r="L4" s="163"/>
    </row>
    <row r="5" customHeight="1" spans="1:12">
      <c r="A5" s="163"/>
      <c r="B5" s="163"/>
      <c r="C5" s="159"/>
      <c r="E5" s="160"/>
      <c r="F5" s="63"/>
      <c r="G5" s="164" t="s">
        <v>4</v>
      </c>
      <c r="H5" s="166">
        <f>COUNTA('Retenções Maio2025'!E2:E934)</f>
        <v>51</v>
      </c>
      <c r="I5" s="244">
        <f>H5/H3</f>
        <v>0.0813397129186603</v>
      </c>
      <c r="J5" s="52"/>
      <c r="K5" s="163"/>
      <c r="L5" s="163"/>
    </row>
    <row r="6" customHeight="1" spans="1:12">
      <c r="A6" s="163"/>
      <c r="B6" s="163"/>
      <c r="C6" s="159"/>
      <c r="E6" s="160"/>
      <c r="F6" s="63"/>
      <c r="G6" s="167" t="s">
        <v>5</v>
      </c>
      <c r="H6" s="168">
        <f>H9</f>
        <v>224</v>
      </c>
      <c r="I6" s="244">
        <f>H6/H3</f>
        <v>0.35725677830941</v>
      </c>
      <c r="J6" s="245"/>
      <c r="K6" s="163"/>
      <c r="L6" s="163"/>
    </row>
    <row r="7" customHeight="1" spans="1:12">
      <c r="A7" s="163"/>
      <c r="B7" s="163"/>
      <c r="C7" s="159"/>
      <c r="E7" s="160"/>
      <c r="F7" s="63"/>
      <c r="G7" s="169" t="s">
        <v>6</v>
      </c>
      <c r="H7" s="170">
        <f>H5+H9</f>
        <v>275</v>
      </c>
      <c r="I7" s="246">
        <f>H7/H3</f>
        <v>0.43859649122807</v>
      </c>
      <c r="J7" s="245"/>
      <c r="K7" s="63"/>
      <c r="L7" s="63"/>
    </row>
    <row r="8" customHeight="1" spans="1:12">
      <c r="A8" s="163"/>
      <c r="B8" s="163"/>
      <c r="C8" s="159"/>
      <c r="E8" s="160"/>
      <c r="F8" s="63"/>
      <c r="G8" s="63"/>
      <c r="H8" s="63"/>
      <c r="I8" s="63"/>
      <c r="J8" s="63"/>
      <c r="K8" s="163"/>
      <c r="L8" s="163"/>
    </row>
    <row r="9" customHeight="1" spans="1:12">
      <c r="A9" s="163"/>
      <c r="B9" s="163"/>
      <c r="C9" s="159"/>
      <c r="E9" s="160"/>
      <c r="F9" s="63"/>
      <c r="G9" s="171" t="s">
        <v>7</v>
      </c>
      <c r="H9" s="172">
        <f>COUNTIF('Retenções Outros Setores'!$I$2:$I$848,"Sim")</f>
        <v>224</v>
      </c>
      <c r="I9" s="12"/>
      <c r="J9" s="12"/>
      <c r="K9" s="163"/>
      <c r="L9" s="163"/>
    </row>
    <row r="10" customHeight="1" spans="1:12">
      <c r="A10" s="63"/>
      <c r="B10" s="63"/>
      <c r="C10" s="173"/>
      <c r="D10" s="174"/>
      <c r="E10" s="175"/>
      <c r="F10" s="63"/>
      <c r="G10" s="176" t="s">
        <v>8</v>
      </c>
      <c r="H10" s="177">
        <f>COUNTIF('Retenções Outros Setores'!$I$2:$I$848,"Não")</f>
        <v>0</v>
      </c>
      <c r="I10" s="12"/>
      <c r="J10" s="12"/>
      <c r="K10" s="63"/>
      <c r="L10" s="63"/>
    </row>
    <row r="11" customHeight="1" spans="1:12">
      <c r="A11" s="163"/>
      <c r="B11" s="163"/>
      <c r="C11" s="163"/>
      <c r="D11" s="163"/>
      <c r="E11" s="63"/>
      <c r="F11" s="63"/>
      <c r="G11" s="178" t="s">
        <v>9</v>
      </c>
      <c r="H11" s="179">
        <f>COUNTA('Pausas Maio2025'!B2:B894)</f>
        <v>8</v>
      </c>
      <c r="I11" s="12"/>
      <c r="J11" s="13"/>
      <c r="K11" s="163"/>
      <c r="L11" s="163"/>
    </row>
    <row r="12" customHeight="1" spans="1:12">
      <c r="A12" s="163"/>
      <c r="B12" s="163"/>
      <c r="C12" s="180" t="s">
        <v>10</v>
      </c>
      <c r="D12" s="181"/>
      <c r="E12" s="63"/>
      <c r="F12" s="63"/>
      <c r="G12" s="182" t="s">
        <v>11</v>
      </c>
      <c r="H12" s="183">
        <f>COUNTIF('Retenções Maio2025'!$G$2:$G$914,"Cancelou e reativou no mesmo mes")</f>
        <v>9</v>
      </c>
      <c r="I12" s="12"/>
      <c r="J12" s="13"/>
      <c r="K12" s="163"/>
      <c r="L12" s="163"/>
    </row>
    <row r="13" customHeight="1" spans="1:12">
      <c r="A13" s="163"/>
      <c r="B13" s="163"/>
      <c r="C13" s="184" t="s">
        <v>12</v>
      </c>
      <c r="D13" s="185">
        <f>COUNTIF('Retenções Maio2025'!$H$2:$H$998,"Luis Chicuta")</f>
        <v>16</v>
      </c>
      <c r="E13" s="186">
        <f>D13/H7</f>
        <v>0.0581818181818182</v>
      </c>
      <c r="F13" s="63"/>
      <c r="G13" s="187" t="s">
        <v>13</v>
      </c>
      <c r="H13" s="188">
        <f>COUNTIF(ClientesMaio2025!$J$1:$J$353,"F")</f>
        <v>168</v>
      </c>
      <c r="I13" s="12"/>
      <c r="J13" s="13"/>
      <c r="K13" s="163"/>
      <c r="L13" s="163"/>
    </row>
    <row r="14" customHeight="1" spans="1:12">
      <c r="A14" s="63"/>
      <c r="B14" s="63"/>
      <c r="C14" s="184" t="s">
        <v>14</v>
      </c>
      <c r="D14" s="185">
        <f>COUNTIF('Retenções Maio2025'!$H$2:$H$998,"Giovanna Aguiar")</f>
        <v>35</v>
      </c>
      <c r="E14" s="186">
        <f>D14/H7</f>
        <v>0.127272727272727</v>
      </c>
      <c r="F14" s="63"/>
      <c r="G14" s="189" t="s">
        <v>15</v>
      </c>
      <c r="H14" s="190">
        <f>COUNTIF(ClientesMaio2025!$J$1:$J$353,"M")</f>
        <v>167</v>
      </c>
      <c r="I14" s="12"/>
      <c r="J14" s="13"/>
      <c r="K14" s="63"/>
      <c r="L14" s="63"/>
    </row>
    <row r="15" customHeight="1" spans="1:12">
      <c r="A15" s="191"/>
      <c r="B15" s="191"/>
      <c r="C15" s="184" t="s">
        <v>16</v>
      </c>
      <c r="D15" s="192">
        <f>COUNTIF('Retenções Outros Setores'!$H$2:$H$983,"Outros Setores")</f>
        <v>224</v>
      </c>
      <c r="E15" s="193">
        <f>D15/H7</f>
        <v>0.814545454545455</v>
      </c>
      <c r="F15" s="63"/>
      <c r="G15" s="178" t="s">
        <v>17</v>
      </c>
      <c r="H15" s="194">
        <f>'Média Cancelados'!F4</f>
        <v>320.2</v>
      </c>
      <c r="I15" s="12"/>
      <c r="J15" s="13"/>
      <c r="K15" s="191"/>
      <c r="L15" s="191"/>
    </row>
    <row r="16" customHeight="1" spans="1:12">
      <c r="A16" s="191"/>
      <c r="B16" s="191"/>
      <c r="C16" s="195" t="s">
        <v>18</v>
      </c>
      <c r="D16" s="196">
        <f>COUNTA('Retenções Desconsideradas'!C2:C1568)</f>
        <v>31</v>
      </c>
      <c r="E16" s="54"/>
      <c r="F16" s="63"/>
      <c r="G16" s="178" t="s">
        <v>19</v>
      </c>
      <c r="H16" s="179" t="str">
        <f>INT(AVERAGE(ClientesMaio2025!D2:D199)/365)&amp;" Anos, "&amp;INT(MOD(AVERAGE(ClientesMaio2025!D2:D199),365)/30)&amp;" Meses e "&amp;INT(MOD(MOD(AVERAGE(ClientesMaio2025!D2:D199),365),30))&amp;" Dias"</f>
        <v>2 Anos, 0 Meses e 13 Dias</v>
      </c>
      <c r="I16" s="12"/>
      <c r="J16" s="13"/>
      <c r="K16" s="191"/>
      <c r="L16" s="191"/>
    </row>
    <row r="17" customHeight="1" spans="1:12">
      <c r="A17" s="63"/>
      <c r="B17" s="63"/>
      <c r="C17" s="197" t="s">
        <v>20</v>
      </c>
      <c r="D17" s="198">
        <f>D13+D15+D14</f>
        <v>275</v>
      </c>
      <c r="E17" s="199">
        <f>E13+E14+E15</f>
        <v>1</v>
      </c>
      <c r="F17" s="200"/>
      <c r="G17" s="63"/>
      <c r="H17" s="63"/>
      <c r="I17" s="63"/>
      <c r="J17" s="63"/>
      <c r="K17" s="63"/>
      <c r="L17" s="63"/>
    </row>
    <row r="18" customHeight="1" spans="1:12">
      <c r="A18" s="191"/>
      <c r="B18" s="63"/>
      <c r="C18" s="63"/>
      <c r="D18" s="63"/>
      <c r="E18" s="63"/>
      <c r="F18" s="201"/>
      <c r="G18" s="202" t="s">
        <v>21</v>
      </c>
      <c r="H18" s="12"/>
      <c r="I18" s="12"/>
      <c r="J18" s="13"/>
      <c r="K18" s="191"/>
      <c r="L18" s="191"/>
    </row>
    <row r="19" customHeight="1" spans="1:12">
      <c r="A19" s="191"/>
      <c r="B19" s="63"/>
      <c r="C19" s="180" t="s">
        <v>22</v>
      </c>
      <c r="D19" s="181"/>
      <c r="E19" s="63"/>
      <c r="F19" s="203"/>
      <c r="G19" s="204" t="s">
        <v>23</v>
      </c>
      <c r="H19" s="205">
        <f>H5+H4</f>
        <v>403</v>
      </c>
      <c r="I19" s="12"/>
      <c r="J19" s="13"/>
      <c r="K19" s="191"/>
      <c r="L19" s="191"/>
    </row>
    <row r="20" customHeight="1" spans="1:12">
      <c r="A20" s="63"/>
      <c r="B20" s="63"/>
      <c r="C20" s="184" t="s">
        <v>12</v>
      </c>
      <c r="D20" s="185">
        <f>COUNTIF(ClientesMaio2025!$T$2:$T$353,"Luis Chicuta")</f>
        <v>124</v>
      </c>
      <c r="E20" s="206">
        <f>D20/D22</f>
        <v>0.352272727272727</v>
      </c>
      <c r="F20" s="207"/>
      <c r="G20" s="204" t="s">
        <v>24</v>
      </c>
      <c r="H20" s="205">
        <f>H6+H4</f>
        <v>576</v>
      </c>
      <c r="I20" s="12"/>
      <c r="J20" s="13"/>
      <c r="K20" s="63"/>
      <c r="L20" s="63"/>
    </row>
    <row r="21" customHeight="1" spans="1:12">
      <c r="A21" s="208"/>
      <c r="B21" s="63"/>
      <c r="C21" s="184" t="s">
        <v>14</v>
      </c>
      <c r="D21" s="185">
        <f>COUNTIF(ClientesMaio2025!$T$2:$T$353,"Giovanna Aguiar")</f>
        <v>228</v>
      </c>
      <c r="E21" s="206">
        <f>D21/D22</f>
        <v>0.647727272727273</v>
      </c>
      <c r="F21" s="207"/>
      <c r="G21" s="204" t="s">
        <v>4</v>
      </c>
      <c r="H21" s="209">
        <f t="shared" ref="H21:H22" si="0">H5/H19</f>
        <v>0.126550868486352</v>
      </c>
      <c r="I21" s="12"/>
      <c r="J21" s="13"/>
      <c r="K21" s="208"/>
      <c r="L21" s="208"/>
    </row>
    <row r="22" customHeight="1" spans="1:12">
      <c r="A22" s="63"/>
      <c r="B22" s="63"/>
      <c r="C22" s="210" t="s">
        <v>25</v>
      </c>
      <c r="D22" s="211">
        <f t="shared" ref="D22:E22" si="1">SUM(D20:D21)</f>
        <v>352</v>
      </c>
      <c r="E22" s="212">
        <f t="shared" si="1"/>
        <v>1</v>
      </c>
      <c r="F22" s="213"/>
      <c r="G22" s="204" t="s">
        <v>5</v>
      </c>
      <c r="H22" s="209">
        <f t="shared" si="0"/>
        <v>0.388888888888889</v>
      </c>
      <c r="I22" s="12"/>
      <c r="J22" s="13"/>
      <c r="K22" s="63"/>
      <c r="L22" s="63"/>
    </row>
    <row r="23" customHeight="1" spans="1:12">
      <c r="A23" s="214"/>
      <c r="B23" s="63"/>
      <c r="C23" s="63"/>
      <c r="D23" s="63"/>
      <c r="E23" s="63"/>
      <c r="F23" s="63"/>
      <c r="G23" s="204" t="s">
        <v>26</v>
      </c>
      <c r="H23" s="209">
        <f>(H6/H20)/2</f>
        <v>0.194444444444444</v>
      </c>
      <c r="I23" s="12"/>
      <c r="J23" s="13"/>
      <c r="K23" s="214"/>
      <c r="L23" s="214"/>
    </row>
    <row r="24" customHeight="1" spans="1:12">
      <c r="A24" s="215"/>
      <c r="B24" s="63"/>
      <c r="C24" s="180" t="s">
        <v>27</v>
      </c>
      <c r="D24" s="181"/>
      <c r="E24" s="63"/>
      <c r="F24" s="63"/>
      <c r="G24" s="204" t="s">
        <v>28</v>
      </c>
      <c r="H24" s="209">
        <f>H21+H23</f>
        <v>0.320995312930797</v>
      </c>
      <c r="I24" s="12"/>
      <c r="J24" s="13"/>
      <c r="K24" s="215"/>
      <c r="L24" s="215"/>
    </row>
    <row r="25" customHeight="1" spans="1:12">
      <c r="A25" s="215"/>
      <c r="B25" s="63"/>
      <c r="C25" s="184" t="s">
        <v>12</v>
      </c>
      <c r="D25" s="185">
        <f>COUNTIF('Pausas Maio2025'!$E$2:$E$1000,"Luis Chicuta")</f>
        <v>5</v>
      </c>
      <c r="E25" s="206">
        <f>D25/D27</f>
        <v>0.625</v>
      </c>
      <c r="F25" s="216"/>
      <c r="G25" s="204" t="s">
        <v>29</v>
      </c>
      <c r="H25" s="217" t="str">
        <f>IF(H24&gt;=0.4,"R$ 2000",IF(H24&gt;=0.3,"R$ 1200",IF(H24&gt;=0.25,"R$ 800",IF(H24&gt;=0.21,"R$ 500",IF(H24&gt;=0.18,"R$ 300","R$ 00,00")))))</f>
        <v>R$ 1200</v>
      </c>
      <c r="I25" s="12"/>
      <c r="J25" s="13"/>
      <c r="K25" s="215"/>
      <c r="L25" s="215"/>
    </row>
    <row r="26" customHeight="1" spans="1:12">
      <c r="A26" s="215"/>
      <c r="B26" s="63"/>
      <c r="C26" s="184" t="s">
        <v>14</v>
      </c>
      <c r="D26" s="185">
        <f>COUNTIF('Pausas Maio2025'!$E$2:$E$1000,"Giovanna Aguiar")</f>
        <v>3</v>
      </c>
      <c r="E26" s="206">
        <f>D26/D27</f>
        <v>0.375</v>
      </c>
      <c r="F26" s="216"/>
      <c r="G26" s="63"/>
      <c r="H26" s="63"/>
      <c r="I26" s="63"/>
      <c r="J26" s="63"/>
      <c r="K26" s="215"/>
      <c r="L26" s="215"/>
    </row>
    <row r="27" customHeight="1" spans="1:12">
      <c r="A27" s="218"/>
      <c r="B27" s="63"/>
      <c r="C27" s="210" t="s">
        <v>30</v>
      </c>
      <c r="D27" s="211">
        <f t="shared" ref="D27:E27" si="2">SUM(D25:D26)</f>
        <v>8</v>
      </c>
      <c r="E27" s="212">
        <f t="shared" si="2"/>
        <v>1</v>
      </c>
      <c r="F27" s="63"/>
      <c r="G27" s="11" t="s">
        <v>31</v>
      </c>
      <c r="H27" s="219"/>
      <c r="I27" s="219"/>
      <c r="J27" s="219"/>
      <c r="K27" s="218"/>
      <c r="L27" s="218"/>
    </row>
    <row r="28" customHeight="1" spans="1:12">
      <c r="A28" s="215"/>
      <c r="B28" s="63"/>
      <c r="C28" s="63"/>
      <c r="D28" s="63"/>
      <c r="E28" s="63"/>
      <c r="F28" s="63"/>
      <c r="G28" s="220" t="s">
        <v>32</v>
      </c>
      <c r="H28" s="221" t="s">
        <v>33</v>
      </c>
      <c r="I28" s="247" t="s">
        <v>34</v>
      </c>
      <c r="J28" s="248" t="s">
        <v>35</v>
      </c>
      <c r="K28" s="249"/>
      <c r="L28" s="215"/>
    </row>
    <row r="29" customHeight="1" spans="1:12">
      <c r="A29" s="215"/>
      <c r="B29" s="63"/>
      <c r="C29" s="180" t="s">
        <v>36</v>
      </c>
      <c r="D29" s="12"/>
      <c r="E29" s="63"/>
      <c r="F29" s="63"/>
      <c r="G29" s="222"/>
      <c r="H29" s="223">
        <f>COUNTIF(ClientesMaio2025!$R$2:$R$353,"Baixa")+COUNTIF('Retenções Maio2025'!$I$2:$I$395,"Baixa")</f>
        <v>2</v>
      </c>
      <c r="I29" s="250">
        <f>COUNTIF(ClientesMaio2025!$R$2:$R$353,"Alta")+COUNTIF('Retenções Maio2025'!$I$2:$I$395,"Alta")</f>
        <v>15</v>
      </c>
      <c r="J29" s="251">
        <f>COUNTIF(ClientesMaio2025!$R$2:$R$353,"Crítica")+COUNTIF('Retenções Maio2025'!$I$2:$I$395,"Crítica")</f>
        <v>386</v>
      </c>
      <c r="K29" s="252"/>
      <c r="L29" s="215"/>
    </row>
    <row r="30" customHeight="1" spans="1:12">
      <c r="A30" s="181"/>
      <c r="B30" s="63"/>
      <c r="C30" s="184" t="s">
        <v>12</v>
      </c>
      <c r="D30" s="185">
        <v>332</v>
      </c>
      <c r="E30" s="206">
        <f>D30/D32</f>
        <v>0.586572438162544</v>
      </c>
      <c r="F30" s="63"/>
      <c r="G30" s="224" t="s">
        <v>37</v>
      </c>
      <c r="H30" s="221" t="s">
        <v>33</v>
      </c>
      <c r="I30" s="247" t="s">
        <v>34</v>
      </c>
      <c r="J30" s="248" t="s">
        <v>35</v>
      </c>
      <c r="K30" s="253"/>
      <c r="L30" s="181"/>
    </row>
    <row r="31" customHeight="1" spans="1:12">
      <c r="A31" s="215"/>
      <c r="B31" s="63"/>
      <c r="C31" s="184" t="s">
        <v>14</v>
      </c>
      <c r="D31" s="185">
        <v>234</v>
      </c>
      <c r="E31" s="206">
        <f>D31/D32</f>
        <v>0.413427561837456</v>
      </c>
      <c r="F31" s="63"/>
      <c r="G31" s="222"/>
      <c r="H31" s="223">
        <f>COUNTIF('Retenções Outros Setores'!$L$2:$L$1378,"Baixa")</f>
        <v>148</v>
      </c>
      <c r="I31" s="250">
        <f>COUNTIF('Retenções Outros Setores'!$L$2:$L$1378,"Alta")</f>
        <v>29</v>
      </c>
      <c r="J31" s="251">
        <f>COUNTIF('Retenções Outros Setores'!$L$2:$L$1378,"Crítica")</f>
        <v>47</v>
      </c>
      <c r="K31" s="252"/>
      <c r="L31" s="215"/>
    </row>
    <row r="32" customHeight="1" spans="1:12">
      <c r="A32" s="215"/>
      <c r="B32" s="63"/>
      <c r="C32" s="210" t="s">
        <v>38</v>
      </c>
      <c r="D32" s="211">
        <f t="shared" ref="D32:E32" si="3">SUM(D30:D31)</f>
        <v>566</v>
      </c>
      <c r="E32" s="212">
        <f t="shared" si="3"/>
        <v>1</v>
      </c>
      <c r="F32" s="225"/>
      <c r="G32" s="226" t="s">
        <v>39</v>
      </c>
      <c r="H32" s="227">
        <f>H29+I29+J29+H31+I31+J31</f>
        <v>627</v>
      </c>
      <c r="I32" s="12"/>
      <c r="J32" s="13"/>
      <c r="K32" s="253"/>
      <c r="L32" s="215"/>
    </row>
    <row r="33" customHeight="1" spans="1:12">
      <c r="A33" s="63"/>
      <c r="B33" s="63"/>
      <c r="C33" s="228" t="s">
        <v>40</v>
      </c>
      <c r="D33" s="229">
        <v>45807</v>
      </c>
      <c r="E33" s="12"/>
      <c r="F33" s="63"/>
      <c r="G33" s="63"/>
      <c r="H33" s="63"/>
      <c r="I33" s="63"/>
      <c r="J33" s="63"/>
      <c r="K33" s="254"/>
      <c r="L33" s="63"/>
    </row>
    <row r="34" customHeight="1" spans="1:12">
      <c r="A34" s="63"/>
      <c r="B34" s="63"/>
      <c r="C34" s="63"/>
      <c r="D34" s="63"/>
      <c r="E34" s="63"/>
      <c r="F34" s="230"/>
      <c r="G34" s="231" t="s">
        <v>41</v>
      </c>
      <c r="H34" s="232" t="str">
        <f>IF((0.18-H24)/(1/(H5+((H5+H4)-H6)))&lt;=0,"Meta já atingida",ROUNDUP((0.18-H24)/(1/(H5+((H5+H4)-H6))),0))</f>
        <v>Meta já atingida</v>
      </c>
      <c r="I34" s="12"/>
      <c r="J34" s="12"/>
      <c r="K34" s="249"/>
      <c r="L34" s="63"/>
    </row>
    <row r="35" customHeight="1" spans="1:12">
      <c r="A35" s="63"/>
      <c r="B35" s="63"/>
      <c r="C35" s="233" t="s">
        <v>42</v>
      </c>
      <c r="D35" s="234">
        <f>COUNTIF(ClientesMaio2025!$P$2:$P$353,"Vivo")</f>
        <v>71</v>
      </c>
      <c r="E35" s="12"/>
      <c r="F35" s="63"/>
      <c r="G35" s="231" t="s">
        <v>43</v>
      </c>
      <c r="H35" s="235" t="str">
        <f>IF(H34&lt;&gt;"Meta já atingida","Aguardando Meta anterior",IF((0.21-H24)/(1/(H5+((H5+H4)-H6)))&lt;=0,"Meta já atingida",ROUNDUP((0.21-H24)/(1/(H5+((H5+H4)-H6))),0)))</f>
        <v>Meta já atingida</v>
      </c>
      <c r="I35" s="12"/>
      <c r="J35" s="13"/>
      <c r="K35" s="254"/>
      <c r="L35" s="63"/>
    </row>
    <row r="36" customHeight="1" spans="1:12">
      <c r="A36" s="63"/>
      <c r="B36" s="63"/>
      <c r="C36" s="63"/>
      <c r="D36" s="63"/>
      <c r="E36" s="63"/>
      <c r="F36" s="63"/>
      <c r="G36" s="231" t="s">
        <v>44</v>
      </c>
      <c r="H36" s="235" t="str">
        <f>IF(H35&lt;&gt;"Meta já atingida","Aguardando Meta anterior",IF((0.25-H24)/(1/(H5+((H5+H4)-H6)))&lt;=0,"Meta já atingida",ROUNDUP((0.25-H24)/(1/(H5+((H5+H4)-H6))),0)))</f>
        <v>Meta já atingida</v>
      </c>
      <c r="I36" s="12"/>
      <c r="J36" s="13"/>
      <c r="K36" s="253"/>
      <c r="L36" s="63"/>
    </row>
    <row r="37" customHeight="1" spans="1:12">
      <c r="A37" s="236"/>
      <c r="B37" s="63"/>
      <c r="C37" s="63"/>
      <c r="D37" s="63"/>
      <c r="E37" s="63"/>
      <c r="F37" s="63"/>
      <c r="G37" s="231" t="s">
        <v>45</v>
      </c>
      <c r="H37" s="232" t="str">
        <f>IF(H36&lt;&gt;"Meta já atingida","Aguardando Meta anterior",IF((0.3-H24)/(1/(H5+((H5+H4)-H6)))&lt;=0,"Meta já atingida",ROUNDUP((0.3-H24)/(1/(H5+((H5+H4)-H6))),0)))</f>
        <v>Meta já atingida</v>
      </c>
      <c r="I37" s="12"/>
      <c r="J37" s="13"/>
      <c r="K37" s="254"/>
      <c r="L37" s="63"/>
    </row>
    <row r="38" customHeight="1" spans="1:12">
      <c r="A38" s="63"/>
      <c r="B38" s="63"/>
      <c r="C38" s="63"/>
      <c r="D38" s="63"/>
      <c r="E38" s="63"/>
      <c r="F38" s="63"/>
      <c r="G38" s="231" t="s">
        <v>46</v>
      </c>
      <c r="H38" s="232">
        <f>IF(H37&lt;&gt;"Meta já atingida","Aguardando Meta anterior",IF((0.4-H24)/(1/(H5+((H5+H4)-H6)))&lt;=0,"Meta já atingida",ROUNDUP((0.4-H24)/(1/(H5+((H5+H4)-H6))),0)))</f>
        <v>19</v>
      </c>
      <c r="I38" s="12"/>
      <c r="J38" s="13"/>
      <c r="K38" s="203"/>
      <c r="L38" s="63"/>
    </row>
    <row r="39" customHeight="1" spans="1:12">
      <c r="A39" s="63"/>
      <c r="B39" s="63"/>
      <c r="C39" s="63"/>
      <c r="D39" s="63"/>
      <c r="E39" s="63"/>
      <c r="F39" s="237"/>
      <c r="G39" s="228" t="s">
        <v>47</v>
      </c>
      <c r="H39" s="238">
        <f ca="1">NOW()</f>
        <v>45840.6709953704</v>
      </c>
      <c r="I39" s="12"/>
      <c r="J39" s="13"/>
      <c r="K39" s="225"/>
      <c r="L39" s="63"/>
    </row>
    <row r="40" customHeight="1" spans="1:12">
      <c r="A40" s="239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</row>
    <row r="41" customHeight="1" spans="1:12">
      <c r="A41" s="239"/>
      <c r="B41" s="63"/>
      <c r="C41" s="63"/>
      <c r="D41" s="63"/>
      <c r="E41" s="63"/>
      <c r="F41" s="63"/>
      <c r="G41" s="240" t="s">
        <v>48</v>
      </c>
      <c r="H41" s="241">
        <f t="shared" ref="H41:H42" si="4">SUM(D20+D13+D25+D30)</f>
        <v>477</v>
      </c>
      <c r="I41" s="255" t="s">
        <v>49</v>
      </c>
      <c r="J41" s="256">
        <f>H42-H41</f>
        <v>23</v>
      </c>
      <c r="K41" s="63"/>
      <c r="L41" s="239"/>
    </row>
    <row r="42" customHeight="1" spans="1:12">
      <c r="A42" s="239"/>
      <c r="B42" s="63"/>
      <c r="C42" s="63"/>
      <c r="D42" s="63"/>
      <c r="E42" s="63"/>
      <c r="F42" s="63"/>
      <c r="G42" s="242" t="s">
        <v>50</v>
      </c>
      <c r="H42" s="243">
        <f t="shared" si="4"/>
        <v>500</v>
      </c>
      <c r="I42" s="255" t="s">
        <v>49</v>
      </c>
      <c r="J42" s="257">
        <f>H41-H42</f>
        <v>-23</v>
      </c>
      <c r="K42" s="63"/>
      <c r="L42" s="239"/>
    </row>
    <row r="43" customHeight="1" spans="1:12">
      <c r="A43" s="239"/>
      <c r="B43" s="63"/>
      <c r="C43" s="63"/>
      <c r="D43" s="63"/>
      <c r="E43" s="63"/>
      <c r="F43" s="230"/>
      <c r="G43" s="63"/>
      <c r="H43" s="63"/>
      <c r="I43" s="63"/>
      <c r="J43" s="63"/>
      <c r="K43" s="63"/>
      <c r="L43" s="239"/>
    </row>
    <row r="44" customHeight="1" spans="1:12">
      <c r="A44" s="239"/>
      <c r="B44" s="63"/>
      <c r="C44" s="63"/>
      <c r="D44" s="63"/>
      <c r="E44" s="63"/>
      <c r="F44" s="237"/>
      <c r="G44" s="63"/>
      <c r="H44" s="63"/>
      <c r="I44" s="63"/>
      <c r="J44" s="63"/>
      <c r="K44" s="239"/>
      <c r="L44" s="239"/>
    </row>
    <row r="45" customHeight="1" spans="1:12">
      <c r="A45" s="239"/>
      <c r="B45" s="63"/>
      <c r="C45" s="63"/>
      <c r="D45" s="63"/>
      <c r="E45" s="63"/>
      <c r="F45" s="239"/>
      <c r="G45" s="63"/>
      <c r="H45" s="63"/>
      <c r="I45" s="63"/>
      <c r="J45" s="63"/>
      <c r="K45" s="239"/>
      <c r="L45" s="239"/>
    </row>
    <row r="46" customHeight="1" spans="1:12">
      <c r="A46" s="239"/>
      <c r="B46" s="63"/>
      <c r="C46" s="63"/>
      <c r="D46" s="63"/>
      <c r="E46" s="63"/>
      <c r="F46" s="239"/>
      <c r="G46" s="63"/>
      <c r="H46" s="63"/>
      <c r="I46" s="63"/>
      <c r="J46" s="63"/>
      <c r="K46" s="239"/>
      <c r="L46" s="239"/>
    </row>
    <row r="47" customHeight="1" spans="1:12">
      <c r="A47" s="239"/>
      <c r="B47" s="63"/>
      <c r="C47" s="63"/>
      <c r="D47" s="63"/>
      <c r="E47" s="63"/>
      <c r="F47" s="239"/>
      <c r="G47" s="63"/>
      <c r="H47" s="63"/>
      <c r="I47" s="63"/>
      <c r="J47" s="63"/>
      <c r="K47" s="239"/>
      <c r="L47" s="239"/>
    </row>
    <row r="48" customHeight="1" spans="1:12">
      <c r="A48" s="239"/>
      <c r="B48" s="63"/>
      <c r="C48" s="63"/>
      <c r="D48" s="63"/>
      <c r="E48" s="63"/>
      <c r="F48" s="63"/>
      <c r="G48" s="63"/>
      <c r="H48" s="63"/>
      <c r="I48" s="63"/>
      <c r="J48" s="63"/>
      <c r="K48" s="239"/>
      <c r="L48" s="239"/>
    </row>
    <row r="49" customHeight="1" spans="1:12">
      <c r="A49" s="239"/>
      <c r="B49" s="63"/>
      <c r="C49" s="63"/>
      <c r="D49" s="63"/>
      <c r="E49" s="63"/>
      <c r="F49" s="63"/>
      <c r="G49" s="63"/>
      <c r="H49" s="63"/>
      <c r="I49" s="63"/>
      <c r="J49" s="63"/>
      <c r="K49" s="239"/>
      <c r="L49" s="239"/>
    </row>
    <row r="50" customHeight="1" spans="1:12">
      <c r="A50" s="239"/>
      <c r="B50" s="63"/>
      <c r="C50" s="63"/>
      <c r="D50" s="63"/>
      <c r="E50" s="63"/>
      <c r="F50" s="239"/>
      <c r="G50" s="63"/>
      <c r="H50" s="63"/>
      <c r="I50" s="63"/>
      <c r="J50" s="63"/>
      <c r="K50" s="239"/>
      <c r="L50" s="239"/>
    </row>
    <row r="51" customHeight="1" spans="1:12">
      <c r="A51" s="239"/>
      <c r="B51" s="63"/>
      <c r="C51" s="63"/>
      <c r="D51" s="63"/>
      <c r="E51" s="63"/>
      <c r="F51" s="239"/>
      <c r="G51" s="63"/>
      <c r="H51" s="63"/>
      <c r="I51" s="63"/>
      <c r="J51" s="63"/>
      <c r="K51" s="239"/>
      <c r="L51" s="239"/>
    </row>
    <row r="52" customHeight="1" spans="1:12">
      <c r="A52" s="239"/>
      <c r="B52" s="63"/>
      <c r="C52" s="63"/>
      <c r="D52" s="63"/>
      <c r="E52" s="63"/>
      <c r="F52" s="239"/>
      <c r="G52" s="63"/>
      <c r="H52" s="63"/>
      <c r="I52" s="63"/>
      <c r="J52" s="63"/>
      <c r="K52" s="239"/>
      <c r="L52" s="239"/>
    </row>
    <row r="53" customHeight="1" spans="1:12">
      <c r="A53" s="239"/>
      <c r="B53" s="63"/>
      <c r="C53" s="63"/>
      <c r="D53" s="63"/>
      <c r="E53" s="63"/>
      <c r="F53" s="239"/>
      <c r="G53" s="63"/>
      <c r="H53" s="63"/>
      <c r="I53" s="63"/>
      <c r="J53" s="63"/>
      <c r="K53" s="239"/>
      <c r="L53" s="239"/>
    </row>
    <row r="54" customHeight="1" spans="1:12">
      <c r="A54" s="239"/>
      <c r="B54" s="239"/>
      <c r="C54" s="239"/>
      <c r="D54" s="239"/>
      <c r="E54" s="239"/>
      <c r="F54" s="239"/>
      <c r="G54" s="63"/>
      <c r="H54" s="63"/>
      <c r="I54" s="63"/>
      <c r="J54" s="63"/>
      <c r="K54" s="239"/>
      <c r="L54" s="239"/>
    </row>
    <row r="55" customHeight="1" spans="1:12">
      <c r="A55" s="239"/>
      <c r="B55" s="239"/>
      <c r="C55" s="239"/>
      <c r="D55" s="239"/>
      <c r="E55" s="239"/>
      <c r="F55" s="239"/>
      <c r="G55" s="63"/>
      <c r="H55" s="63"/>
      <c r="I55" s="63"/>
      <c r="J55" s="63"/>
      <c r="K55" s="239"/>
      <c r="L55" s="239"/>
    </row>
    <row r="56" customHeight="1" spans="1:12">
      <c r="A56" s="239"/>
      <c r="B56" s="239"/>
      <c r="C56" s="239"/>
      <c r="D56" s="239"/>
      <c r="E56" s="239"/>
      <c r="F56" s="239"/>
      <c r="G56" s="63"/>
      <c r="H56" s="63"/>
      <c r="I56" s="63"/>
      <c r="J56" s="63"/>
      <c r="K56" s="239"/>
      <c r="L56" s="239"/>
    </row>
    <row r="57" customHeight="1" spans="1:12">
      <c r="A57" s="239"/>
      <c r="B57" s="239"/>
      <c r="C57" s="239"/>
      <c r="D57" s="239"/>
      <c r="E57" s="239"/>
      <c r="F57" s="239"/>
      <c r="G57" s="63"/>
      <c r="H57" s="63"/>
      <c r="I57" s="63"/>
      <c r="J57" s="63"/>
      <c r="K57" s="239"/>
      <c r="L57" s="239"/>
    </row>
    <row r="58" customHeight="1" spans="1:12">
      <c r="A58" s="239"/>
      <c r="B58" s="239"/>
      <c r="C58" s="239"/>
      <c r="D58" s="239"/>
      <c r="E58" s="239"/>
      <c r="F58" s="239"/>
      <c r="G58" s="63"/>
      <c r="H58" s="63"/>
      <c r="I58" s="63"/>
      <c r="J58" s="63"/>
      <c r="K58" s="239"/>
      <c r="L58" s="239"/>
    </row>
    <row r="59" customHeight="1" spans="1:12">
      <c r="A59" s="239"/>
      <c r="B59" s="239"/>
      <c r="C59" s="239"/>
      <c r="D59" s="239"/>
      <c r="E59" s="239"/>
      <c r="F59" s="239"/>
      <c r="G59" s="63"/>
      <c r="H59" s="63"/>
      <c r="I59" s="63"/>
      <c r="J59" s="63"/>
      <c r="K59" s="239"/>
      <c r="L59" s="239"/>
    </row>
    <row r="60" customHeight="1" spans="1:12">
      <c r="A60" s="239"/>
      <c r="B60" s="239"/>
      <c r="C60" s="239"/>
      <c r="D60" s="239"/>
      <c r="E60" s="239"/>
      <c r="F60" s="239"/>
      <c r="G60" s="63"/>
      <c r="H60" s="63"/>
      <c r="I60" s="63"/>
      <c r="J60" s="63"/>
      <c r="K60" s="239"/>
      <c r="L60" s="239"/>
    </row>
    <row r="61" customHeight="1" spans="1:12">
      <c r="A61" s="239"/>
      <c r="B61" s="239"/>
      <c r="C61" s="239"/>
      <c r="D61" s="239"/>
      <c r="E61" s="239"/>
      <c r="F61" s="239"/>
      <c r="G61" s="63"/>
      <c r="H61" s="63"/>
      <c r="I61" s="63"/>
      <c r="J61" s="63"/>
      <c r="K61" s="239"/>
      <c r="L61" s="239"/>
    </row>
    <row r="62" customHeight="1" spans="1:12">
      <c r="A62" s="239"/>
      <c r="B62" s="239"/>
      <c r="C62" s="239"/>
      <c r="D62" s="239"/>
      <c r="E62" s="239"/>
      <c r="F62" s="239"/>
      <c r="G62" s="63"/>
      <c r="H62" s="63"/>
      <c r="I62" s="63"/>
      <c r="J62" s="63"/>
      <c r="K62" s="239"/>
      <c r="L62" s="239"/>
    </row>
    <row r="63" customHeight="1" spans="1:12">
      <c r="A63" s="239"/>
      <c r="B63" s="239"/>
      <c r="C63" s="239"/>
      <c r="D63" s="239"/>
      <c r="E63" s="239"/>
      <c r="F63" s="239"/>
      <c r="G63" s="63"/>
      <c r="H63" s="63"/>
      <c r="I63" s="63"/>
      <c r="J63" s="63"/>
      <c r="K63" s="239"/>
      <c r="L63" s="239"/>
    </row>
    <row r="64" customHeight="1" spans="1:12">
      <c r="A64" s="239"/>
      <c r="B64" s="239"/>
      <c r="C64" s="239"/>
      <c r="D64" s="239"/>
      <c r="E64" s="63"/>
      <c r="F64" s="239"/>
      <c r="G64" s="63"/>
      <c r="H64" s="63"/>
      <c r="I64" s="63"/>
      <c r="J64" s="63"/>
      <c r="K64" s="239"/>
      <c r="L64" s="239"/>
    </row>
    <row r="65" customHeight="1" spans="1:12">
      <c r="A65" s="239"/>
      <c r="B65" s="239"/>
      <c r="C65" s="63"/>
      <c r="D65" s="63"/>
      <c r="E65" s="63"/>
      <c r="F65" s="239"/>
      <c r="G65" s="63"/>
      <c r="H65" s="63"/>
      <c r="I65" s="63"/>
      <c r="J65" s="63"/>
      <c r="K65" s="239"/>
      <c r="L65" s="239"/>
    </row>
    <row r="66" customHeight="1" spans="1:12">
      <c r="A66" s="239"/>
      <c r="B66" s="239"/>
      <c r="C66" s="63"/>
      <c r="D66" s="63"/>
      <c r="E66" s="63"/>
      <c r="F66" s="239"/>
      <c r="G66" s="63"/>
      <c r="H66" s="63"/>
      <c r="I66" s="63"/>
      <c r="J66" s="63"/>
      <c r="K66" s="239"/>
      <c r="L66" s="239"/>
    </row>
    <row r="67" customHeight="1" spans="1:12">
      <c r="A67" s="239"/>
      <c r="B67" s="239"/>
      <c r="C67" s="63"/>
      <c r="D67" s="63"/>
      <c r="E67" s="63"/>
      <c r="F67" s="239"/>
      <c r="G67" s="63"/>
      <c r="H67" s="63"/>
      <c r="I67" s="63"/>
      <c r="J67" s="63"/>
      <c r="K67" s="239"/>
      <c r="L67" s="239"/>
    </row>
    <row r="68" customHeight="1" spans="1:12">
      <c r="A68" s="239"/>
      <c r="B68" s="63"/>
      <c r="C68" s="63"/>
      <c r="D68" s="63"/>
      <c r="E68" s="63"/>
      <c r="F68" s="239"/>
      <c r="G68" s="63"/>
      <c r="H68" s="63"/>
      <c r="I68" s="63"/>
      <c r="J68" s="63"/>
      <c r="K68" s="63"/>
      <c r="L68" s="239"/>
    </row>
    <row r="69" customHeight="1" spans="1:12">
      <c r="A69" s="63"/>
      <c r="B69" s="63"/>
      <c r="C69" s="63"/>
      <c r="D69" s="63"/>
      <c r="E69" s="63"/>
      <c r="F69" s="239"/>
      <c r="G69" s="63"/>
      <c r="H69" s="63"/>
      <c r="I69" s="63"/>
      <c r="J69" s="63"/>
      <c r="K69" s="63"/>
      <c r="L69" s="63"/>
    </row>
    <row r="70" customHeight="1" spans="1:12">
      <c r="A70" s="63"/>
      <c r="B70" s="63"/>
      <c r="C70" s="63"/>
      <c r="D70" s="63"/>
      <c r="E70" s="63"/>
      <c r="F70" s="239"/>
      <c r="G70" s="63"/>
      <c r="H70" s="63"/>
      <c r="I70" s="63"/>
      <c r="J70" s="63"/>
      <c r="K70" s="63"/>
      <c r="L70" s="63"/>
    </row>
    <row r="71" customHeight="1" spans="1:12">
      <c r="A71" s="63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</row>
    <row r="72" customHeight="1" spans="1:12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</row>
    <row r="73" customHeight="1" spans="1:12">
      <c r="A73" s="63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</row>
    <row r="74" customHeight="1" spans="1:12">
      <c r="A74" s="63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</row>
    <row r="75" customHeight="1" spans="1:12">
      <c r="A75" s="63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</row>
    <row r="76" customHeight="1" spans="1:12">
      <c r="A76" s="63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</row>
    <row r="77" customHeight="1" spans="1:12">
      <c r="A77" s="6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</row>
    <row r="78" customHeight="1" spans="1:12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</row>
    <row r="79" customHeight="1" spans="1:12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</row>
    <row r="80" customHeight="1" spans="1:12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</row>
    <row r="81" customHeight="1" spans="1:12">
      <c r="A81" s="63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</row>
    <row r="82" customHeight="1" spans="1:12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</row>
    <row r="83" customHeight="1" spans="1:12">
      <c r="A83" s="6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</row>
    <row r="84" customHeight="1" spans="1:12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</row>
    <row r="85" customHeight="1" spans="1:12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</row>
    <row r="86" customHeight="1" spans="1:12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</row>
    <row r="87" customHeight="1" spans="1:12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</row>
    <row r="88" customHeight="1" spans="1:12">
      <c r="A88" s="63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</row>
    <row r="89" customHeight="1" spans="1:12">
      <c r="A89" s="63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</row>
    <row r="90" customHeight="1" spans="1:12">
      <c r="A90" s="63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</row>
    <row r="91" customHeight="1" spans="1:12">
      <c r="A91" s="63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</row>
    <row r="92" customHeight="1" spans="1:12">
      <c r="A92" s="63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</row>
    <row r="93" customHeight="1" spans="1:12">
      <c r="A93" s="63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</row>
    <row r="94" customHeight="1" spans="1:12">
      <c r="A94" s="63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</row>
    <row r="95" customHeight="1" spans="1:12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</row>
    <row r="96" customHeight="1" spans="1:12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</row>
    <row r="97" customHeight="1" spans="1:12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</row>
    <row r="98" customHeight="1" spans="1:12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</row>
    <row r="99" customHeight="1" spans="1:12">
      <c r="A99" s="63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</row>
    <row r="100" customHeight="1" spans="1:12">
      <c r="A100" s="63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</row>
    <row r="101" customHeight="1" spans="1:12">
      <c r="A101" s="63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</row>
    <row r="102" customHeight="1" spans="1:12">
      <c r="A102" s="63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</row>
    <row r="103" customHeight="1" spans="1:12">
      <c r="A103" s="63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</row>
    <row r="104" customHeight="1" spans="1:12">
      <c r="A104" s="63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</row>
    <row r="105" customHeight="1" spans="1:12">
      <c r="A105" s="63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</row>
    <row r="106" customHeight="1" spans="1:12">
      <c r="A106" s="63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</row>
    <row r="107" customHeight="1" spans="1:12">
      <c r="A107" s="63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</row>
    <row r="108" customHeight="1" spans="1:12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</row>
    <row r="109" customHeight="1" spans="1:12">
      <c r="A109" s="63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</row>
    <row r="110" customHeight="1" spans="1:12">
      <c r="A110" s="63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</row>
    <row r="111" customHeight="1" spans="1:12">
      <c r="A111" s="63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</row>
    <row r="112" customHeight="1" spans="1:12">
      <c r="A112" s="63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</row>
    <row r="113" customHeight="1" spans="1:12">
      <c r="A113" s="63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</row>
    <row r="114" customHeight="1" spans="1:12">
      <c r="A114" s="63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</row>
    <row r="115" customHeight="1" spans="1:12">
      <c r="A115" s="63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</row>
    <row r="116" customHeight="1" spans="1:12">
      <c r="A116" s="63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</row>
    <row r="117" customHeight="1" spans="1:12">
      <c r="A117" s="63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</row>
    <row r="118" customHeight="1" spans="1:12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</row>
    <row r="119" customHeight="1" spans="1:12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</row>
    <row r="120" customHeight="1" spans="1:12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</row>
    <row r="121" customHeight="1" spans="1:12">
      <c r="A121" s="63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</row>
    <row r="122" customHeight="1" spans="1:12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</row>
    <row r="123" customHeight="1" spans="1:12">
      <c r="A123" s="63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</row>
    <row r="124" customHeight="1" spans="1:12">
      <c r="A124" s="63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</row>
    <row r="125" customHeight="1" spans="1:12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</row>
    <row r="126" customHeight="1" spans="1:12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</row>
    <row r="127" customHeight="1" spans="1:12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</row>
    <row r="128" customHeight="1" spans="1:12">
      <c r="A128" s="63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</row>
    <row r="129" customHeight="1" spans="1:12">
      <c r="A129" s="63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</row>
    <row r="130" customHeight="1" spans="1:12">
      <c r="A130" s="63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</row>
    <row r="131" customHeight="1" spans="1:12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</row>
    <row r="132" customHeight="1" spans="1:12">
      <c r="A132" s="63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</row>
    <row r="133" customHeight="1" spans="1:12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</row>
    <row r="134" customHeight="1" spans="1:12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</row>
    <row r="135" customHeight="1" spans="1:12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</row>
    <row r="136" customHeight="1" spans="1:12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</row>
    <row r="137" customHeight="1" spans="1:12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</row>
    <row r="138" customHeight="1" spans="1:12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</row>
    <row r="139" customHeight="1" spans="1:12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</row>
    <row r="140" customHeight="1" spans="1:12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</row>
    <row r="141" customHeight="1" spans="1:12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</row>
    <row r="142" customHeight="1" spans="1:12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</row>
    <row r="143" customHeight="1" spans="1:12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</row>
    <row r="144" customHeight="1" spans="1:12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</row>
    <row r="145" customHeight="1" spans="1:12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</row>
    <row r="146" customHeight="1" spans="1:12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</row>
    <row r="147" customHeight="1" spans="1:12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</row>
    <row r="148" customHeight="1" spans="1:12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</row>
    <row r="149" customHeight="1" spans="1:12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</row>
    <row r="150" customHeight="1" spans="1:12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</row>
    <row r="151" customHeight="1" spans="1:12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</row>
    <row r="152" customHeight="1" spans="1:12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</row>
    <row r="153" customHeight="1" spans="1:12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</row>
    <row r="154" customHeight="1" spans="1:12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</row>
    <row r="155" customHeight="1" spans="1:12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</row>
    <row r="156" customHeight="1" spans="1:12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</row>
    <row r="157" customHeight="1" spans="1:12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</row>
    <row r="158" customHeight="1" spans="1:12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</row>
    <row r="159" customHeight="1" spans="1:12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</row>
    <row r="160" customHeight="1" spans="1:12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</row>
    <row r="161" customHeight="1" spans="1:12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</row>
    <row r="162" customHeight="1" spans="1:12">
      <c r="A162" s="6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</row>
    <row r="163" customHeight="1" spans="1:12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</row>
    <row r="164" customHeight="1" spans="1:12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</row>
    <row r="165" customHeight="1" spans="1:12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</row>
    <row r="166" customHeight="1" spans="1:12">
      <c r="A166" s="63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</row>
    <row r="167" customHeight="1" spans="1:12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</row>
    <row r="168" customHeight="1" spans="1:12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</row>
    <row r="169" customHeight="1" spans="1:12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</row>
    <row r="170" customHeight="1" spans="1:12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</row>
    <row r="171" customHeight="1" spans="1:12">
      <c r="A171" s="63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</row>
    <row r="172" customHeight="1" spans="1:12">
      <c r="A172" s="63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</row>
    <row r="173" customHeight="1" spans="1:12">
      <c r="A173" s="63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</row>
    <row r="174" customHeight="1" spans="1:12">
      <c r="A174" s="63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</row>
    <row r="175" customHeight="1" spans="1:12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</row>
    <row r="176" customHeight="1" spans="1:12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</row>
    <row r="177" customHeight="1" spans="1:12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</row>
    <row r="178" customHeight="1" spans="1:12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</row>
    <row r="179" customHeight="1" spans="1:12">
      <c r="A179" s="6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</row>
    <row r="180" customHeight="1" spans="1:12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</row>
    <row r="181" customHeight="1" spans="1:12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</row>
    <row r="182" customHeight="1" spans="1:12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</row>
    <row r="183" customHeight="1" spans="1:12">
      <c r="A183" s="6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</row>
    <row r="184" customHeight="1" spans="1:12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</row>
    <row r="185" customHeight="1" spans="1:12">
      <c r="A185" s="6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</row>
    <row r="186" customHeight="1" spans="1:12">
      <c r="A186" s="6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</row>
    <row r="187" customHeight="1" spans="1:12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</row>
    <row r="188" customHeight="1" spans="1:12">
      <c r="A188" s="6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</row>
    <row r="189" customHeight="1" spans="1:12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</row>
    <row r="190" customHeight="1" spans="1:12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</row>
    <row r="191" customHeight="1" spans="1:12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</row>
    <row r="192" customHeight="1" spans="1:12">
      <c r="A192" s="6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</row>
    <row r="193" customHeight="1" spans="1:12">
      <c r="A193" s="63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</row>
    <row r="194" customHeight="1" spans="1:12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</row>
    <row r="195" customHeight="1" spans="1:12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</row>
    <row r="196" customHeight="1" spans="1:12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</row>
    <row r="197" customHeight="1" spans="1:12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</row>
    <row r="198" customHeight="1" spans="1:12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</row>
    <row r="199" customHeight="1" spans="1:12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</row>
    <row r="200" customHeight="1" spans="1:12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</row>
    <row r="201" customHeight="1" spans="1:12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</row>
    <row r="202" customHeight="1" spans="1:12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</row>
    <row r="203" customHeight="1" spans="1:12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</row>
    <row r="204" customHeight="1" spans="1:12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</row>
    <row r="205" customHeight="1" spans="1:12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</row>
    <row r="206" customHeight="1" spans="1:12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</row>
    <row r="207" customHeight="1" spans="1:12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</row>
    <row r="208" customHeight="1" spans="1:12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</row>
    <row r="209" customHeight="1" spans="1:12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</row>
    <row r="210" customHeight="1" spans="1:12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</row>
    <row r="211" customHeight="1" spans="1:12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</row>
    <row r="212" customHeight="1" spans="1:12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</row>
    <row r="213" customHeight="1" spans="1:12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</row>
    <row r="214" customHeight="1" spans="1:12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</row>
    <row r="215" customHeight="1" spans="1:12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</row>
    <row r="216" customHeight="1" spans="1:12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</row>
    <row r="217" customHeight="1" spans="1:12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</row>
    <row r="218" customHeight="1" spans="1:12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</row>
    <row r="219" customHeight="1" spans="1:12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</row>
    <row r="220" customHeight="1" spans="1:12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</row>
    <row r="221" customHeight="1" spans="1:12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</row>
    <row r="222" customHeight="1" spans="1:12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</row>
    <row r="223" customHeight="1" spans="1:12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</row>
    <row r="224" customHeight="1" spans="1:12">
      <c r="A224" s="63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</row>
    <row r="225" customHeight="1" spans="1:12">
      <c r="A225" s="63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</row>
    <row r="226" customHeight="1" spans="1:12">
      <c r="A226" s="6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</row>
    <row r="227" customHeight="1" spans="1:12">
      <c r="A227" s="63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</row>
    <row r="228" customHeight="1" spans="1:12">
      <c r="A228" s="6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</row>
    <row r="229" customHeight="1" spans="1:12">
      <c r="A229" s="6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</row>
    <row r="230" customHeight="1" spans="1:12">
      <c r="A230" s="6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</row>
    <row r="231" customHeight="1" spans="1:12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</row>
    <row r="232" customHeight="1" spans="1:12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</row>
    <row r="233" customHeight="1" spans="1:12">
      <c r="A233" s="6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</row>
    <row r="234" customHeight="1" spans="1:12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</row>
    <row r="235" customHeight="1" spans="1:12">
      <c r="A235" s="6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</row>
    <row r="236" customHeight="1" spans="1:12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</row>
    <row r="237" customHeight="1" spans="1:12">
      <c r="A237" s="63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</row>
    <row r="238" customHeight="1" spans="1:12">
      <c r="A238" s="63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</row>
    <row r="239" customHeight="1" spans="1:12">
      <c r="A239" s="63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</row>
    <row r="240" customHeight="1" spans="1:12">
      <c r="A240" s="6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</row>
    <row r="241" customHeight="1" spans="1:12">
      <c r="A241" s="63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</row>
    <row r="242" customHeight="1" spans="1:12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</row>
    <row r="243" customHeight="1" spans="1:12">
      <c r="A243" s="6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</row>
    <row r="244" customHeight="1" spans="1:12">
      <c r="A244" s="6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</row>
    <row r="245" customHeight="1" spans="1:12">
      <c r="A245" s="63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</row>
    <row r="246" customHeight="1" spans="1:12">
      <c r="A246" s="63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</row>
    <row r="247" customHeight="1" spans="1:12">
      <c r="A247" s="63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</row>
    <row r="248" customHeight="1" spans="1:12">
      <c r="A248" s="63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</row>
    <row r="249" customHeight="1" spans="1:12">
      <c r="A249" s="63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</row>
    <row r="250" customHeight="1" spans="1:12">
      <c r="A250" s="63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</row>
    <row r="251" customHeight="1" spans="1:12">
      <c r="A251" s="63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</row>
    <row r="252" customHeight="1" spans="1:12">
      <c r="A252" s="63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</row>
    <row r="253" customHeight="1" spans="1:12">
      <c r="A253" s="63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</row>
    <row r="254" customHeight="1" spans="1:12">
      <c r="A254" s="63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</row>
    <row r="255" customHeight="1" spans="1:12">
      <c r="A255" s="63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</row>
    <row r="256" customHeight="1" spans="1:12">
      <c r="A256" s="6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</row>
    <row r="257" customHeight="1" spans="1:12">
      <c r="A257" s="63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</row>
    <row r="258" customHeight="1" spans="1:12">
      <c r="A258" s="63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</row>
    <row r="259" customHeight="1" spans="1:12">
      <c r="A259" s="63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</row>
    <row r="260" customHeight="1" spans="1:12">
      <c r="A260" s="63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</row>
    <row r="261" customHeight="1" spans="1:12">
      <c r="A261" s="63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</row>
    <row r="262" customHeight="1" spans="1:12">
      <c r="A262" s="63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</row>
    <row r="263" customHeight="1" spans="1:12">
      <c r="A263" s="63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</row>
    <row r="264" customHeight="1" spans="1:12">
      <c r="A264" s="63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</row>
    <row r="265" customHeight="1" spans="1:12">
      <c r="A265" s="63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</row>
    <row r="266" customHeight="1" spans="1:12">
      <c r="A266" s="63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</row>
    <row r="267" customHeight="1" spans="1:12">
      <c r="A267" s="63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</row>
    <row r="268" customHeight="1" spans="1:12">
      <c r="A268" s="63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</row>
    <row r="269" customHeight="1" spans="1:12">
      <c r="A269" s="63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</row>
    <row r="270" customHeight="1" spans="1:12">
      <c r="A270" s="63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</row>
    <row r="271" customHeight="1" spans="1:12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</row>
    <row r="272" customHeight="1" spans="1:12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</row>
    <row r="273" customHeight="1" spans="1:12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</row>
    <row r="274" customHeight="1" spans="1:12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</row>
    <row r="275" customHeight="1" spans="1:12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</row>
    <row r="276" customHeight="1" spans="1:12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</row>
    <row r="277" customHeight="1" spans="1:12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</row>
    <row r="278" customHeight="1" spans="1:12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</row>
    <row r="279" customHeight="1" spans="1:12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</row>
    <row r="280" customHeight="1" spans="1:12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</row>
    <row r="281" customHeight="1" spans="1:12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</row>
    <row r="282" customHeight="1" spans="1:12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</row>
    <row r="283" customHeight="1" spans="1:12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</row>
    <row r="284" customHeight="1" spans="1:12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</row>
    <row r="285" customHeight="1" spans="1:12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</row>
    <row r="286" customHeight="1" spans="1:12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</row>
    <row r="287" customHeight="1" spans="1:12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</row>
    <row r="288" customHeight="1" spans="1:12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</row>
    <row r="289" customHeight="1" spans="1:12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</row>
    <row r="290" customHeight="1" spans="1:12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</row>
    <row r="291" customHeight="1" spans="1:12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</row>
    <row r="292" customHeight="1" spans="1:12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</row>
    <row r="293" customHeight="1" spans="1:12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</row>
    <row r="294" customHeight="1" spans="1:12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</row>
    <row r="295" customHeight="1" spans="1:12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</row>
    <row r="296" customHeight="1" spans="1:12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</row>
    <row r="297" customHeight="1" spans="1:12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</row>
    <row r="298" customHeight="1" spans="1:12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</row>
    <row r="299" customHeight="1" spans="1:12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</row>
    <row r="300" customHeight="1" spans="1:12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</row>
    <row r="301" customHeight="1" spans="1:12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</row>
    <row r="302" customHeight="1" spans="1:12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</row>
    <row r="303" customHeight="1" spans="1:12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</row>
    <row r="304" customHeight="1" spans="1:12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</row>
    <row r="305" customHeight="1" spans="1:12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</row>
    <row r="306" customHeight="1" spans="1:12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</row>
    <row r="307" customHeight="1" spans="1:12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</row>
    <row r="308" customHeight="1" spans="1:12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</row>
    <row r="309" customHeight="1" spans="1:12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</row>
    <row r="310" customHeight="1" spans="1:12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</row>
    <row r="311" customHeight="1" spans="1:12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</row>
    <row r="312" customHeight="1" spans="1:12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</row>
    <row r="313" customHeight="1" spans="1:12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</row>
    <row r="314" customHeight="1" spans="1:12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</row>
    <row r="315" customHeight="1" spans="1:12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</row>
    <row r="316" customHeight="1" spans="1:12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</row>
    <row r="317" customHeight="1" spans="1:12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</row>
    <row r="318" customHeight="1" spans="1:12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</row>
    <row r="319" customHeight="1" spans="1:12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</row>
    <row r="320" customHeight="1" spans="1:12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</row>
    <row r="321" customHeight="1" spans="1:12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</row>
    <row r="322" customHeight="1" spans="1:12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</row>
    <row r="323" customHeight="1" spans="1:12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</row>
    <row r="324" customHeight="1" spans="1:12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</row>
    <row r="325" customHeight="1" spans="1:12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</row>
    <row r="326" customHeight="1" spans="1:12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</row>
    <row r="327" customHeight="1" spans="1:12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</row>
    <row r="328" customHeight="1" spans="1:12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</row>
    <row r="329" customHeight="1" spans="1:12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</row>
    <row r="330" customHeight="1" spans="1:12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</row>
    <row r="331" customHeight="1" spans="1:12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</row>
    <row r="332" customHeight="1" spans="1:12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</row>
    <row r="333" customHeight="1" spans="1:12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</row>
    <row r="334" customHeight="1" spans="1:12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</row>
    <row r="335" customHeight="1" spans="1:12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</row>
    <row r="336" customHeight="1" spans="1:12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</row>
    <row r="337" customHeight="1" spans="1:12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</row>
    <row r="338" customHeight="1" spans="1:12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</row>
    <row r="339" customHeight="1" spans="1:12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</row>
    <row r="340" customHeight="1" spans="1:12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</row>
    <row r="341" customHeight="1" spans="1:12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</row>
    <row r="342" customHeight="1" spans="1:12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</row>
    <row r="343" customHeight="1" spans="1:12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</row>
    <row r="344" customHeight="1" spans="1:12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</row>
    <row r="345" customHeight="1" spans="1:12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</row>
    <row r="346" customHeight="1" spans="1:12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</row>
    <row r="347" customHeight="1" spans="1:12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</row>
    <row r="348" customHeight="1" spans="1:12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</row>
    <row r="349" customHeight="1" spans="1:12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</row>
    <row r="350" customHeight="1" spans="1:12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</row>
    <row r="351" customHeight="1" spans="1:12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</row>
    <row r="352" customHeight="1" spans="1:12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</row>
    <row r="353" customHeight="1" spans="1:12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</row>
    <row r="354" customHeight="1" spans="1:12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</row>
    <row r="355" customHeight="1" spans="1:12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</row>
    <row r="356" customHeight="1" spans="1:12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</row>
    <row r="357" customHeight="1" spans="1:12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</row>
    <row r="358" customHeight="1" spans="1:12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</row>
    <row r="359" customHeight="1" spans="1:12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</row>
    <row r="360" customHeight="1" spans="1:12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</row>
    <row r="361" customHeight="1" spans="1:12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</row>
    <row r="362" customHeight="1" spans="1:12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</row>
    <row r="363" customHeight="1" spans="1:12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</row>
    <row r="364" customHeight="1" spans="1:12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</row>
    <row r="365" customHeight="1" spans="1:12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</row>
    <row r="366" customHeight="1" spans="1:12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</row>
    <row r="367" customHeight="1" spans="1:12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</row>
    <row r="368" customHeight="1" spans="1:12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</row>
    <row r="369" customHeight="1" spans="1:12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</row>
    <row r="370" customHeight="1" spans="1:12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</row>
    <row r="371" customHeight="1" spans="1:12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</row>
    <row r="372" customHeight="1" spans="1:12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</row>
    <row r="373" customHeight="1" spans="1:12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</row>
    <row r="374" customHeight="1" spans="1:12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</row>
    <row r="375" customHeight="1" spans="1:12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</row>
    <row r="376" customHeight="1" spans="1:12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</row>
    <row r="377" customHeight="1" spans="1:12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</row>
    <row r="378" customHeight="1" spans="1:12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</row>
    <row r="379" customHeight="1" spans="1:12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</row>
    <row r="380" customHeight="1" spans="1:12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</row>
    <row r="381" customHeight="1" spans="1:12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</row>
    <row r="382" customHeight="1" spans="1:12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</row>
    <row r="383" customHeight="1" spans="1:12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</row>
    <row r="384" customHeight="1" spans="1:12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</row>
    <row r="385" customHeight="1" spans="1:12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</row>
    <row r="386" customHeight="1" spans="1:12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</row>
    <row r="387" customHeight="1" spans="1:12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</row>
    <row r="388" customHeight="1" spans="1:12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</row>
    <row r="389" customHeight="1" spans="1:12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</row>
    <row r="390" customHeight="1" spans="1:12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</row>
    <row r="391" customHeight="1" spans="1:12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</row>
    <row r="392" customHeight="1" spans="1:12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</row>
    <row r="393" customHeight="1" spans="1:12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</row>
    <row r="394" customHeight="1" spans="1:12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</row>
    <row r="395" customHeight="1" spans="1:12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</row>
    <row r="396" customHeight="1" spans="1:12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</row>
    <row r="397" customHeight="1" spans="1:12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</row>
    <row r="398" customHeight="1" spans="1:12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</row>
    <row r="399" customHeight="1" spans="1:12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</row>
    <row r="400" customHeight="1" spans="1:12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</row>
    <row r="401" customHeight="1" spans="1:12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</row>
    <row r="402" customHeight="1" spans="1:12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</row>
    <row r="403" customHeight="1" spans="1:12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</row>
    <row r="404" customHeight="1" spans="1:12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</row>
    <row r="405" customHeight="1" spans="1:12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</row>
    <row r="406" customHeight="1" spans="1:12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</row>
    <row r="407" customHeight="1" spans="1:12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</row>
    <row r="408" customHeight="1" spans="1:12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</row>
    <row r="409" customHeight="1" spans="1:12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</row>
    <row r="410" customHeight="1" spans="1:12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</row>
    <row r="411" customHeight="1" spans="1:12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</row>
    <row r="412" customHeight="1" spans="1:12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</row>
    <row r="413" customHeight="1" spans="1:12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</row>
    <row r="414" customHeight="1" spans="1:12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</row>
    <row r="415" customHeight="1" spans="1:12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</row>
    <row r="416" customHeight="1" spans="1:12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</row>
    <row r="417" customHeight="1" spans="1:12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</row>
    <row r="418" customHeight="1" spans="1:12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</row>
    <row r="419" customHeight="1" spans="1:12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</row>
    <row r="420" customHeight="1" spans="1:12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</row>
    <row r="421" customHeight="1" spans="1:12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</row>
    <row r="422" customHeight="1" spans="1:12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</row>
    <row r="423" customHeight="1" spans="1:12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</row>
    <row r="424" customHeight="1" spans="1:12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</row>
    <row r="425" customHeight="1" spans="1:12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</row>
    <row r="426" customHeight="1" spans="1:12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</row>
    <row r="427" customHeight="1" spans="1:12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</row>
    <row r="428" customHeight="1" spans="1:12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</row>
    <row r="429" customHeight="1" spans="1:12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</row>
    <row r="430" customHeight="1" spans="1:12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</row>
    <row r="431" customHeight="1" spans="1:12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</row>
    <row r="432" customHeight="1" spans="1:12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</row>
    <row r="433" customHeight="1" spans="1:12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</row>
    <row r="434" customHeight="1" spans="1:12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</row>
    <row r="435" customHeight="1" spans="1:12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</row>
    <row r="436" customHeight="1" spans="1:12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</row>
    <row r="437" customHeight="1" spans="1:12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</row>
    <row r="438" customHeight="1" spans="1:12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</row>
    <row r="439" customHeight="1" spans="1:12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</row>
    <row r="440" customHeight="1" spans="1:12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</row>
    <row r="441" customHeight="1" spans="1:12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</row>
    <row r="442" customHeight="1" spans="1:12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</row>
    <row r="443" customHeight="1" spans="1:12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</row>
    <row r="444" customHeight="1" spans="1:12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</row>
    <row r="445" customHeight="1" spans="1:12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</row>
    <row r="446" customHeight="1" spans="1:12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</row>
    <row r="447" customHeight="1" spans="1:12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</row>
    <row r="448" customHeight="1" spans="1:12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</row>
    <row r="449" customHeight="1" spans="1:12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</row>
    <row r="450" customHeight="1" spans="1:12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</row>
    <row r="451" customHeight="1" spans="1:12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</row>
    <row r="452" customHeight="1" spans="1:12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</row>
    <row r="453" customHeight="1" spans="1:12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</row>
    <row r="454" customHeight="1" spans="1:12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</row>
    <row r="455" customHeight="1" spans="1:12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</row>
    <row r="456" customHeight="1" spans="1:12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</row>
    <row r="457" customHeight="1" spans="1:12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</row>
    <row r="458" customHeight="1" spans="1:12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</row>
    <row r="459" customHeight="1" spans="1:12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</row>
    <row r="460" customHeight="1" spans="1:12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</row>
    <row r="461" customHeight="1" spans="1:12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</row>
    <row r="462" customHeight="1" spans="1:12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</row>
    <row r="463" customHeight="1" spans="1:12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</row>
    <row r="464" customHeight="1" spans="1:12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</row>
    <row r="465" customHeight="1" spans="1:12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</row>
    <row r="466" customHeight="1" spans="1:12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</row>
    <row r="467" customHeight="1" spans="1:12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</row>
    <row r="468" customHeight="1" spans="1:12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</row>
    <row r="469" customHeight="1" spans="1:12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</row>
    <row r="470" customHeight="1" spans="1:12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</row>
    <row r="471" customHeight="1" spans="1:12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</row>
    <row r="472" customHeight="1" spans="1:12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</row>
    <row r="473" customHeight="1" spans="1:12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</row>
    <row r="474" customHeight="1" spans="1:12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</row>
    <row r="475" customHeight="1" spans="1:12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</row>
    <row r="476" customHeight="1" spans="1:12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</row>
    <row r="477" customHeight="1" spans="1:12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</row>
    <row r="478" customHeight="1" spans="1:12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</row>
    <row r="479" customHeight="1" spans="1:12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</row>
    <row r="480" customHeight="1" spans="1:12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</row>
    <row r="481" customHeight="1" spans="1:12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</row>
    <row r="482" customHeight="1" spans="1:12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</row>
    <row r="483" customHeight="1" spans="1:12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</row>
    <row r="484" customHeight="1" spans="1:12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</row>
    <row r="485" customHeight="1" spans="1:12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</row>
    <row r="486" customHeight="1" spans="1:12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</row>
    <row r="487" customHeight="1" spans="1:12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</row>
    <row r="488" customHeight="1" spans="1:12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</row>
    <row r="489" customHeight="1" spans="1:12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</row>
    <row r="490" customHeight="1" spans="1:12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</row>
    <row r="491" customHeight="1" spans="1:12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</row>
    <row r="492" customHeight="1" spans="1:12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</row>
    <row r="493" customHeight="1" spans="1:12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</row>
    <row r="494" customHeight="1" spans="1:12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</row>
    <row r="495" customHeight="1" spans="1:12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</row>
    <row r="496" customHeight="1" spans="1:12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</row>
    <row r="497" customHeight="1" spans="1:12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</row>
    <row r="498" customHeight="1" spans="1:12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</row>
    <row r="499" customHeight="1" spans="1:12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</row>
    <row r="500" customHeight="1" spans="1:12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</row>
    <row r="501" customHeight="1" spans="1:12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</row>
    <row r="502" customHeight="1" spans="1:12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</row>
    <row r="503" customHeight="1" spans="1:12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</row>
    <row r="504" customHeight="1" spans="1:12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</row>
    <row r="505" customHeight="1" spans="1:12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</row>
    <row r="506" customHeight="1" spans="1:12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</row>
    <row r="507" customHeight="1" spans="1:12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</row>
    <row r="508" customHeight="1" spans="1:12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</row>
    <row r="509" customHeight="1" spans="1:12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</row>
    <row r="510" customHeight="1" spans="1:12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</row>
    <row r="511" customHeight="1" spans="1:12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</row>
    <row r="512" customHeight="1" spans="1:12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</row>
    <row r="513" customHeight="1" spans="1:12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</row>
    <row r="514" customHeight="1" spans="1:12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</row>
    <row r="515" customHeight="1" spans="1:12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</row>
    <row r="516" customHeight="1" spans="1:12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</row>
    <row r="517" customHeight="1" spans="1:12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</row>
    <row r="518" customHeight="1" spans="1:12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</row>
    <row r="519" customHeight="1" spans="1:12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</row>
    <row r="520" customHeight="1" spans="1:12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</row>
    <row r="521" customHeight="1" spans="1:12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</row>
    <row r="522" customHeight="1" spans="1:12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</row>
    <row r="523" customHeight="1" spans="1:12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</row>
    <row r="524" customHeight="1" spans="1:12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</row>
    <row r="525" customHeight="1" spans="1:12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</row>
    <row r="526" customHeight="1" spans="1:12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</row>
    <row r="527" customHeight="1" spans="1:12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</row>
    <row r="528" customHeight="1" spans="1:12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</row>
    <row r="529" customHeight="1" spans="1:12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</row>
    <row r="530" customHeight="1" spans="1:12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</row>
    <row r="531" customHeight="1" spans="1:12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</row>
    <row r="532" customHeight="1" spans="1:12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</row>
    <row r="533" customHeight="1" spans="1:12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</row>
    <row r="534" customHeight="1" spans="1:12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</row>
    <row r="535" customHeight="1" spans="1:12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</row>
    <row r="536" customHeight="1" spans="1:12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</row>
    <row r="537" customHeight="1" spans="1:12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</row>
    <row r="538" customHeight="1" spans="1:12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</row>
    <row r="539" customHeight="1" spans="1:12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</row>
    <row r="540" customHeight="1" spans="1:12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</row>
    <row r="541" customHeight="1" spans="1:12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</row>
    <row r="542" customHeight="1" spans="1:12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</row>
    <row r="543" customHeight="1" spans="1:12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</row>
    <row r="544" customHeight="1" spans="1:12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</row>
    <row r="545" customHeight="1" spans="1:12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</row>
    <row r="546" customHeight="1" spans="1:12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</row>
    <row r="547" customHeight="1" spans="1:12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</row>
    <row r="548" customHeight="1" spans="1:12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</row>
    <row r="549" customHeight="1" spans="1:12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</row>
    <row r="550" customHeight="1" spans="1:12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</row>
    <row r="551" customHeight="1" spans="1:12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</row>
    <row r="552" customHeight="1" spans="1:12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</row>
    <row r="553" customHeight="1" spans="1:12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</row>
    <row r="554" customHeight="1" spans="1:12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</row>
    <row r="555" customHeight="1" spans="1:12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</row>
    <row r="556" customHeight="1" spans="1:12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</row>
    <row r="557" customHeight="1" spans="1:12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</row>
    <row r="558" customHeight="1" spans="1:12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</row>
    <row r="559" customHeight="1" spans="1:12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</row>
    <row r="560" customHeight="1" spans="1:12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</row>
    <row r="561" customHeight="1" spans="1:12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</row>
    <row r="562" customHeight="1" spans="1:12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</row>
    <row r="563" customHeight="1" spans="1:12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</row>
    <row r="564" customHeight="1" spans="1:12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</row>
    <row r="565" customHeight="1" spans="1:12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</row>
    <row r="566" customHeight="1" spans="1:12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</row>
    <row r="567" customHeight="1" spans="1:12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</row>
    <row r="568" customHeight="1" spans="1:12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</row>
    <row r="569" customHeight="1" spans="1:12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</row>
    <row r="570" customHeight="1" spans="1:12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</row>
    <row r="571" customHeight="1" spans="1:12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</row>
    <row r="572" customHeight="1" spans="1:12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</row>
    <row r="573" customHeight="1" spans="1:12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</row>
    <row r="574" customHeight="1" spans="1:12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</row>
    <row r="575" customHeight="1" spans="1:12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</row>
    <row r="576" customHeight="1" spans="1:12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</row>
    <row r="577" customHeight="1" spans="1:12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</row>
    <row r="578" customHeight="1" spans="1:12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</row>
    <row r="579" customHeight="1" spans="1:12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</row>
    <row r="580" customHeight="1" spans="1:12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</row>
    <row r="581" customHeight="1" spans="1:12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</row>
    <row r="582" customHeight="1" spans="1:12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</row>
    <row r="583" customHeight="1" spans="1:12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</row>
    <row r="584" customHeight="1" spans="1:12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</row>
    <row r="585" customHeight="1" spans="1:12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</row>
    <row r="586" customHeight="1" spans="1:12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</row>
    <row r="587" customHeight="1" spans="1:12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</row>
    <row r="588" customHeight="1" spans="1:12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</row>
    <row r="589" customHeight="1" spans="1:12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</row>
    <row r="590" customHeight="1" spans="1:12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</row>
    <row r="591" customHeight="1" spans="1:12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</row>
    <row r="592" customHeight="1" spans="1:12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</row>
    <row r="593" customHeight="1" spans="1:12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</row>
    <row r="594" customHeight="1" spans="1:12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</row>
    <row r="595" customHeight="1" spans="1:12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</row>
    <row r="596" customHeight="1" spans="1:12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</row>
    <row r="597" customHeight="1" spans="1:12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</row>
    <row r="598" customHeight="1" spans="1:12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</row>
    <row r="599" customHeight="1" spans="1:12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</row>
    <row r="600" customHeight="1" spans="1:12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</row>
    <row r="601" customHeight="1" spans="1:12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</row>
    <row r="602" customHeight="1" spans="1:12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</row>
    <row r="603" customHeight="1" spans="1:12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</row>
    <row r="604" customHeight="1" spans="1:12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</row>
    <row r="605" customHeight="1" spans="1:12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</row>
    <row r="606" customHeight="1" spans="1:12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</row>
    <row r="607" customHeight="1" spans="1:12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</row>
    <row r="608" customHeight="1" spans="1:12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</row>
    <row r="609" customHeight="1" spans="1:12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</row>
    <row r="610" customHeight="1" spans="1:12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</row>
    <row r="611" customHeight="1" spans="1:12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</row>
    <row r="612" customHeight="1" spans="1:12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</row>
    <row r="613" customHeight="1" spans="1:12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</row>
    <row r="614" customHeight="1" spans="1:12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</row>
    <row r="615" customHeight="1" spans="1:12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</row>
    <row r="616" customHeight="1" spans="1:12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</row>
    <row r="617" customHeight="1" spans="1:12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</row>
    <row r="618" customHeight="1" spans="1:12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</row>
    <row r="619" customHeight="1" spans="1:12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</row>
    <row r="620" customHeight="1" spans="1:12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</row>
    <row r="621" customHeight="1" spans="1:12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</row>
    <row r="622" customHeight="1" spans="1:12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</row>
    <row r="623" customHeight="1" spans="1:12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</row>
    <row r="624" customHeight="1" spans="1:12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</row>
    <row r="625" customHeight="1" spans="1:12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</row>
    <row r="626" customHeight="1" spans="1:12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</row>
    <row r="627" customHeight="1" spans="1:12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</row>
    <row r="628" customHeight="1" spans="1:12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</row>
    <row r="629" customHeight="1" spans="1:12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</row>
    <row r="630" customHeight="1" spans="1:12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</row>
    <row r="631" customHeight="1" spans="1:12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</row>
    <row r="632" customHeight="1" spans="1:12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</row>
    <row r="633" customHeight="1" spans="1:12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</row>
    <row r="634" customHeight="1" spans="1:12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</row>
    <row r="635" customHeight="1" spans="1:12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</row>
    <row r="636" customHeight="1" spans="1:12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</row>
    <row r="637" customHeight="1" spans="1:12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</row>
    <row r="638" customHeight="1" spans="1:12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</row>
    <row r="639" customHeight="1" spans="1:12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</row>
    <row r="640" customHeight="1" spans="1:12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</row>
    <row r="641" customHeight="1" spans="1:12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</row>
    <row r="642" customHeight="1" spans="1:12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</row>
    <row r="643" customHeight="1" spans="1:12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</row>
    <row r="644" customHeight="1" spans="1:12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</row>
    <row r="645" customHeight="1" spans="1:12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</row>
    <row r="646" customHeight="1" spans="1:12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</row>
    <row r="647" customHeight="1" spans="1:12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</row>
    <row r="648" customHeight="1" spans="1:12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</row>
    <row r="649" customHeight="1" spans="1:12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</row>
    <row r="650" customHeight="1" spans="1:12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</row>
    <row r="651" customHeight="1" spans="1:12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</row>
    <row r="652" customHeight="1" spans="1:12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</row>
    <row r="653" customHeight="1" spans="1:12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</row>
    <row r="654" customHeight="1" spans="1:12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</row>
    <row r="655" customHeight="1" spans="1:12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</row>
    <row r="656" customHeight="1" spans="1:12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</row>
    <row r="657" customHeight="1" spans="1:12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</row>
    <row r="658" customHeight="1" spans="1:12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</row>
    <row r="659" customHeight="1" spans="1:12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</row>
    <row r="660" customHeight="1" spans="1:12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</row>
    <row r="661" customHeight="1" spans="1:12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</row>
    <row r="662" customHeight="1" spans="1:12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</row>
    <row r="663" customHeight="1" spans="1:12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</row>
    <row r="664" customHeight="1" spans="1:12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</row>
    <row r="665" customHeight="1" spans="1:12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</row>
    <row r="666" customHeight="1" spans="1:12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</row>
    <row r="667" customHeight="1" spans="1:12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</row>
    <row r="668" customHeight="1" spans="1:12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</row>
    <row r="669" customHeight="1" spans="1:12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</row>
    <row r="670" customHeight="1" spans="1:12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</row>
    <row r="671" customHeight="1" spans="1:12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</row>
    <row r="672" customHeight="1" spans="1:12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</row>
    <row r="673" customHeight="1" spans="1:12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</row>
    <row r="674" customHeight="1" spans="1:12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</row>
    <row r="675" customHeight="1" spans="1:12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</row>
    <row r="676" customHeight="1" spans="1:12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</row>
    <row r="677" customHeight="1" spans="1:12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</row>
    <row r="678" customHeight="1" spans="1:12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</row>
    <row r="679" customHeight="1" spans="1:12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</row>
    <row r="680" customHeight="1" spans="1:12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</row>
    <row r="681" customHeight="1" spans="1:12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</row>
    <row r="682" customHeight="1" spans="1:12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</row>
    <row r="683" customHeight="1" spans="1:12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</row>
    <row r="684" customHeight="1" spans="1:12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</row>
    <row r="685" customHeight="1" spans="1:12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</row>
    <row r="686" customHeight="1" spans="1:12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</row>
    <row r="687" customHeight="1" spans="1:12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</row>
    <row r="688" customHeight="1" spans="1:12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</row>
    <row r="689" customHeight="1" spans="1:12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</row>
    <row r="690" customHeight="1" spans="1:12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</row>
    <row r="691" customHeight="1" spans="1:12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</row>
    <row r="692" customHeight="1" spans="1:12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</row>
    <row r="693" customHeight="1" spans="1:12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</row>
    <row r="694" customHeight="1" spans="1:12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</row>
    <row r="695" customHeight="1" spans="1:12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</row>
    <row r="696" customHeight="1" spans="1:12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</row>
    <row r="697" customHeight="1" spans="1:12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</row>
    <row r="698" customHeight="1" spans="1:12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</row>
    <row r="699" customHeight="1" spans="1:12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</row>
    <row r="700" customHeight="1" spans="1:12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</row>
    <row r="701" customHeight="1" spans="1:12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</row>
    <row r="702" customHeight="1" spans="1:12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</row>
    <row r="703" customHeight="1" spans="1:12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</row>
    <row r="704" customHeight="1" spans="1:12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</row>
    <row r="705" customHeight="1" spans="1:12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</row>
    <row r="706" customHeight="1" spans="1:12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</row>
    <row r="707" customHeight="1" spans="1:12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</row>
    <row r="708" customHeight="1" spans="1:12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</row>
    <row r="709" customHeight="1" spans="1:12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</row>
    <row r="710" customHeight="1" spans="1:12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</row>
    <row r="711" customHeight="1" spans="1:12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</row>
    <row r="712" customHeight="1" spans="1:12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</row>
    <row r="713" customHeight="1" spans="1:12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</row>
    <row r="714" customHeight="1" spans="1:12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</row>
    <row r="715" customHeight="1" spans="1:12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</row>
    <row r="716" customHeight="1" spans="1:12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</row>
    <row r="717" customHeight="1" spans="1:12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</row>
    <row r="718" customHeight="1" spans="1:12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</row>
    <row r="719" customHeight="1" spans="1:12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</row>
    <row r="720" customHeight="1" spans="1:12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</row>
    <row r="721" customHeight="1" spans="1:12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</row>
    <row r="722" customHeight="1" spans="1:12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</row>
    <row r="723" customHeight="1" spans="1:12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</row>
    <row r="724" customHeight="1" spans="1:12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</row>
    <row r="725" customHeight="1" spans="1:12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</row>
    <row r="726" customHeight="1" spans="1:12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</row>
    <row r="727" customHeight="1" spans="1:12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</row>
    <row r="728" customHeight="1" spans="1:12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</row>
    <row r="729" customHeight="1" spans="1:12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</row>
    <row r="730" customHeight="1" spans="1:12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</row>
    <row r="731" customHeight="1" spans="1:12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</row>
    <row r="732" customHeight="1" spans="1:12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</row>
    <row r="733" customHeight="1" spans="1:12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</row>
    <row r="734" customHeight="1" spans="1:12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</row>
    <row r="735" customHeight="1" spans="1:12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</row>
    <row r="736" customHeight="1" spans="1:12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</row>
    <row r="737" customHeight="1" spans="1:12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</row>
    <row r="738" customHeight="1" spans="1:12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</row>
    <row r="739" customHeight="1" spans="1:12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</row>
    <row r="740" customHeight="1" spans="1:12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</row>
    <row r="741" customHeight="1" spans="1:12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</row>
    <row r="742" customHeight="1" spans="1:12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</row>
    <row r="743" customHeight="1" spans="1:12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</row>
    <row r="744" customHeight="1" spans="1:12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</row>
    <row r="745" customHeight="1" spans="1:12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</row>
    <row r="746" customHeight="1" spans="1:12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</row>
    <row r="747" customHeight="1" spans="1:12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</row>
    <row r="748" customHeight="1" spans="1:12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</row>
    <row r="749" customHeight="1" spans="1:12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</row>
    <row r="750" customHeight="1" spans="1:12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</row>
    <row r="751" customHeight="1" spans="1:12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</row>
    <row r="752" customHeight="1" spans="1:12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</row>
    <row r="753" customHeight="1" spans="1:12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</row>
    <row r="754" customHeight="1" spans="1:12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</row>
    <row r="755" customHeight="1" spans="1:12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</row>
    <row r="756" customHeight="1" spans="1:12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</row>
    <row r="757" customHeight="1" spans="1:12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</row>
    <row r="758" customHeight="1" spans="1:12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</row>
    <row r="759" customHeight="1" spans="1:12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</row>
    <row r="760" customHeight="1" spans="1:12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</row>
    <row r="761" customHeight="1" spans="1:12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</row>
    <row r="762" customHeight="1" spans="1:12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</row>
    <row r="763" customHeight="1" spans="1:12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</row>
    <row r="764" customHeight="1" spans="1:12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</row>
    <row r="765" customHeight="1" spans="1:12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</row>
    <row r="766" customHeight="1" spans="1:12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</row>
    <row r="767" customHeight="1" spans="1:12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</row>
    <row r="768" customHeight="1" spans="1:12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</row>
    <row r="769" customHeight="1" spans="1:12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</row>
    <row r="770" customHeight="1" spans="1:12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</row>
    <row r="771" customHeight="1" spans="1:12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</row>
    <row r="772" customHeight="1" spans="1:12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</row>
    <row r="773" customHeight="1" spans="1:12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</row>
    <row r="774" customHeight="1" spans="1:12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</row>
    <row r="775" customHeight="1" spans="1:12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</row>
    <row r="776" customHeight="1" spans="1:12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</row>
    <row r="777" customHeight="1" spans="1:12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</row>
    <row r="778" customHeight="1" spans="1:12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</row>
    <row r="779" customHeight="1" spans="1:12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</row>
    <row r="780" customHeight="1" spans="1:12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</row>
    <row r="781" customHeight="1" spans="1:12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</row>
    <row r="782" customHeight="1" spans="1:12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</row>
    <row r="783" customHeight="1" spans="1:12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</row>
    <row r="784" customHeight="1" spans="1:12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</row>
    <row r="785" customHeight="1" spans="1:12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</row>
    <row r="786" customHeight="1" spans="1:12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</row>
    <row r="787" customHeight="1" spans="1:12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</row>
    <row r="788" customHeight="1" spans="1:12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</row>
    <row r="789" customHeight="1" spans="1:12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</row>
    <row r="790" customHeight="1" spans="1:12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</row>
    <row r="791" customHeight="1" spans="1:12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</row>
    <row r="792" customHeight="1" spans="1:12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</row>
    <row r="793" customHeight="1" spans="1:12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</row>
    <row r="794" customHeight="1" spans="1:12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</row>
    <row r="795" customHeight="1" spans="1:12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</row>
    <row r="796" customHeight="1" spans="1:12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</row>
    <row r="797" customHeight="1" spans="1:12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</row>
    <row r="798" customHeight="1" spans="1:12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</row>
    <row r="799" customHeight="1" spans="1:12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</row>
    <row r="800" customHeight="1" spans="1:12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</row>
    <row r="801" customHeight="1" spans="1:12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</row>
    <row r="802" customHeight="1" spans="1:12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</row>
    <row r="803" customHeight="1" spans="1:12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</row>
    <row r="804" customHeight="1" spans="1:12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</row>
    <row r="805" customHeight="1" spans="1:12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</row>
    <row r="806" customHeight="1" spans="1:12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</row>
    <row r="807" customHeight="1" spans="1:12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</row>
    <row r="808" customHeight="1" spans="1:12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</row>
    <row r="809" customHeight="1" spans="1:12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</row>
    <row r="810" customHeight="1" spans="1:12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</row>
    <row r="811" customHeight="1" spans="1:12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</row>
    <row r="812" customHeight="1" spans="1:12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</row>
    <row r="813" customHeight="1" spans="1:12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</row>
    <row r="814" customHeight="1" spans="1:12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</row>
    <row r="815" customHeight="1" spans="1:12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</row>
    <row r="816" customHeight="1" spans="1:12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</row>
    <row r="817" customHeight="1" spans="1:12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</row>
    <row r="818" customHeight="1" spans="1:12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</row>
    <row r="819" customHeight="1" spans="1:12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</row>
    <row r="820" customHeight="1" spans="1:12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</row>
    <row r="821" customHeight="1" spans="1:12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</row>
    <row r="822" customHeight="1" spans="1:12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</row>
    <row r="823" customHeight="1" spans="1:12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</row>
    <row r="824" customHeight="1" spans="1:12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</row>
    <row r="825" customHeight="1" spans="1:12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</row>
    <row r="826" customHeight="1" spans="1:12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</row>
    <row r="827" customHeight="1" spans="1:12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</row>
    <row r="828" customHeight="1" spans="1:12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</row>
    <row r="829" customHeight="1" spans="1:12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</row>
    <row r="830" customHeight="1" spans="1:12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</row>
    <row r="831" customHeight="1" spans="1:12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</row>
    <row r="832" customHeight="1" spans="1:12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</row>
    <row r="833" customHeight="1" spans="1:12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</row>
    <row r="834" customHeight="1" spans="1:12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</row>
    <row r="835" customHeight="1" spans="1:12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</row>
    <row r="836" customHeight="1" spans="1:12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</row>
    <row r="837" customHeight="1" spans="1:12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</row>
    <row r="838" customHeight="1" spans="1:12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</row>
    <row r="839" customHeight="1" spans="1:12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</row>
    <row r="840" customHeight="1" spans="1:12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</row>
    <row r="841" customHeight="1" spans="1:12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</row>
    <row r="842" customHeight="1" spans="1:12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</row>
    <row r="843" customHeight="1" spans="1:12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</row>
    <row r="844" customHeight="1" spans="1:12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</row>
    <row r="845" customHeight="1" spans="1:12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</row>
    <row r="846" customHeight="1" spans="1:12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</row>
    <row r="847" customHeight="1" spans="1:12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</row>
    <row r="848" customHeight="1" spans="1:12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</row>
    <row r="849" customHeight="1" spans="1:12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</row>
    <row r="850" customHeight="1" spans="1:12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</row>
    <row r="851" customHeight="1" spans="1:12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</row>
    <row r="852" customHeight="1" spans="1:12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</row>
    <row r="853" customHeight="1" spans="1:12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</row>
    <row r="854" customHeight="1" spans="1:12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</row>
    <row r="855" customHeight="1" spans="1:12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</row>
    <row r="856" customHeight="1" spans="1:12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</row>
    <row r="857" customHeight="1" spans="1:12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</row>
    <row r="858" customHeight="1" spans="1:12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</row>
    <row r="859" customHeight="1" spans="1:12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</row>
    <row r="860" customHeight="1" spans="1:12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</row>
    <row r="861" customHeight="1" spans="1:12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</row>
    <row r="862" customHeight="1" spans="1:12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</row>
    <row r="863" customHeight="1" spans="1:12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</row>
    <row r="864" customHeight="1" spans="1:12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</row>
    <row r="865" customHeight="1" spans="1:12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</row>
    <row r="866" customHeight="1" spans="1:12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</row>
    <row r="867" customHeight="1" spans="1:12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</row>
    <row r="868" customHeight="1" spans="1:12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</row>
    <row r="869" customHeight="1" spans="1:12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</row>
    <row r="870" customHeight="1" spans="1:12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</row>
    <row r="871" customHeight="1" spans="1:12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</row>
    <row r="872" customHeight="1" spans="1:12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</row>
    <row r="873" customHeight="1" spans="1:12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</row>
    <row r="874" customHeight="1" spans="1:12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</row>
    <row r="875" customHeight="1" spans="1:12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</row>
    <row r="876" customHeight="1" spans="1:12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</row>
    <row r="877" customHeight="1" spans="1:12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</row>
    <row r="878" customHeight="1" spans="1:12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</row>
    <row r="879" customHeight="1" spans="1:12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</row>
    <row r="880" customHeight="1" spans="1:12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</row>
    <row r="881" customHeight="1" spans="1:12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</row>
    <row r="882" customHeight="1" spans="1:12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</row>
    <row r="883" customHeight="1" spans="1:12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</row>
    <row r="884" customHeight="1" spans="1:12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</row>
    <row r="885" customHeight="1" spans="1:12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</row>
    <row r="886" customHeight="1" spans="1:12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</row>
    <row r="887" customHeight="1" spans="1:12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</row>
    <row r="888" customHeight="1" spans="1:12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</row>
    <row r="889" customHeight="1" spans="1:12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</row>
    <row r="890" customHeight="1" spans="1:12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</row>
    <row r="891" customHeight="1" spans="1:12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</row>
    <row r="892" customHeight="1" spans="1:12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</row>
    <row r="893" customHeight="1" spans="1:12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</row>
    <row r="894" customHeight="1" spans="1:12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</row>
    <row r="895" customHeight="1" spans="1:12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</row>
    <row r="896" customHeight="1" spans="1:12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</row>
    <row r="897" customHeight="1" spans="1:12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</row>
    <row r="898" customHeight="1" spans="1:12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</row>
    <row r="899" customHeight="1" spans="1:12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</row>
    <row r="900" customHeight="1" spans="1:12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</row>
    <row r="901" customHeight="1" spans="1:12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</row>
    <row r="902" customHeight="1" spans="1:12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</row>
    <row r="903" customHeight="1" spans="1:12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</row>
    <row r="904" customHeight="1" spans="1:12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</row>
    <row r="905" customHeight="1" spans="1:12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</row>
    <row r="906" customHeight="1" spans="1:12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</row>
    <row r="907" customHeight="1" spans="1:12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</row>
    <row r="908" customHeight="1" spans="1:12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</row>
    <row r="909" customHeight="1" spans="1:12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</row>
    <row r="910" customHeight="1" spans="1:12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</row>
    <row r="911" customHeight="1" spans="1:12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</row>
    <row r="912" customHeight="1" spans="1:12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</row>
    <row r="913" customHeight="1" spans="1:12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</row>
    <row r="914" customHeight="1" spans="1:12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</row>
    <row r="915" customHeight="1" spans="1:12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</row>
    <row r="916" customHeight="1" spans="1:12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</row>
    <row r="917" customHeight="1" spans="1:12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</row>
    <row r="918" customHeight="1" spans="1:12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</row>
    <row r="919" customHeight="1" spans="1:12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</row>
    <row r="920" customHeight="1" spans="1:12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</row>
    <row r="921" customHeight="1" spans="1:12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</row>
    <row r="922" customHeight="1" spans="1:12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</row>
    <row r="923" customHeight="1" spans="1:12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</row>
    <row r="924" customHeight="1" spans="1:12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</row>
    <row r="925" customHeight="1" spans="1:12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</row>
    <row r="926" customHeight="1" spans="1:12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</row>
    <row r="927" customHeight="1" spans="1:12">
      <c r="A927" s="63"/>
      <c r="B927" s="63"/>
      <c r="C927" s="63"/>
      <c r="D927" s="63"/>
      <c r="E927" s="63"/>
      <c r="F927" s="63"/>
      <c r="I927" s="63"/>
      <c r="J927" s="63"/>
      <c r="K927" s="63"/>
      <c r="L927" s="63"/>
    </row>
    <row r="928" customHeight="1" spans="1:12">
      <c r="A928" s="63"/>
      <c r="B928" s="63"/>
      <c r="C928" s="63"/>
      <c r="D928" s="63"/>
      <c r="E928" s="63"/>
      <c r="F928" s="63"/>
      <c r="I928" s="63"/>
      <c r="K928" s="63"/>
      <c r="L928" s="63"/>
    </row>
    <row r="929" customHeight="1" spans="1:12">
      <c r="A929" s="63"/>
      <c r="B929" s="63"/>
      <c r="C929" s="63"/>
      <c r="D929" s="63"/>
      <c r="E929" s="63"/>
      <c r="F929" s="63"/>
      <c r="I929" s="63"/>
      <c r="K929" s="63"/>
      <c r="L929" s="63"/>
    </row>
    <row r="930" customHeight="1" spans="1:12">
      <c r="A930" s="63"/>
      <c r="B930" s="63"/>
      <c r="C930" s="63"/>
      <c r="D930" s="63"/>
      <c r="E930" s="63"/>
      <c r="F930" s="63"/>
      <c r="I930" s="63"/>
      <c r="K930" s="63"/>
      <c r="L930" s="63"/>
    </row>
    <row r="931" customHeight="1" spans="1:12">
      <c r="A931" s="63"/>
      <c r="B931" s="63"/>
      <c r="C931" s="63"/>
      <c r="D931" s="63"/>
      <c r="E931" s="63"/>
      <c r="F931" s="63"/>
      <c r="I931" s="63"/>
      <c r="K931" s="63"/>
      <c r="L931" s="63"/>
    </row>
    <row r="932" customHeight="1" spans="1:12">
      <c r="A932" s="63"/>
      <c r="B932" s="63"/>
      <c r="C932" s="63"/>
      <c r="D932" s="63"/>
      <c r="E932" s="63"/>
      <c r="F932" s="63"/>
      <c r="I932" s="63"/>
      <c r="K932" s="63"/>
      <c r="L932" s="63"/>
    </row>
    <row r="933" customHeight="1" spans="1:12">
      <c r="A933" s="63"/>
      <c r="B933" s="63"/>
      <c r="C933" s="63"/>
      <c r="D933" s="63"/>
      <c r="E933" s="63"/>
      <c r="F933" s="63"/>
      <c r="I933" s="63"/>
      <c r="K933" s="63"/>
      <c r="L933" s="63"/>
    </row>
    <row r="934" customHeight="1" spans="1:12">
      <c r="A934" s="63"/>
      <c r="B934" s="63"/>
      <c r="C934" s="63"/>
      <c r="D934" s="63"/>
      <c r="E934" s="63"/>
      <c r="F934" s="63"/>
      <c r="I934" s="63"/>
      <c r="K934" s="63"/>
      <c r="L934" s="63"/>
    </row>
    <row r="935" customHeight="1" spans="1:12">
      <c r="A935" s="63"/>
      <c r="B935" s="63"/>
      <c r="C935" s="63"/>
      <c r="D935" s="63"/>
      <c r="E935" s="63"/>
      <c r="F935" s="63"/>
      <c r="I935" s="63"/>
      <c r="K935" s="63"/>
      <c r="L935" s="63"/>
    </row>
    <row r="936" customHeight="1" spans="1:12">
      <c r="A936" s="63"/>
      <c r="B936" s="63"/>
      <c r="C936" s="63"/>
      <c r="D936" s="63"/>
      <c r="E936" s="63"/>
      <c r="F936" s="63"/>
      <c r="I936" s="63"/>
      <c r="K936" s="63"/>
      <c r="L936" s="63"/>
    </row>
    <row r="937" customHeight="1" spans="1:12">
      <c r="A937" s="63"/>
      <c r="B937" s="63"/>
      <c r="C937" s="63"/>
      <c r="D937" s="63"/>
      <c r="E937" s="63"/>
      <c r="F937" s="63"/>
      <c r="I937" s="63"/>
      <c r="K937" s="63"/>
      <c r="L937" s="63"/>
    </row>
    <row r="938" customHeight="1" spans="1:12">
      <c r="A938" s="63"/>
      <c r="B938" s="63"/>
      <c r="C938" s="63"/>
      <c r="D938" s="63"/>
      <c r="E938" s="63"/>
      <c r="F938" s="63"/>
      <c r="I938" s="63"/>
      <c r="K938" s="63"/>
      <c r="L938" s="63"/>
    </row>
    <row r="939" customHeight="1" spans="1:12">
      <c r="A939" s="63"/>
      <c r="B939" s="63"/>
      <c r="C939" s="63"/>
      <c r="D939" s="63"/>
      <c r="E939" s="63"/>
      <c r="F939" s="63"/>
      <c r="I939" s="63"/>
      <c r="K939" s="63"/>
      <c r="L939" s="63"/>
    </row>
    <row r="940" customHeight="1" spans="1:12">
      <c r="A940" s="63"/>
      <c r="B940" s="63"/>
      <c r="C940" s="63"/>
      <c r="D940" s="63"/>
      <c r="E940" s="63"/>
      <c r="F940" s="63"/>
      <c r="K940" s="63"/>
      <c r="L940" s="63"/>
    </row>
    <row r="941" customHeight="1" spans="1:12">
      <c r="A941" s="63"/>
      <c r="B941" s="63"/>
      <c r="C941" s="63"/>
      <c r="D941" s="63"/>
      <c r="E941" s="63"/>
      <c r="F941" s="63"/>
      <c r="K941" s="63"/>
      <c r="L941" s="63"/>
    </row>
    <row r="942" customHeight="1" spans="1:12">
      <c r="A942" s="63"/>
      <c r="B942" s="63"/>
      <c r="C942" s="63"/>
      <c r="D942" s="63"/>
      <c r="E942" s="63"/>
      <c r="F942" s="63"/>
      <c r="K942" s="63"/>
      <c r="L942" s="63"/>
    </row>
    <row r="943" customHeight="1" spans="1:12">
      <c r="A943" s="63"/>
      <c r="B943" s="63"/>
      <c r="C943" s="63"/>
      <c r="D943" s="63"/>
      <c r="E943" s="63"/>
      <c r="F943" s="63"/>
      <c r="K943" s="63"/>
      <c r="L943" s="63"/>
    </row>
    <row r="944" customHeight="1" spans="1:12">
      <c r="A944" s="63"/>
      <c r="B944" s="63"/>
      <c r="C944" s="63"/>
      <c r="D944" s="63"/>
      <c r="E944" s="63"/>
      <c r="F944" s="63"/>
      <c r="K944" s="63"/>
      <c r="L944" s="63"/>
    </row>
    <row r="945" customHeight="1" spans="1:12">
      <c r="A945" s="63"/>
      <c r="B945" s="63"/>
      <c r="C945" s="63"/>
      <c r="D945" s="63"/>
      <c r="E945" s="63"/>
      <c r="F945" s="63"/>
      <c r="K945" s="63"/>
      <c r="L945" s="63"/>
    </row>
    <row r="946" customHeight="1" spans="1:12">
      <c r="A946" s="63"/>
      <c r="B946" s="63"/>
      <c r="C946" s="63"/>
      <c r="D946" s="63"/>
      <c r="E946" s="63"/>
      <c r="F946" s="63"/>
      <c r="K946" s="63"/>
      <c r="L946" s="63"/>
    </row>
    <row r="947" customHeight="1" spans="1:12">
      <c r="A947" s="63"/>
      <c r="B947" s="63"/>
      <c r="C947" s="63"/>
      <c r="D947" s="63"/>
      <c r="E947" s="63"/>
      <c r="F947" s="63"/>
      <c r="K947" s="63"/>
      <c r="L947" s="63"/>
    </row>
    <row r="948" customHeight="1" spans="1:12">
      <c r="A948" s="63"/>
      <c r="B948" s="63"/>
      <c r="C948" s="63"/>
      <c r="D948" s="63"/>
      <c r="E948" s="63"/>
      <c r="F948" s="63"/>
      <c r="K948" s="63"/>
      <c r="L948" s="63"/>
    </row>
    <row r="949" customHeight="1" spans="1:12">
      <c r="A949" s="63"/>
      <c r="B949" s="63"/>
      <c r="C949" s="63"/>
      <c r="D949" s="63"/>
      <c r="E949" s="63"/>
      <c r="F949" s="63"/>
      <c r="K949" s="63"/>
      <c r="L949" s="63"/>
    </row>
    <row r="950" customHeight="1" spans="1:12">
      <c r="A950" s="63"/>
      <c r="B950" s="63"/>
      <c r="C950" s="63"/>
      <c r="D950" s="63"/>
      <c r="E950" s="63"/>
      <c r="F950" s="63"/>
      <c r="K950" s="63"/>
      <c r="L950" s="63"/>
    </row>
    <row r="951" customHeight="1" spans="1:12">
      <c r="A951" s="63"/>
      <c r="B951" s="63"/>
      <c r="C951" s="63"/>
      <c r="D951" s="63"/>
      <c r="E951" s="63"/>
      <c r="F951" s="63"/>
      <c r="K951" s="63"/>
      <c r="L951" s="63"/>
    </row>
    <row r="952" customHeight="1" spans="1:12">
      <c r="A952" s="63"/>
      <c r="B952" s="63"/>
      <c r="C952" s="63"/>
      <c r="D952" s="63"/>
      <c r="E952" s="63"/>
      <c r="F952" s="63"/>
      <c r="K952" s="63"/>
      <c r="L952" s="63"/>
    </row>
    <row r="953" customHeight="1" spans="1:12">
      <c r="A953" s="63"/>
      <c r="B953" s="63"/>
      <c r="C953" s="63"/>
      <c r="D953" s="63"/>
      <c r="E953" s="63"/>
      <c r="F953" s="63"/>
      <c r="K953" s="63"/>
      <c r="L953" s="63"/>
    </row>
    <row r="954" customHeight="1" spans="1:12">
      <c r="A954" s="63"/>
      <c r="B954" s="63"/>
      <c r="C954" s="63"/>
      <c r="D954" s="63"/>
      <c r="E954" s="63"/>
      <c r="F954" s="63"/>
      <c r="K954" s="63"/>
      <c r="L954" s="63"/>
    </row>
    <row r="955" customHeight="1" spans="1:12">
      <c r="A955" s="63"/>
      <c r="B955" s="63"/>
      <c r="C955" s="63"/>
      <c r="D955" s="63"/>
      <c r="E955" s="63"/>
      <c r="F955" s="63"/>
      <c r="K955" s="63"/>
      <c r="L955" s="63"/>
    </row>
    <row r="956" customHeight="1" spans="1:12">
      <c r="A956" s="63"/>
      <c r="B956" s="63"/>
      <c r="C956" s="63"/>
      <c r="D956" s="63"/>
      <c r="E956" s="63"/>
      <c r="F956" s="63"/>
      <c r="K956" s="63"/>
      <c r="L956" s="63"/>
    </row>
    <row r="957" customHeight="1" spans="1:12">
      <c r="A957" s="63"/>
      <c r="B957" s="63"/>
      <c r="F957" s="63"/>
      <c r="K957" s="63"/>
      <c r="L957" s="63"/>
    </row>
    <row r="958" customHeight="1" spans="1:12">
      <c r="A958" s="63"/>
      <c r="B958" s="63"/>
      <c r="F958" s="63"/>
      <c r="K958" s="63"/>
      <c r="L958" s="63"/>
    </row>
    <row r="959" customHeight="1" spans="1:12">
      <c r="A959" s="63"/>
      <c r="B959" s="63"/>
      <c r="F959" s="63"/>
      <c r="K959" s="63"/>
      <c r="L959" s="63"/>
    </row>
    <row r="960" customHeight="1" spans="1:12">
      <c r="A960" s="63"/>
      <c r="B960" s="63"/>
      <c r="F960" s="63"/>
      <c r="K960" s="63"/>
      <c r="L960" s="63"/>
    </row>
    <row r="961" customHeight="1" spans="1:12">
      <c r="A961" s="63"/>
      <c r="B961" s="63"/>
      <c r="F961" s="63"/>
      <c r="K961" s="63"/>
      <c r="L961" s="63"/>
    </row>
    <row r="962" customHeight="1" spans="1:12">
      <c r="A962" s="63"/>
      <c r="B962" s="63"/>
      <c r="F962" s="63"/>
      <c r="K962" s="63"/>
      <c r="L962" s="63"/>
    </row>
    <row r="963" customHeight="1" spans="1:12">
      <c r="A963" s="63"/>
      <c r="B963" s="63"/>
      <c r="F963" s="63"/>
      <c r="K963" s="63"/>
      <c r="L963" s="63"/>
    </row>
    <row r="964" customHeight="1" spans="1:12">
      <c r="A964" s="63"/>
      <c r="B964" s="63"/>
      <c r="F964" s="63"/>
      <c r="K964" s="63"/>
      <c r="L964" s="63"/>
    </row>
    <row r="965" customHeight="1" spans="1:12">
      <c r="A965" s="63"/>
      <c r="B965" s="63"/>
      <c r="F965" s="63"/>
      <c r="K965" s="63"/>
      <c r="L965" s="63"/>
    </row>
    <row r="966" customHeight="1" spans="1:12">
      <c r="A966" s="63"/>
      <c r="B966" s="63"/>
      <c r="F966" s="63"/>
      <c r="K966" s="63"/>
      <c r="L966" s="63"/>
    </row>
    <row r="967" customHeight="1" spans="1:12">
      <c r="A967" s="63"/>
      <c r="F967" s="63"/>
      <c r="L967" s="63"/>
    </row>
  </sheetData>
  <mergeCells count="36">
    <mergeCell ref="G2:J2"/>
    <mergeCell ref="H3:J3"/>
    <mergeCell ref="I4:J4"/>
    <mergeCell ref="I5:J5"/>
    <mergeCell ref="I6:J6"/>
    <mergeCell ref="I7:J7"/>
    <mergeCell ref="H9:J9"/>
    <mergeCell ref="H10:J10"/>
    <mergeCell ref="H11:J11"/>
    <mergeCell ref="H12:J12"/>
    <mergeCell ref="H13:J13"/>
    <mergeCell ref="H14:J14"/>
    <mergeCell ref="H15:J15"/>
    <mergeCell ref="D16:E16"/>
    <mergeCell ref="H16:J16"/>
    <mergeCell ref="G18:J18"/>
    <mergeCell ref="H19:J19"/>
    <mergeCell ref="H20:J20"/>
    <mergeCell ref="H21:J21"/>
    <mergeCell ref="H22:J22"/>
    <mergeCell ref="H23:J23"/>
    <mergeCell ref="H24:J24"/>
    <mergeCell ref="H25:J25"/>
    <mergeCell ref="C29:D29"/>
    <mergeCell ref="H32:J32"/>
    <mergeCell ref="D33:E33"/>
    <mergeCell ref="H34:J34"/>
    <mergeCell ref="D35:E35"/>
    <mergeCell ref="H35:J35"/>
    <mergeCell ref="H36:J36"/>
    <mergeCell ref="H37:J37"/>
    <mergeCell ref="H38:J38"/>
    <mergeCell ref="H39:J39"/>
    <mergeCell ref="G28:G29"/>
    <mergeCell ref="G30:G31"/>
    <mergeCell ref="C2:E10"/>
  </mergeCells>
  <conditionalFormatting sqref="J41:J42">
    <cfRule type="cellIs" dxfId="0" priority="7" operator="greaterThan">
      <formula>20</formula>
    </cfRule>
    <cfRule type="cellIs" dxfId="1" priority="8" operator="lessThanOrEqual">
      <formula>0</formula>
    </cfRule>
  </conditionalFormatting>
  <conditionalFormatting sqref="H34:J38">
    <cfRule type="cellIs" dxfId="2" priority="1" operator="equal">
      <formula>"Meta já atingida"</formula>
    </cfRule>
    <cfRule type="cellIs" dxfId="3" priority="2" operator="equal">
      <formula>"Aguardando Meta anterior"</formula>
    </cfRule>
    <cfRule type="cellIs" dxfId="4" priority="3" operator="equal">
      <formula>0</formula>
    </cfRule>
    <cfRule type="cellIs" dxfId="5" priority="4" operator="lessThanOrEqual">
      <formula>2</formula>
    </cfRule>
    <cfRule type="cellIs" dxfId="6" priority="5" operator="lessThanOrEqual">
      <formula>9</formula>
    </cfRule>
    <cfRule type="cellIs" dxfId="7" priority="6" operator="greaterThanOrEqual">
      <formula>10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45818E"/>
    <outlinePr summaryBelow="0" summaryRight="0"/>
  </sheetPr>
  <dimension ref="A1:R1000"/>
  <sheetViews>
    <sheetView showGridLines="0" workbookViewId="0">
      <selection activeCell="A1" sqref="A1"/>
    </sheetView>
  </sheetViews>
  <sheetFormatPr defaultColWidth="12.6285714285714" defaultRowHeight="15.75" customHeight="1"/>
  <cols>
    <col min="3" max="3" width="36.3809523809524" customWidth="1"/>
    <col min="4" max="4" width="18" customWidth="1"/>
    <col min="5" max="5" width="14.752380952381" customWidth="1"/>
    <col min="6" max="6" width="38.247619047619" customWidth="1"/>
    <col min="7" max="7" width="39.752380952381" customWidth="1"/>
  </cols>
  <sheetData>
    <row r="1" customHeight="1" spans="1:18">
      <c r="A1" s="55"/>
      <c r="B1" s="55"/>
      <c r="C1" s="55"/>
      <c r="D1" s="55"/>
      <c r="E1" s="55"/>
      <c r="F1" s="55"/>
      <c r="G1" s="55"/>
      <c r="H1" s="55"/>
      <c r="I1" s="63"/>
      <c r="J1" s="63"/>
      <c r="K1" s="63"/>
      <c r="L1" s="63"/>
      <c r="M1" s="63"/>
      <c r="N1" s="63"/>
      <c r="O1" s="63"/>
      <c r="P1" s="63"/>
      <c r="Q1" s="63"/>
      <c r="R1" s="63"/>
    </row>
    <row r="2" customHeight="1" spans="1:18">
      <c r="A2" s="55"/>
      <c r="B2" s="55"/>
      <c r="C2" s="55"/>
      <c r="D2" s="55"/>
      <c r="E2" s="55"/>
      <c r="F2" s="55"/>
      <c r="G2" s="55"/>
      <c r="H2" s="56"/>
      <c r="I2" s="63"/>
      <c r="J2" s="63"/>
      <c r="K2" s="63"/>
      <c r="L2" s="63"/>
      <c r="M2" s="63"/>
      <c r="N2" s="63"/>
      <c r="O2" s="63"/>
      <c r="P2" s="63"/>
      <c r="Q2" s="63"/>
      <c r="R2" s="63"/>
    </row>
    <row r="3" customHeight="1" spans="1:18">
      <c r="A3" s="55"/>
      <c r="B3" s="57" t="s">
        <v>1553</v>
      </c>
      <c r="C3" s="12"/>
      <c r="D3" s="12"/>
      <c r="E3" s="13"/>
      <c r="F3" s="58" t="s">
        <v>1554</v>
      </c>
      <c r="G3" s="55"/>
      <c r="H3" s="55"/>
      <c r="I3" s="63"/>
      <c r="J3" s="63"/>
      <c r="K3" s="63"/>
      <c r="L3" s="63"/>
      <c r="M3" s="63"/>
      <c r="N3" s="63"/>
      <c r="O3" s="63"/>
      <c r="P3" s="63"/>
      <c r="Q3" s="63"/>
      <c r="R3" s="63"/>
    </row>
    <row r="4" customHeight="1" spans="1:18">
      <c r="A4" s="55"/>
      <c r="B4" s="59" t="s">
        <v>1555</v>
      </c>
      <c r="C4" s="60">
        <v>369</v>
      </c>
      <c r="D4" s="12"/>
      <c r="E4" s="13"/>
      <c r="F4" s="61">
        <f>SUM(C4:E15)/5</f>
        <v>320.2</v>
      </c>
      <c r="G4" s="55"/>
      <c r="H4" s="55"/>
      <c r="I4" s="63"/>
      <c r="J4" s="63"/>
      <c r="K4" s="63"/>
      <c r="L4" s="63"/>
      <c r="M4" s="63"/>
      <c r="N4" s="63"/>
      <c r="O4" s="63"/>
      <c r="P4" s="63"/>
      <c r="Q4" s="63"/>
      <c r="R4" s="63"/>
    </row>
    <row r="5" customHeight="1" spans="1:18">
      <c r="A5" s="55"/>
      <c r="B5" s="59" t="s">
        <v>1556</v>
      </c>
      <c r="C5" s="60">
        <v>308</v>
      </c>
      <c r="D5" s="12"/>
      <c r="E5" s="13"/>
      <c r="F5" s="62"/>
      <c r="G5" s="55"/>
      <c r="H5" s="55"/>
      <c r="I5" s="63"/>
      <c r="J5" s="63"/>
      <c r="K5" s="63"/>
      <c r="L5" s="63"/>
      <c r="M5" s="63"/>
      <c r="N5" s="63"/>
      <c r="O5" s="63"/>
      <c r="P5" s="63"/>
      <c r="Q5" s="63"/>
      <c r="R5" s="63"/>
    </row>
    <row r="6" customHeight="1" spans="1:18">
      <c r="A6" s="63"/>
      <c r="B6" s="59" t="s">
        <v>1557</v>
      </c>
      <c r="C6" s="60">
        <v>305</v>
      </c>
      <c r="D6" s="12"/>
      <c r="E6" s="13"/>
      <c r="F6" s="62"/>
      <c r="G6" s="63"/>
      <c r="H6" s="55"/>
      <c r="I6" s="63"/>
      <c r="J6" s="63"/>
      <c r="K6" s="63"/>
      <c r="L6" s="63"/>
      <c r="M6" s="63"/>
      <c r="N6" s="63"/>
      <c r="O6" s="63"/>
      <c r="P6" s="63"/>
      <c r="Q6" s="63"/>
      <c r="R6" s="63"/>
    </row>
    <row r="7" customHeight="1" spans="1:18">
      <c r="A7" s="63"/>
      <c r="B7" s="59" t="s">
        <v>1558</v>
      </c>
      <c r="C7" s="60">
        <v>267</v>
      </c>
      <c r="D7" s="12"/>
      <c r="E7" s="13"/>
      <c r="F7" s="62"/>
      <c r="G7" s="63"/>
      <c r="H7" s="55"/>
      <c r="I7" s="63"/>
      <c r="J7" s="63"/>
      <c r="K7" s="63"/>
      <c r="L7" s="63"/>
      <c r="M7" s="63"/>
      <c r="N7" s="63"/>
      <c r="O7" s="63"/>
      <c r="P7" s="63"/>
      <c r="Q7" s="63"/>
      <c r="R7" s="63"/>
    </row>
    <row r="8" customHeight="1" spans="1:18">
      <c r="A8" s="63"/>
      <c r="B8" s="59" t="s">
        <v>1559</v>
      </c>
      <c r="C8" s="60">
        <f>'Resultado Geral Maio2025'!H4</f>
        <v>352</v>
      </c>
      <c r="D8" s="12"/>
      <c r="E8" s="13"/>
      <c r="F8" s="62"/>
      <c r="G8" s="63"/>
      <c r="H8" s="55"/>
      <c r="I8" s="63"/>
      <c r="J8" s="63"/>
      <c r="K8" s="63"/>
      <c r="L8" s="63"/>
      <c r="M8" s="63"/>
      <c r="N8" s="63"/>
      <c r="O8" s="63"/>
      <c r="P8" s="63"/>
      <c r="Q8" s="63"/>
      <c r="R8" s="63"/>
    </row>
    <row r="9" customHeight="1" spans="1:18">
      <c r="A9" s="63"/>
      <c r="B9" s="59" t="s">
        <v>1560</v>
      </c>
      <c r="C9" s="60">
        <v>0</v>
      </c>
      <c r="D9" s="12"/>
      <c r="E9" s="13"/>
      <c r="F9" s="62"/>
      <c r="G9" s="63"/>
      <c r="H9" s="55"/>
      <c r="I9" s="63"/>
      <c r="J9" s="63"/>
      <c r="K9" s="63"/>
      <c r="L9" s="63"/>
      <c r="M9" s="63"/>
      <c r="N9" s="63"/>
      <c r="O9" s="63"/>
      <c r="P9" s="63"/>
      <c r="Q9" s="63"/>
      <c r="R9" s="63"/>
    </row>
    <row r="10" customHeight="1" spans="1:18">
      <c r="A10" s="63"/>
      <c r="B10" s="59" t="s">
        <v>1561</v>
      </c>
      <c r="C10" s="60">
        <v>0</v>
      </c>
      <c r="D10" s="12"/>
      <c r="E10" s="13"/>
      <c r="F10" s="62"/>
      <c r="G10" s="63"/>
      <c r="H10" s="55"/>
      <c r="I10" s="63"/>
      <c r="J10" s="63"/>
      <c r="K10" s="63"/>
      <c r="L10" s="63"/>
      <c r="M10" s="63"/>
      <c r="N10" s="63"/>
      <c r="O10" s="63"/>
      <c r="P10" s="63"/>
      <c r="Q10" s="63"/>
      <c r="R10" s="63"/>
    </row>
    <row r="11" customHeight="1" spans="1:18">
      <c r="A11" s="63"/>
      <c r="B11" s="59" t="s">
        <v>1562</v>
      </c>
      <c r="C11" s="60">
        <v>0</v>
      </c>
      <c r="D11" s="12"/>
      <c r="E11" s="13"/>
      <c r="F11" s="62"/>
      <c r="G11" s="63"/>
      <c r="H11" s="55"/>
      <c r="I11" s="63"/>
      <c r="J11" s="63"/>
      <c r="K11" s="63"/>
      <c r="L11" s="63"/>
      <c r="M11" s="63"/>
      <c r="N11" s="63"/>
      <c r="O11" s="63"/>
      <c r="P11" s="63"/>
      <c r="Q11" s="63"/>
      <c r="R11" s="63"/>
    </row>
    <row r="12" customHeight="1" spans="1:18">
      <c r="A12" s="63"/>
      <c r="B12" s="59" t="s">
        <v>1563</v>
      </c>
      <c r="C12" s="60">
        <v>0</v>
      </c>
      <c r="D12" s="12"/>
      <c r="E12" s="13"/>
      <c r="F12" s="62"/>
      <c r="G12" s="63"/>
      <c r="H12" s="55"/>
      <c r="I12" s="63"/>
      <c r="J12" s="63"/>
      <c r="K12" s="63"/>
      <c r="L12" s="63"/>
      <c r="M12" s="63"/>
      <c r="N12" s="63"/>
      <c r="O12" s="63"/>
      <c r="P12" s="63"/>
      <c r="Q12" s="63"/>
      <c r="R12" s="63"/>
    </row>
    <row r="13" customHeight="1" spans="1:18">
      <c r="A13" s="63"/>
      <c r="B13" s="59" t="s">
        <v>1564</v>
      </c>
      <c r="C13" s="60">
        <v>0</v>
      </c>
      <c r="D13" s="12"/>
      <c r="E13" s="13"/>
      <c r="F13" s="62"/>
      <c r="G13" s="63"/>
      <c r="H13" s="55"/>
      <c r="I13" s="63"/>
      <c r="J13" s="63"/>
      <c r="K13" s="63"/>
      <c r="L13" s="63"/>
      <c r="M13" s="63"/>
      <c r="N13" s="63"/>
      <c r="O13" s="63"/>
      <c r="P13" s="63"/>
      <c r="Q13" s="63"/>
      <c r="R13" s="63"/>
    </row>
    <row r="14" customHeight="1" spans="1:18">
      <c r="A14" s="63"/>
      <c r="B14" s="59" t="s">
        <v>1565</v>
      </c>
      <c r="C14" s="60">
        <v>0</v>
      </c>
      <c r="D14" s="12"/>
      <c r="E14" s="13"/>
      <c r="F14" s="62"/>
      <c r="G14" s="63"/>
      <c r="H14" s="55"/>
      <c r="I14" s="63"/>
      <c r="J14" s="63"/>
      <c r="K14" s="63"/>
      <c r="L14" s="63"/>
      <c r="M14" s="63"/>
      <c r="N14" s="63"/>
      <c r="O14" s="63"/>
      <c r="P14" s="63"/>
      <c r="Q14" s="63"/>
      <c r="R14" s="63"/>
    </row>
    <row r="15" customHeight="1" spans="1:18">
      <c r="A15" s="63"/>
      <c r="B15" s="59" t="s">
        <v>1566</v>
      </c>
      <c r="C15" s="60">
        <v>0</v>
      </c>
      <c r="D15" s="12"/>
      <c r="E15" s="13"/>
      <c r="F15" s="62"/>
      <c r="G15" s="63"/>
      <c r="H15" s="55"/>
      <c r="I15" s="63"/>
      <c r="J15" s="63"/>
      <c r="K15" s="63"/>
      <c r="L15" s="63"/>
      <c r="M15" s="63"/>
      <c r="N15" s="63"/>
      <c r="O15" s="63"/>
      <c r="P15" s="63"/>
      <c r="Q15" s="63"/>
      <c r="R15" s="63"/>
    </row>
    <row r="16" customHeight="1" spans="1:18">
      <c r="A16" s="63"/>
      <c r="B16" s="63"/>
      <c r="C16" s="63"/>
      <c r="D16" s="63"/>
      <c r="E16" s="63"/>
      <c r="F16" s="64"/>
      <c r="G16" s="63"/>
      <c r="H16" s="55"/>
      <c r="I16" s="55"/>
      <c r="J16" s="55"/>
      <c r="K16" s="55"/>
      <c r="L16" s="55"/>
      <c r="M16" s="55"/>
      <c r="N16" s="63"/>
      <c r="O16" s="63"/>
      <c r="P16" s="63"/>
      <c r="Q16" s="63"/>
      <c r="R16" s="63"/>
    </row>
    <row r="17" customHeight="1" spans="1:18">
      <c r="A17" s="63"/>
      <c r="B17" s="63"/>
      <c r="C17" s="63"/>
      <c r="D17" s="63"/>
      <c r="E17" s="63"/>
      <c r="F17" s="63"/>
      <c r="G17" s="63"/>
      <c r="H17" s="55"/>
      <c r="I17" s="55"/>
      <c r="J17" s="55"/>
      <c r="K17" s="55"/>
      <c r="L17" s="55"/>
      <c r="M17" s="55"/>
      <c r="N17" s="63"/>
      <c r="O17" s="63"/>
      <c r="P17" s="63"/>
      <c r="Q17" s="63"/>
      <c r="R17" s="63"/>
    </row>
    <row r="18" customHeight="1" spans="1:18">
      <c r="A18" s="63"/>
      <c r="B18" s="63"/>
      <c r="C18" s="63"/>
      <c r="D18" s="63"/>
      <c r="E18" s="63"/>
      <c r="F18" s="63"/>
      <c r="G18" s="63"/>
      <c r="H18" s="55"/>
      <c r="I18" s="55"/>
      <c r="J18" s="55"/>
      <c r="K18" s="55"/>
      <c r="L18" s="55"/>
      <c r="M18" s="55"/>
      <c r="N18" s="63"/>
      <c r="O18" s="63"/>
      <c r="P18" s="63"/>
      <c r="Q18" s="63"/>
      <c r="R18" s="63"/>
    </row>
    <row r="19" customHeight="1" spans="1:18">
      <c r="A19" s="63"/>
      <c r="B19" s="63"/>
      <c r="C19" s="63"/>
      <c r="D19" s="63"/>
      <c r="E19" s="63"/>
      <c r="F19" s="63"/>
      <c r="G19" s="63"/>
      <c r="H19" s="55"/>
      <c r="I19" s="63"/>
      <c r="J19" s="63"/>
      <c r="K19" s="63"/>
      <c r="L19" s="63"/>
      <c r="M19" s="63"/>
      <c r="N19" s="63"/>
      <c r="O19" s="63"/>
      <c r="P19" s="63"/>
      <c r="Q19" s="63"/>
      <c r="R19" s="63"/>
    </row>
    <row r="20" customHeight="1" spans="1:18">
      <c r="A20" s="63"/>
      <c r="B20" s="63"/>
      <c r="C20" s="63"/>
      <c r="D20" s="63"/>
      <c r="E20" s="63"/>
      <c r="F20" s="63"/>
      <c r="G20" s="63"/>
      <c r="H20" s="55"/>
      <c r="I20" s="63"/>
      <c r="J20" s="63"/>
      <c r="K20" s="63"/>
      <c r="L20" s="63"/>
      <c r="M20" s="63"/>
      <c r="N20" s="63"/>
      <c r="O20" s="63"/>
      <c r="P20" s="63"/>
      <c r="Q20" s="63"/>
      <c r="R20" s="63"/>
    </row>
    <row r="21" customHeight="1" spans="1:18">
      <c r="A21" s="63"/>
      <c r="B21" s="63"/>
      <c r="C21" s="63"/>
      <c r="D21" s="63"/>
      <c r="E21" s="63"/>
      <c r="F21" s="63"/>
      <c r="G21" s="63"/>
      <c r="H21" s="55"/>
      <c r="I21" s="63"/>
      <c r="J21" s="63"/>
      <c r="K21" s="63"/>
      <c r="L21" s="63"/>
      <c r="M21" s="63"/>
      <c r="N21" s="63"/>
      <c r="O21" s="63"/>
      <c r="P21" s="63"/>
      <c r="Q21" s="63"/>
      <c r="R21" s="63"/>
    </row>
    <row r="22" customHeight="1" spans="1:18">
      <c r="A22" s="63"/>
      <c r="B22" s="63"/>
      <c r="C22" s="63"/>
      <c r="D22" s="63"/>
      <c r="E22" s="63"/>
      <c r="F22" s="63"/>
      <c r="G22" s="63"/>
      <c r="H22" s="55"/>
      <c r="I22" s="63"/>
      <c r="J22" s="63"/>
      <c r="K22" s="63"/>
      <c r="L22" s="63"/>
      <c r="M22" s="63"/>
      <c r="N22" s="63"/>
      <c r="O22" s="63"/>
      <c r="P22" s="63"/>
      <c r="Q22" s="63"/>
      <c r="R22" s="63"/>
    </row>
    <row r="23" customHeight="1" spans="1:18">
      <c r="A23" s="63"/>
      <c r="B23" s="63"/>
      <c r="C23" s="63"/>
      <c r="D23" s="63"/>
      <c r="E23" s="63"/>
      <c r="F23" s="63"/>
      <c r="G23" s="63"/>
      <c r="H23" s="55"/>
      <c r="I23" s="63"/>
      <c r="J23" s="63"/>
      <c r="K23" s="63"/>
      <c r="L23" s="63"/>
      <c r="M23" s="63"/>
      <c r="N23" s="63"/>
      <c r="O23" s="63"/>
      <c r="P23" s="63"/>
      <c r="Q23" s="63"/>
      <c r="R23" s="63"/>
    </row>
    <row r="24" customHeight="1" spans="1:18">
      <c r="A24" s="63"/>
      <c r="B24" s="63"/>
      <c r="C24" s="63"/>
      <c r="D24" s="63"/>
      <c r="E24" s="63"/>
      <c r="F24" s="63"/>
      <c r="G24" s="63"/>
      <c r="H24" s="55"/>
      <c r="I24" s="63"/>
      <c r="J24" s="63"/>
      <c r="K24" s="63"/>
      <c r="L24" s="63"/>
      <c r="M24" s="63"/>
      <c r="N24" s="63"/>
      <c r="O24" s="63"/>
      <c r="P24" s="63"/>
      <c r="Q24" s="63"/>
      <c r="R24" s="63"/>
    </row>
    <row r="25" customHeight="1" spans="1:18">
      <c r="A25" s="63"/>
      <c r="B25" s="63"/>
      <c r="C25" s="63"/>
      <c r="D25" s="63"/>
      <c r="E25" s="63"/>
      <c r="F25" s="63"/>
      <c r="G25" s="63"/>
      <c r="H25" s="55"/>
      <c r="I25" s="63"/>
      <c r="J25" s="63"/>
      <c r="K25" s="63"/>
      <c r="L25" s="63"/>
      <c r="M25" s="63"/>
      <c r="N25" s="55"/>
      <c r="O25" s="55"/>
      <c r="P25" s="55"/>
      <c r="Q25" s="55"/>
      <c r="R25" s="55"/>
    </row>
    <row r="26" customHeight="1" spans="1:18">
      <c r="A26" s="63"/>
      <c r="B26" s="63"/>
      <c r="C26" s="63"/>
      <c r="D26" s="63"/>
      <c r="E26" s="63"/>
      <c r="F26" s="63"/>
      <c r="G26" s="63"/>
      <c r="H26" s="55"/>
      <c r="I26" s="63"/>
      <c r="J26" s="63"/>
      <c r="K26" s="63"/>
      <c r="L26" s="63"/>
      <c r="M26" s="63"/>
      <c r="N26" s="55"/>
      <c r="O26" s="55"/>
      <c r="P26" s="55"/>
      <c r="Q26" s="55"/>
      <c r="R26" s="55"/>
    </row>
    <row r="27" customHeight="1" spans="1:18">
      <c r="A27" s="63"/>
      <c r="B27" s="63"/>
      <c r="C27" s="63"/>
      <c r="D27" s="63"/>
      <c r="E27" s="63"/>
      <c r="F27" s="63"/>
      <c r="G27" s="63"/>
      <c r="H27" s="55"/>
      <c r="I27" s="63"/>
      <c r="J27" s="63"/>
      <c r="K27" s="63"/>
      <c r="L27" s="63"/>
      <c r="M27" s="63"/>
      <c r="N27" s="55"/>
      <c r="O27" s="55"/>
      <c r="P27" s="55"/>
      <c r="Q27" s="55"/>
      <c r="R27" s="55"/>
    </row>
    <row r="28" customHeight="1" spans="1:18">
      <c r="A28" s="63"/>
      <c r="B28" s="63"/>
      <c r="C28" s="63"/>
      <c r="D28" s="63"/>
      <c r="E28" s="63"/>
      <c r="F28" s="63"/>
      <c r="G28" s="63"/>
      <c r="H28" s="55"/>
      <c r="I28" s="63"/>
      <c r="J28" s="63"/>
      <c r="K28" s="63"/>
      <c r="L28" s="63"/>
      <c r="M28" s="63"/>
      <c r="N28" s="55"/>
      <c r="O28" s="55"/>
      <c r="P28" s="55"/>
      <c r="Q28" s="55"/>
      <c r="R28" s="55"/>
    </row>
    <row r="29" customHeight="1" spans="1:18">
      <c r="A29" s="63"/>
      <c r="B29" s="63"/>
      <c r="C29" s="63"/>
      <c r="D29" s="63"/>
      <c r="E29" s="63"/>
      <c r="F29" s="63"/>
      <c r="G29" s="63"/>
      <c r="H29" s="55"/>
      <c r="I29" s="63"/>
      <c r="J29" s="63"/>
      <c r="K29" s="63"/>
      <c r="L29" s="63"/>
      <c r="M29" s="63"/>
      <c r="N29" s="55"/>
      <c r="O29" s="55"/>
      <c r="P29" s="55"/>
      <c r="Q29" s="55"/>
      <c r="R29" s="55"/>
    </row>
    <row r="30" customHeight="1" spans="1:18">
      <c r="A30" s="63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</row>
    <row r="31" customHeight="1" spans="1:18">
      <c r="A31" s="63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</row>
    <row r="32" customHeight="1" spans="1:18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</row>
    <row r="33" customHeight="1" spans="1:18">
      <c r="A33" s="63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</row>
    <row r="34" customHeight="1" spans="1:18">
      <c r="A34" s="63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</row>
    <row r="35" customHeight="1" spans="1:18">
      <c r="A35" s="63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</row>
    <row r="36" customHeight="1" spans="1:18">
      <c r="A36" s="63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</row>
    <row r="37" customHeight="1" spans="1:18">
      <c r="A37" s="63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</row>
    <row r="38" customHeight="1" spans="1:18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</row>
    <row r="39" customHeight="1" spans="1:17">
      <c r="A39" s="63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</row>
    <row r="40" customHeight="1" spans="8:10">
      <c r="H40" s="50"/>
      <c r="I40" s="50"/>
      <c r="J40" s="50"/>
    </row>
    <row r="41" customHeight="1" spans="8:10">
      <c r="H41" s="50"/>
      <c r="I41" s="50"/>
      <c r="J41" s="50"/>
    </row>
    <row r="42" customHeight="1" spans="8:10">
      <c r="H42" s="50"/>
      <c r="I42" s="50"/>
      <c r="J42" s="50"/>
    </row>
    <row r="43" customHeight="1" spans="8:10">
      <c r="H43" s="50"/>
      <c r="I43" s="50"/>
      <c r="J43" s="50"/>
    </row>
    <row r="44" customHeight="1" spans="8:10">
      <c r="H44" s="50"/>
      <c r="I44" s="50"/>
      <c r="J44" s="50"/>
    </row>
    <row r="45" customHeight="1" spans="8:10">
      <c r="H45" s="50"/>
      <c r="I45" s="50"/>
      <c r="J45" s="50"/>
    </row>
    <row r="46" customHeight="1" spans="8:10">
      <c r="H46" s="50"/>
      <c r="I46" s="50"/>
      <c r="J46" s="50"/>
    </row>
    <row r="47" customHeight="1" spans="8:10">
      <c r="H47" s="50"/>
      <c r="I47" s="50"/>
      <c r="J47" s="50"/>
    </row>
    <row r="48" customHeight="1" spans="8:10">
      <c r="H48" s="50"/>
      <c r="I48" s="50"/>
      <c r="J48" s="50"/>
    </row>
    <row r="49" customHeight="1" spans="8:10">
      <c r="H49" s="50"/>
      <c r="I49" s="50"/>
      <c r="J49" s="50"/>
    </row>
    <row r="50" customHeight="1" spans="8:10">
      <c r="H50" s="50"/>
      <c r="I50" s="50"/>
      <c r="J50" s="50"/>
    </row>
    <row r="51" customHeight="1" spans="8:10">
      <c r="H51" s="50"/>
      <c r="I51" s="50"/>
      <c r="J51" s="50"/>
    </row>
    <row r="52" customHeight="1" spans="8:10">
      <c r="H52" s="50"/>
      <c r="I52" s="50"/>
      <c r="J52" s="50"/>
    </row>
    <row r="53" customHeight="1" spans="8:10">
      <c r="H53" s="50"/>
      <c r="I53" s="50"/>
      <c r="J53" s="50"/>
    </row>
    <row r="54" customHeight="1" spans="8:10">
      <c r="H54" s="50"/>
      <c r="I54" s="50"/>
      <c r="J54" s="50"/>
    </row>
    <row r="55" customHeight="1" spans="8:10">
      <c r="H55" s="50"/>
      <c r="I55" s="50"/>
      <c r="J55" s="50"/>
    </row>
    <row r="56" customHeight="1" spans="8:10">
      <c r="H56" s="50"/>
      <c r="I56" s="50"/>
      <c r="J56" s="50"/>
    </row>
    <row r="57" customHeight="1" spans="8:10">
      <c r="H57" s="50"/>
      <c r="I57" s="50"/>
      <c r="J57" s="50"/>
    </row>
    <row r="58" customHeight="1" spans="8:10">
      <c r="H58" s="50"/>
      <c r="I58" s="50"/>
      <c r="J58" s="50"/>
    </row>
    <row r="59" customHeight="1" spans="8:10">
      <c r="H59" s="50"/>
      <c r="I59" s="50"/>
      <c r="J59" s="50"/>
    </row>
    <row r="60" customHeight="1" spans="8:10">
      <c r="H60" s="50"/>
      <c r="I60" s="50"/>
      <c r="J60" s="50"/>
    </row>
    <row r="61" customHeight="1" spans="8:10">
      <c r="H61" s="50"/>
      <c r="I61" s="50"/>
      <c r="J61" s="50"/>
    </row>
    <row r="62" customHeight="1" spans="8:10">
      <c r="H62" s="50"/>
      <c r="I62" s="50"/>
      <c r="J62" s="50"/>
    </row>
    <row r="63" customHeight="1" spans="8:10">
      <c r="H63" s="50"/>
      <c r="I63" s="50"/>
      <c r="J63" s="50"/>
    </row>
    <row r="64" customHeight="1" spans="8:10">
      <c r="H64" s="50"/>
      <c r="I64" s="50"/>
      <c r="J64" s="50"/>
    </row>
    <row r="65" customHeight="1" spans="8:10">
      <c r="H65" s="50"/>
      <c r="I65" s="50"/>
      <c r="J65" s="50"/>
    </row>
    <row r="66" customHeight="1" spans="8:10">
      <c r="H66" s="50"/>
      <c r="I66" s="50"/>
      <c r="J66" s="50"/>
    </row>
    <row r="67" customHeight="1" spans="8:10">
      <c r="H67" s="50"/>
      <c r="I67" s="50"/>
      <c r="J67" s="50"/>
    </row>
    <row r="68" customHeight="1" spans="8:10">
      <c r="H68" s="50"/>
      <c r="I68" s="50"/>
      <c r="J68" s="50"/>
    </row>
    <row r="69" customHeight="1" spans="8:10">
      <c r="H69" s="50"/>
      <c r="I69" s="50"/>
      <c r="J69" s="50"/>
    </row>
    <row r="70" customHeight="1" spans="8:10">
      <c r="H70" s="50"/>
      <c r="I70" s="50"/>
      <c r="J70" s="50"/>
    </row>
    <row r="71" customHeight="1" spans="8:10">
      <c r="H71" s="50"/>
      <c r="I71" s="50"/>
      <c r="J71" s="50"/>
    </row>
    <row r="72" customHeight="1" spans="8:10">
      <c r="H72" s="50"/>
      <c r="I72" s="50"/>
      <c r="J72" s="50"/>
    </row>
    <row r="73" customHeight="1" spans="8:10">
      <c r="H73" s="50"/>
      <c r="I73" s="50"/>
      <c r="J73" s="50"/>
    </row>
    <row r="74" customHeight="1" spans="8:10">
      <c r="H74" s="50"/>
      <c r="I74" s="50"/>
      <c r="J74" s="50"/>
    </row>
    <row r="75" customHeight="1" spans="8:10">
      <c r="H75" s="50"/>
      <c r="I75" s="50"/>
      <c r="J75" s="50"/>
    </row>
    <row r="76" customHeight="1" spans="8:10">
      <c r="H76" s="50"/>
      <c r="I76" s="50"/>
      <c r="J76" s="50"/>
    </row>
    <row r="77" customHeight="1" spans="8:10">
      <c r="H77" s="50"/>
      <c r="I77" s="50"/>
      <c r="J77" s="50"/>
    </row>
    <row r="78" customHeight="1" spans="8:10">
      <c r="H78" s="50"/>
      <c r="I78" s="50"/>
      <c r="J78" s="50"/>
    </row>
    <row r="79" customHeight="1" spans="8:10">
      <c r="H79" s="50"/>
      <c r="I79" s="50"/>
      <c r="J79" s="50"/>
    </row>
    <row r="80" customHeight="1" spans="8:10">
      <c r="H80" s="50"/>
      <c r="I80" s="50"/>
      <c r="J80" s="50"/>
    </row>
    <row r="81" customHeight="1" spans="8:10">
      <c r="H81" s="50"/>
      <c r="I81" s="50"/>
      <c r="J81" s="50"/>
    </row>
    <row r="82" customHeight="1" spans="8:10">
      <c r="H82" s="50"/>
      <c r="I82" s="50"/>
      <c r="J82" s="50"/>
    </row>
    <row r="83" customHeight="1" spans="8:10">
      <c r="H83" s="50"/>
      <c r="I83" s="50"/>
      <c r="J83" s="50"/>
    </row>
    <row r="84" customHeight="1" spans="8:10">
      <c r="H84" s="50"/>
      <c r="I84" s="50"/>
      <c r="J84" s="50"/>
    </row>
    <row r="85" customHeight="1" spans="8:10">
      <c r="H85" s="50"/>
      <c r="I85" s="50"/>
      <c r="J85" s="50"/>
    </row>
    <row r="86" customHeight="1" spans="8:10">
      <c r="H86" s="50"/>
      <c r="I86" s="50"/>
      <c r="J86" s="50"/>
    </row>
    <row r="87" customHeight="1" spans="8:10">
      <c r="H87" s="50"/>
      <c r="I87" s="50"/>
      <c r="J87" s="50"/>
    </row>
    <row r="88" customHeight="1" spans="8:10">
      <c r="H88" s="50"/>
      <c r="I88" s="50"/>
      <c r="J88" s="50"/>
    </row>
    <row r="89" customHeight="1" spans="8:10">
      <c r="H89" s="50"/>
      <c r="I89" s="50"/>
      <c r="J89" s="50"/>
    </row>
    <row r="90" customHeight="1" spans="8:10">
      <c r="H90" s="50"/>
      <c r="I90" s="50"/>
      <c r="J90" s="50"/>
    </row>
    <row r="91" customHeight="1" spans="8:10">
      <c r="H91" s="50"/>
      <c r="I91" s="50"/>
      <c r="J91" s="50"/>
    </row>
    <row r="92" customHeight="1" spans="8:10">
      <c r="H92" s="50"/>
      <c r="I92" s="50"/>
      <c r="J92" s="50"/>
    </row>
    <row r="93" customHeight="1" spans="8:10">
      <c r="H93" s="50"/>
      <c r="I93" s="50"/>
      <c r="J93" s="50"/>
    </row>
    <row r="94" customHeight="1" spans="8:10">
      <c r="H94" s="50"/>
      <c r="I94" s="50"/>
      <c r="J94" s="50"/>
    </row>
    <row r="95" customHeight="1" spans="8:10">
      <c r="H95" s="50"/>
      <c r="I95" s="50"/>
      <c r="J95" s="50"/>
    </row>
    <row r="96" customHeight="1" spans="8:10">
      <c r="H96" s="50"/>
      <c r="I96" s="50"/>
      <c r="J96" s="50"/>
    </row>
    <row r="97" customHeight="1" spans="8:10">
      <c r="H97" s="50"/>
      <c r="I97" s="50"/>
      <c r="J97" s="50"/>
    </row>
    <row r="98" customHeight="1" spans="8:10">
      <c r="H98" s="50"/>
      <c r="I98" s="50"/>
      <c r="J98" s="50"/>
    </row>
    <row r="99" customHeight="1" spans="8:10">
      <c r="H99" s="50"/>
      <c r="I99" s="50"/>
      <c r="J99" s="50"/>
    </row>
    <row r="100" customHeight="1" spans="8:10">
      <c r="H100" s="50"/>
      <c r="I100" s="50"/>
      <c r="J100" s="50"/>
    </row>
    <row r="101" customHeight="1" spans="8:10">
      <c r="H101" s="50"/>
      <c r="I101" s="50"/>
      <c r="J101" s="50"/>
    </row>
    <row r="102" customHeight="1" spans="8:10">
      <c r="H102" s="50"/>
      <c r="I102" s="50"/>
      <c r="J102" s="50"/>
    </row>
    <row r="103" customHeight="1" spans="8:10">
      <c r="H103" s="50"/>
      <c r="I103" s="50"/>
      <c r="J103" s="50"/>
    </row>
    <row r="104" customHeight="1" spans="8:10">
      <c r="H104" s="50"/>
      <c r="I104" s="50"/>
      <c r="J104" s="50"/>
    </row>
    <row r="105" customHeight="1" spans="8:10">
      <c r="H105" s="50"/>
      <c r="I105" s="50"/>
      <c r="J105" s="50"/>
    </row>
    <row r="106" customHeight="1" spans="8:10">
      <c r="H106" s="50"/>
      <c r="I106" s="50"/>
      <c r="J106" s="50"/>
    </row>
    <row r="107" customHeight="1" spans="8:10">
      <c r="H107" s="50"/>
      <c r="I107" s="50"/>
      <c r="J107" s="50"/>
    </row>
    <row r="108" customHeight="1" spans="8:10">
      <c r="H108" s="50"/>
      <c r="I108" s="50"/>
      <c r="J108" s="50"/>
    </row>
    <row r="109" customHeight="1" spans="8:10">
      <c r="H109" s="50"/>
      <c r="I109" s="50"/>
      <c r="J109" s="50"/>
    </row>
    <row r="110" customHeight="1" spans="8:10">
      <c r="H110" s="50"/>
      <c r="I110" s="50"/>
      <c r="J110" s="50"/>
    </row>
    <row r="111" customHeight="1" spans="8:10">
      <c r="H111" s="50"/>
      <c r="I111" s="50"/>
      <c r="J111" s="50"/>
    </row>
    <row r="112" customHeight="1" spans="8:10">
      <c r="H112" s="50"/>
      <c r="I112" s="50"/>
      <c r="J112" s="50"/>
    </row>
    <row r="113" customHeight="1" spans="8:10">
      <c r="H113" s="50"/>
      <c r="I113" s="50"/>
      <c r="J113" s="50"/>
    </row>
    <row r="114" customHeight="1" spans="8:10">
      <c r="H114" s="50"/>
      <c r="I114" s="50"/>
      <c r="J114" s="50"/>
    </row>
    <row r="115" customHeight="1" spans="8:10">
      <c r="H115" s="50"/>
      <c r="I115" s="50"/>
      <c r="J115" s="50"/>
    </row>
    <row r="116" customHeight="1" spans="8:10">
      <c r="H116" s="50"/>
      <c r="I116" s="50"/>
      <c r="J116" s="50"/>
    </row>
    <row r="117" customHeight="1" spans="8:10">
      <c r="H117" s="50"/>
      <c r="I117" s="50"/>
      <c r="J117" s="50"/>
    </row>
    <row r="118" customHeight="1" spans="8:10">
      <c r="H118" s="50"/>
      <c r="I118" s="50"/>
      <c r="J118" s="50"/>
    </row>
    <row r="119" customHeight="1" spans="8:10">
      <c r="H119" s="50"/>
      <c r="I119" s="50"/>
      <c r="J119" s="50"/>
    </row>
    <row r="120" customHeight="1" spans="8:10">
      <c r="H120" s="50"/>
      <c r="I120" s="50"/>
      <c r="J120" s="50"/>
    </row>
    <row r="121" customHeight="1" spans="8:10">
      <c r="H121" s="50"/>
      <c r="I121" s="50"/>
      <c r="J121" s="50"/>
    </row>
    <row r="122" customHeight="1" spans="8:10">
      <c r="H122" s="50"/>
      <c r="I122" s="50"/>
      <c r="J122" s="50"/>
    </row>
    <row r="123" customHeight="1" spans="8:10">
      <c r="H123" s="50"/>
      <c r="I123" s="50"/>
      <c r="J123" s="50"/>
    </row>
    <row r="124" customHeight="1" spans="8:10">
      <c r="H124" s="50"/>
      <c r="I124" s="50"/>
      <c r="J124" s="50"/>
    </row>
    <row r="125" customHeight="1" spans="8:10">
      <c r="H125" s="50"/>
      <c r="I125" s="50"/>
      <c r="J125" s="50"/>
    </row>
    <row r="126" customHeight="1" spans="8:10">
      <c r="H126" s="50"/>
      <c r="I126" s="50"/>
      <c r="J126" s="50"/>
    </row>
    <row r="127" customHeight="1" spans="8:10">
      <c r="H127" s="50"/>
      <c r="I127" s="50"/>
      <c r="J127" s="50"/>
    </row>
    <row r="128" customHeight="1" spans="8:10">
      <c r="H128" s="50"/>
      <c r="I128" s="50"/>
      <c r="J128" s="50"/>
    </row>
    <row r="129" customHeight="1" spans="8:10">
      <c r="H129" s="50"/>
      <c r="I129" s="50"/>
      <c r="J129" s="50"/>
    </row>
    <row r="130" customHeight="1" spans="8:10">
      <c r="H130" s="50"/>
      <c r="I130" s="50"/>
      <c r="J130" s="50"/>
    </row>
    <row r="131" customHeight="1" spans="8:10">
      <c r="H131" s="50"/>
      <c r="I131" s="50"/>
      <c r="J131" s="50"/>
    </row>
    <row r="132" customHeight="1" spans="8:10">
      <c r="H132" s="50"/>
      <c r="I132" s="50"/>
      <c r="J132" s="50"/>
    </row>
    <row r="133" customHeight="1" spans="8:10">
      <c r="H133" s="50"/>
      <c r="I133" s="50"/>
      <c r="J133" s="50"/>
    </row>
    <row r="134" customHeight="1" spans="8:10">
      <c r="H134" s="50"/>
      <c r="I134" s="50"/>
      <c r="J134" s="50"/>
    </row>
    <row r="135" customHeight="1" spans="8:10">
      <c r="H135" s="50"/>
      <c r="I135" s="50"/>
      <c r="J135" s="50"/>
    </row>
    <row r="136" customHeight="1" spans="8:10">
      <c r="H136" s="50"/>
      <c r="I136" s="50"/>
      <c r="J136" s="50"/>
    </row>
    <row r="137" customHeight="1" spans="8:10">
      <c r="H137" s="50"/>
      <c r="I137" s="50"/>
      <c r="J137" s="50"/>
    </row>
    <row r="138" customHeight="1" spans="8:10">
      <c r="H138" s="50"/>
      <c r="I138" s="50"/>
      <c r="J138" s="50"/>
    </row>
    <row r="139" customHeight="1" spans="8:10">
      <c r="H139" s="50"/>
      <c r="I139" s="50"/>
      <c r="J139" s="50"/>
    </row>
    <row r="140" customHeight="1" spans="8:10">
      <c r="H140" s="50"/>
      <c r="I140" s="50"/>
      <c r="J140" s="50"/>
    </row>
    <row r="141" customHeight="1" spans="8:10">
      <c r="H141" s="50"/>
      <c r="I141" s="50"/>
      <c r="J141" s="50"/>
    </row>
    <row r="142" customHeight="1" spans="8:10">
      <c r="H142" s="50"/>
      <c r="I142" s="50"/>
      <c r="J142" s="50"/>
    </row>
    <row r="143" customHeight="1" spans="8:10">
      <c r="H143" s="50"/>
      <c r="I143" s="50"/>
      <c r="J143" s="50"/>
    </row>
    <row r="144" customHeight="1" spans="8:10">
      <c r="H144" s="50"/>
      <c r="I144" s="50"/>
      <c r="J144" s="50"/>
    </row>
    <row r="145" customHeight="1" spans="8:10">
      <c r="H145" s="50"/>
      <c r="I145" s="50"/>
      <c r="J145" s="50"/>
    </row>
    <row r="146" customHeight="1" spans="8:10">
      <c r="H146" s="50"/>
      <c r="I146" s="50"/>
      <c r="J146" s="50"/>
    </row>
    <row r="147" customHeight="1" spans="8:10">
      <c r="H147" s="50"/>
      <c r="I147" s="50"/>
      <c r="J147" s="50"/>
    </row>
    <row r="148" customHeight="1" spans="8:10">
      <c r="H148" s="50"/>
      <c r="I148" s="50"/>
      <c r="J148" s="50"/>
    </row>
    <row r="149" customHeight="1" spans="8:10">
      <c r="H149" s="50"/>
      <c r="I149" s="50"/>
      <c r="J149" s="50"/>
    </row>
    <row r="150" customHeight="1" spans="8:10">
      <c r="H150" s="50"/>
      <c r="I150" s="50"/>
      <c r="J150" s="50"/>
    </row>
    <row r="151" customHeight="1" spans="8:10">
      <c r="H151" s="50"/>
      <c r="I151" s="50"/>
      <c r="J151" s="50"/>
    </row>
    <row r="152" customHeight="1" spans="8:10">
      <c r="H152" s="50"/>
      <c r="I152" s="50"/>
      <c r="J152" s="50"/>
    </row>
    <row r="153" customHeight="1" spans="8:10">
      <c r="H153" s="50"/>
      <c r="I153" s="50"/>
      <c r="J153" s="50"/>
    </row>
    <row r="154" customHeight="1" spans="8:10">
      <c r="H154" s="50"/>
      <c r="I154" s="50"/>
      <c r="J154" s="50"/>
    </row>
    <row r="155" customHeight="1" spans="8:10">
      <c r="H155" s="50"/>
      <c r="I155" s="50"/>
      <c r="J155" s="50"/>
    </row>
    <row r="156" customHeight="1" spans="8:10">
      <c r="H156" s="50"/>
      <c r="I156" s="50"/>
      <c r="J156" s="50"/>
    </row>
    <row r="157" customHeight="1" spans="8:10">
      <c r="H157" s="50"/>
      <c r="I157" s="50"/>
      <c r="J157" s="50"/>
    </row>
    <row r="158" customHeight="1" spans="8:10">
      <c r="H158" s="50"/>
      <c r="I158" s="50"/>
      <c r="J158" s="50"/>
    </row>
    <row r="159" customHeight="1" spans="8:10">
      <c r="H159" s="50"/>
      <c r="I159" s="50"/>
      <c r="J159" s="50"/>
    </row>
    <row r="160" customHeight="1" spans="8:10">
      <c r="H160" s="50"/>
      <c r="I160" s="50"/>
      <c r="J160" s="50"/>
    </row>
    <row r="161" customHeight="1" spans="8:10">
      <c r="H161" s="50"/>
      <c r="I161" s="50"/>
      <c r="J161" s="50"/>
    </row>
    <row r="162" customHeight="1" spans="8:10">
      <c r="H162" s="50"/>
      <c r="I162" s="50"/>
      <c r="J162" s="50"/>
    </row>
    <row r="163" customHeight="1" spans="8:10">
      <c r="H163" s="50"/>
      <c r="I163" s="50"/>
      <c r="J163" s="50"/>
    </row>
    <row r="164" customHeight="1" spans="8:10">
      <c r="H164" s="50"/>
      <c r="I164" s="50"/>
      <c r="J164" s="50"/>
    </row>
    <row r="165" customHeight="1" spans="8:10">
      <c r="H165" s="50"/>
      <c r="I165" s="50"/>
      <c r="J165" s="50"/>
    </row>
    <row r="166" customHeight="1" spans="8:10">
      <c r="H166" s="50"/>
      <c r="I166" s="50"/>
      <c r="J166" s="50"/>
    </row>
    <row r="167" customHeight="1" spans="8:10">
      <c r="H167" s="50"/>
      <c r="I167" s="50"/>
      <c r="J167" s="50"/>
    </row>
    <row r="168" customHeight="1" spans="8:10">
      <c r="H168" s="50"/>
      <c r="I168" s="50"/>
      <c r="J168" s="50"/>
    </row>
    <row r="169" customHeight="1" spans="8:10">
      <c r="H169" s="50"/>
      <c r="I169" s="50"/>
      <c r="J169" s="50"/>
    </row>
    <row r="170" customHeight="1" spans="8:10">
      <c r="H170" s="50"/>
      <c r="I170" s="50"/>
      <c r="J170" s="50"/>
    </row>
    <row r="171" customHeight="1" spans="8:10">
      <c r="H171" s="50"/>
      <c r="I171" s="50"/>
      <c r="J171" s="50"/>
    </row>
    <row r="172" customHeight="1" spans="8:10">
      <c r="H172" s="50"/>
      <c r="I172" s="50"/>
      <c r="J172" s="50"/>
    </row>
    <row r="173" customHeight="1" spans="8:10">
      <c r="H173" s="50"/>
      <c r="I173" s="50"/>
      <c r="J173" s="50"/>
    </row>
    <row r="174" customHeight="1" spans="8:10">
      <c r="H174" s="50"/>
      <c r="I174" s="50"/>
      <c r="J174" s="50"/>
    </row>
    <row r="175" customHeight="1" spans="8:10">
      <c r="H175" s="50"/>
      <c r="I175" s="50"/>
      <c r="J175" s="50"/>
    </row>
    <row r="176" customHeight="1" spans="8:10">
      <c r="H176" s="50"/>
      <c r="I176" s="50"/>
      <c r="J176" s="50"/>
    </row>
    <row r="177" customHeight="1" spans="8:10">
      <c r="H177" s="50"/>
      <c r="I177" s="50"/>
      <c r="J177" s="50"/>
    </row>
    <row r="178" customHeight="1" spans="8:10">
      <c r="H178" s="50"/>
      <c r="I178" s="50"/>
      <c r="J178" s="50"/>
    </row>
    <row r="179" customHeight="1" spans="8:10">
      <c r="H179" s="50"/>
      <c r="I179" s="50"/>
      <c r="J179" s="50"/>
    </row>
    <row r="180" customHeight="1" spans="8:10">
      <c r="H180" s="50"/>
      <c r="I180" s="50"/>
      <c r="J180" s="50"/>
    </row>
    <row r="181" customHeight="1" spans="8:10">
      <c r="H181" s="50"/>
      <c r="I181" s="50"/>
      <c r="J181" s="50"/>
    </row>
    <row r="182" customHeight="1" spans="8:10">
      <c r="H182" s="50"/>
      <c r="I182" s="50"/>
      <c r="J182" s="50"/>
    </row>
    <row r="183" customHeight="1" spans="8:10">
      <c r="H183" s="50"/>
      <c r="I183" s="50"/>
      <c r="J183" s="50"/>
    </row>
    <row r="184" customHeight="1" spans="8:10">
      <c r="H184" s="50"/>
      <c r="I184" s="50"/>
      <c r="J184" s="50"/>
    </row>
    <row r="185" customHeight="1" spans="8:10">
      <c r="H185" s="50"/>
      <c r="I185" s="50"/>
      <c r="J185" s="50"/>
    </row>
    <row r="186" customHeight="1" spans="8:10">
      <c r="H186" s="50"/>
      <c r="I186" s="50"/>
      <c r="J186" s="50"/>
    </row>
    <row r="187" customHeight="1" spans="8:10">
      <c r="H187" s="50"/>
      <c r="I187" s="50"/>
      <c r="J187" s="50"/>
    </row>
    <row r="188" customHeight="1" spans="8:10">
      <c r="H188" s="50"/>
      <c r="I188" s="50"/>
      <c r="J188" s="50"/>
    </row>
    <row r="189" customHeight="1" spans="8:10">
      <c r="H189" s="50"/>
      <c r="I189" s="50"/>
      <c r="J189" s="50"/>
    </row>
    <row r="190" customHeight="1" spans="8:10">
      <c r="H190" s="50"/>
      <c r="I190" s="50"/>
      <c r="J190" s="50"/>
    </row>
    <row r="191" customHeight="1" spans="8:10">
      <c r="H191" s="50"/>
      <c r="I191" s="50"/>
      <c r="J191" s="50"/>
    </row>
    <row r="192" customHeight="1" spans="8:10">
      <c r="H192" s="50"/>
      <c r="I192" s="50"/>
      <c r="J192" s="50"/>
    </row>
    <row r="193" customHeight="1" spans="8:10">
      <c r="H193" s="50"/>
      <c r="I193" s="50"/>
      <c r="J193" s="50"/>
    </row>
    <row r="194" customHeight="1" spans="8:10">
      <c r="H194" s="50"/>
      <c r="I194" s="50"/>
      <c r="J194" s="50"/>
    </row>
    <row r="195" customHeight="1" spans="8:10">
      <c r="H195" s="50"/>
      <c r="I195" s="50"/>
      <c r="J195" s="50"/>
    </row>
    <row r="196" customHeight="1" spans="8:10">
      <c r="H196" s="50"/>
      <c r="I196" s="50"/>
      <c r="J196" s="50"/>
    </row>
    <row r="197" customHeight="1" spans="8:10">
      <c r="H197" s="50"/>
      <c r="I197" s="50"/>
      <c r="J197" s="50"/>
    </row>
    <row r="198" customHeight="1" spans="8:10">
      <c r="H198" s="50"/>
      <c r="I198" s="50"/>
      <c r="J198" s="50"/>
    </row>
    <row r="199" customHeight="1" spans="8:10">
      <c r="H199" s="50"/>
      <c r="I199" s="50"/>
      <c r="J199" s="50"/>
    </row>
    <row r="200" customHeight="1" spans="8:10">
      <c r="H200" s="50"/>
      <c r="I200" s="50"/>
      <c r="J200" s="50"/>
    </row>
    <row r="201" customHeight="1" spans="8:10">
      <c r="H201" s="50"/>
      <c r="I201" s="50"/>
      <c r="J201" s="50"/>
    </row>
    <row r="202" customHeight="1" spans="8:10">
      <c r="H202" s="50"/>
      <c r="I202" s="50"/>
      <c r="J202" s="50"/>
    </row>
    <row r="203" customHeight="1" spans="8:10">
      <c r="H203" s="50"/>
      <c r="I203" s="50"/>
      <c r="J203" s="50"/>
    </row>
    <row r="204" customHeight="1" spans="8:10">
      <c r="H204" s="50"/>
      <c r="I204" s="50"/>
      <c r="J204" s="50"/>
    </row>
    <row r="205" customHeight="1" spans="8:10">
      <c r="H205" s="50"/>
      <c r="I205" s="50"/>
      <c r="J205" s="50"/>
    </row>
    <row r="206" customHeight="1" spans="8:10">
      <c r="H206" s="50"/>
      <c r="I206" s="50"/>
      <c r="J206" s="50"/>
    </row>
    <row r="207" customHeight="1" spans="8:10">
      <c r="H207" s="50"/>
      <c r="I207" s="50"/>
      <c r="J207" s="50"/>
    </row>
    <row r="208" customHeight="1" spans="8:10">
      <c r="H208" s="50"/>
      <c r="I208" s="50"/>
      <c r="J208" s="50"/>
    </row>
    <row r="209" customHeight="1" spans="8:10">
      <c r="H209" s="50"/>
      <c r="I209" s="50"/>
      <c r="J209" s="50"/>
    </row>
    <row r="210" customHeight="1" spans="8:10">
      <c r="H210" s="50"/>
      <c r="I210" s="50"/>
      <c r="J210" s="50"/>
    </row>
    <row r="211" customHeight="1" spans="8:10">
      <c r="H211" s="50"/>
      <c r="I211" s="50"/>
      <c r="J211" s="50"/>
    </row>
    <row r="212" customHeight="1" spans="8:10">
      <c r="H212" s="50"/>
      <c r="I212" s="50"/>
      <c r="J212" s="50"/>
    </row>
    <row r="213" customHeight="1" spans="8:10">
      <c r="H213" s="50"/>
      <c r="I213" s="50"/>
      <c r="J213" s="50"/>
    </row>
    <row r="214" customHeight="1" spans="8:10">
      <c r="H214" s="50"/>
      <c r="I214" s="50"/>
      <c r="J214" s="50"/>
    </row>
    <row r="215" customHeight="1" spans="8:10">
      <c r="H215" s="50"/>
      <c r="I215" s="50"/>
      <c r="J215" s="50"/>
    </row>
    <row r="216" customHeight="1" spans="8:10">
      <c r="H216" s="50"/>
      <c r="I216" s="50"/>
      <c r="J216" s="50"/>
    </row>
    <row r="217" customHeight="1" spans="8:10">
      <c r="H217" s="50"/>
      <c r="I217" s="50"/>
      <c r="J217" s="50"/>
    </row>
    <row r="218" customHeight="1" spans="8:10">
      <c r="H218" s="50"/>
      <c r="I218" s="50"/>
      <c r="J218" s="50"/>
    </row>
    <row r="219" customHeight="1" spans="8:10">
      <c r="H219" s="50"/>
      <c r="I219" s="50"/>
      <c r="J219" s="50"/>
    </row>
    <row r="220" customHeight="1" spans="8:10">
      <c r="H220" s="50"/>
      <c r="I220" s="50"/>
      <c r="J220" s="50"/>
    </row>
    <row r="221" customHeight="1" spans="8:10">
      <c r="H221" s="50"/>
      <c r="I221" s="50"/>
      <c r="J221" s="50"/>
    </row>
    <row r="222" customHeight="1" spans="8:10">
      <c r="H222" s="50"/>
      <c r="I222" s="50"/>
      <c r="J222" s="50"/>
    </row>
    <row r="223" customHeight="1" spans="8:10">
      <c r="H223" s="50"/>
      <c r="I223" s="50"/>
      <c r="J223" s="50"/>
    </row>
    <row r="224" customHeight="1" spans="8:10">
      <c r="H224" s="50"/>
      <c r="I224" s="50"/>
      <c r="J224" s="50"/>
    </row>
    <row r="225" customHeight="1" spans="8:10">
      <c r="H225" s="50"/>
      <c r="I225" s="50"/>
      <c r="J225" s="50"/>
    </row>
    <row r="226" customHeight="1" spans="8:10">
      <c r="H226" s="50"/>
      <c r="I226" s="50"/>
      <c r="J226" s="50"/>
    </row>
    <row r="227" customHeight="1" spans="8:10">
      <c r="H227" s="50"/>
      <c r="I227" s="50"/>
      <c r="J227" s="50"/>
    </row>
    <row r="228" customHeight="1" spans="8:10">
      <c r="H228" s="50"/>
      <c r="I228" s="50"/>
      <c r="J228" s="50"/>
    </row>
    <row r="229" customHeight="1" spans="8:10">
      <c r="H229" s="50"/>
      <c r="I229" s="50"/>
      <c r="J229" s="50"/>
    </row>
    <row r="230" customHeight="1" spans="8:10">
      <c r="H230" s="50"/>
      <c r="I230" s="50"/>
      <c r="J230" s="50"/>
    </row>
    <row r="231" customHeight="1" spans="8:10">
      <c r="H231" s="50"/>
      <c r="I231" s="50"/>
      <c r="J231" s="50"/>
    </row>
    <row r="232" customHeight="1" spans="8:10">
      <c r="H232" s="50"/>
      <c r="I232" s="50"/>
      <c r="J232" s="50"/>
    </row>
    <row r="233" customHeight="1" spans="8:10">
      <c r="H233" s="50"/>
      <c r="I233" s="50"/>
      <c r="J233" s="50"/>
    </row>
    <row r="234" customHeight="1" spans="8:10">
      <c r="H234" s="50"/>
      <c r="I234" s="50"/>
      <c r="J234" s="50"/>
    </row>
    <row r="235" customHeight="1" spans="8:10">
      <c r="H235" s="50"/>
      <c r="I235" s="50"/>
      <c r="J235" s="50"/>
    </row>
    <row r="236" customHeight="1" spans="8:10">
      <c r="H236" s="50"/>
      <c r="I236" s="50"/>
      <c r="J236" s="50"/>
    </row>
    <row r="237" customHeight="1" spans="8:10">
      <c r="H237" s="50"/>
      <c r="I237" s="50"/>
      <c r="J237" s="50"/>
    </row>
    <row r="238" customHeight="1" spans="8:10">
      <c r="H238" s="50"/>
      <c r="I238" s="50"/>
      <c r="J238" s="50"/>
    </row>
    <row r="239" customHeight="1" spans="8:10">
      <c r="H239" s="50"/>
      <c r="I239" s="50"/>
      <c r="J239" s="50"/>
    </row>
    <row r="240" customHeight="1" spans="8:10">
      <c r="H240" s="50"/>
      <c r="I240" s="50"/>
      <c r="J240" s="50"/>
    </row>
    <row r="241" customHeight="1" spans="8:10">
      <c r="H241" s="50"/>
      <c r="I241" s="50"/>
      <c r="J241" s="50"/>
    </row>
    <row r="242" customHeight="1" spans="8:10">
      <c r="H242" s="50"/>
      <c r="I242" s="50"/>
      <c r="J242" s="50"/>
    </row>
    <row r="243" customHeight="1" spans="8:10">
      <c r="H243" s="50"/>
      <c r="I243" s="50"/>
      <c r="J243" s="50"/>
    </row>
    <row r="244" customHeight="1" spans="8:10">
      <c r="H244" s="50"/>
      <c r="I244" s="50"/>
      <c r="J244" s="50"/>
    </row>
    <row r="245" customHeight="1" spans="8:10">
      <c r="H245" s="50"/>
      <c r="I245" s="50"/>
      <c r="J245" s="50"/>
    </row>
    <row r="246" customHeight="1" spans="8:10">
      <c r="H246" s="50"/>
      <c r="I246" s="50"/>
      <c r="J246" s="50"/>
    </row>
    <row r="247" customHeight="1" spans="8:10">
      <c r="H247" s="50"/>
      <c r="I247" s="50"/>
      <c r="J247" s="50"/>
    </row>
    <row r="248" customHeight="1" spans="8:10">
      <c r="H248" s="50"/>
      <c r="I248" s="50"/>
      <c r="J248" s="50"/>
    </row>
    <row r="249" customHeight="1" spans="8:10">
      <c r="H249" s="50"/>
      <c r="I249" s="50"/>
      <c r="J249" s="50"/>
    </row>
    <row r="250" customHeight="1" spans="8:10">
      <c r="H250" s="50"/>
      <c r="I250" s="50"/>
      <c r="J250" s="50"/>
    </row>
    <row r="251" customHeight="1" spans="8:10">
      <c r="H251" s="50"/>
      <c r="I251" s="50"/>
      <c r="J251" s="50"/>
    </row>
    <row r="252" customHeight="1" spans="8:10">
      <c r="H252" s="50"/>
      <c r="I252" s="50"/>
      <c r="J252" s="50"/>
    </row>
    <row r="253" customHeight="1" spans="8:10">
      <c r="H253" s="50"/>
      <c r="I253" s="50"/>
      <c r="J253" s="50"/>
    </row>
    <row r="254" customHeight="1" spans="8:10">
      <c r="H254" s="50"/>
      <c r="I254" s="50"/>
      <c r="J254" s="50"/>
    </row>
    <row r="255" customHeight="1" spans="8:10">
      <c r="H255" s="50"/>
      <c r="I255" s="50"/>
      <c r="J255" s="50"/>
    </row>
    <row r="256" customHeight="1" spans="8:10">
      <c r="H256" s="50"/>
      <c r="I256" s="50"/>
      <c r="J256" s="50"/>
    </row>
    <row r="257" customHeight="1" spans="8:10">
      <c r="H257" s="50"/>
      <c r="I257" s="50"/>
      <c r="J257" s="50"/>
    </row>
    <row r="258" customHeight="1" spans="8:10">
      <c r="H258" s="50"/>
      <c r="I258" s="50"/>
      <c r="J258" s="50"/>
    </row>
    <row r="259" customHeight="1" spans="8:10">
      <c r="H259" s="50"/>
      <c r="I259" s="50"/>
      <c r="J259" s="50"/>
    </row>
    <row r="260" customHeight="1" spans="8:10">
      <c r="H260" s="50"/>
      <c r="I260" s="50"/>
      <c r="J260" s="50"/>
    </row>
    <row r="261" customHeight="1" spans="8:10">
      <c r="H261" s="50"/>
      <c r="I261" s="50"/>
      <c r="J261" s="50"/>
    </row>
    <row r="262" customHeight="1" spans="8:10">
      <c r="H262" s="50"/>
      <c r="I262" s="50"/>
      <c r="J262" s="50"/>
    </row>
    <row r="263" customHeight="1" spans="8:10">
      <c r="H263" s="50"/>
      <c r="I263" s="50"/>
      <c r="J263" s="50"/>
    </row>
    <row r="264" customHeight="1" spans="8:10">
      <c r="H264" s="50"/>
      <c r="I264" s="50"/>
      <c r="J264" s="50"/>
    </row>
    <row r="265" customHeight="1" spans="8:10">
      <c r="H265" s="50"/>
      <c r="I265" s="50"/>
      <c r="J265" s="50"/>
    </row>
    <row r="266" customHeight="1" spans="8:10">
      <c r="H266" s="50"/>
      <c r="I266" s="50"/>
      <c r="J266" s="50"/>
    </row>
    <row r="267" customHeight="1" spans="8:10">
      <c r="H267" s="50"/>
      <c r="I267" s="50"/>
      <c r="J267" s="50"/>
    </row>
    <row r="268" customHeight="1" spans="8:10">
      <c r="H268" s="50"/>
      <c r="I268" s="50"/>
      <c r="J268" s="50"/>
    </row>
    <row r="269" customHeight="1" spans="8:10">
      <c r="H269" s="50"/>
      <c r="I269" s="50"/>
      <c r="J269" s="50"/>
    </row>
    <row r="270" customHeight="1" spans="8:10">
      <c r="H270" s="50"/>
      <c r="I270" s="50"/>
      <c r="J270" s="50"/>
    </row>
    <row r="271" customHeight="1" spans="8:10">
      <c r="H271" s="50"/>
      <c r="I271" s="50"/>
      <c r="J271" s="50"/>
    </row>
    <row r="272" customHeight="1" spans="8:10">
      <c r="H272" s="50"/>
      <c r="I272" s="50"/>
      <c r="J272" s="50"/>
    </row>
    <row r="273" customHeight="1" spans="8:10">
      <c r="H273" s="50"/>
      <c r="I273" s="50"/>
      <c r="J273" s="50"/>
    </row>
    <row r="274" customHeight="1" spans="8:10">
      <c r="H274" s="50"/>
      <c r="I274" s="50"/>
      <c r="J274" s="50"/>
    </row>
    <row r="275" customHeight="1" spans="8:10">
      <c r="H275" s="50"/>
      <c r="I275" s="50"/>
      <c r="J275" s="50"/>
    </row>
    <row r="276" customHeight="1" spans="8:10">
      <c r="H276" s="50"/>
      <c r="I276" s="50"/>
      <c r="J276" s="50"/>
    </row>
    <row r="277" customHeight="1" spans="8:10">
      <c r="H277" s="50"/>
      <c r="I277" s="50"/>
      <c r="J277" s="50"/>
    </row>
    <row r="278" customHeight="1" spans="8:10">
      <c r="H278" s="50"/>
      <c r="I278" s="50"/>
      <c r="J278" s="50"/>
    </row>
    <row r="279" customHeight="1" spans="8:10">
      <c r="H279" s="50"/>
      <c r="I279" s="50"/>
      <c r="J279" s="50"/>
    </row>
    <row r="280" customHeight="1" spans="8:10">
      <c r="H280" s="50"/>
      <c r="I280" s="50"/>
      <c r="J280" s="50"/>
    </row>
    <row r="281" customHeight="1" spans="8:10">
      <c r="H281" s="50"/>
      <c r="I281" s="50"/>
      <c r="J281" s="50"/>
    </row>
    <row r="282" customHeight="1" spans="8:10">
      <c r="H282" s="50"/>
      <c r="I282" s="50"/>
      <c r="J282" s="50"/>
    </row>
    <row r="283" customHeight="1" spans="8:10">
      <c r="H283" s="50"/>
      <c r="I283" s="50"/>
      <c r="J283" s="50"/>
    </row>
    <row r="284" customHeight="1" spans="8:10">
      <c r="H284" s="50"/>
      <c r="I284" s="50"/>
      <c r="J284" s="50"/>
    </row>
    <row r="285" customHeight="1" spans="8:10">
      <c r="H285" s="50"/>
      <c r="I285" s="50"/>
      <c r="J285" s="50"/>
    </row>
    <row r="286" customHeight="1" spans="8:10">
      <c r="H286" s="50"/>
      <c r="I286" s="50"/>
      <c r="J286" s="50"/>
    </row>
    <row r="287" customHeight="1" spans="8:10">
      <c r="H287" s="50"/>
      <c r="I287" s="50"/>
      <c r="J287" s="50"/>
    </row>
    <row r="288" customHeight="1" spans="8:10">
      <c r="H288" s="50"/>
      <c r="I288" s="50"/>
      <c r="J288" s="50"/>
    </row>
    <row r="289" customHeight="1" spans="8:10">
      <c r="H289" s="50"/>
      <c r="I289" s="50"/>
      <c r="J289" s="50"/>
    </row>
    <row r="290" customHeight="1" spans="8:10">
      <c r="H290" s="50"/>
      <c r="I290" s="50"/>
      <c r="J290" s="50"/>
    </row>
    <row r="291" customHeight="1" spans="8:10">
      <c r="H291" s="50"/>
      <c r="I291" s="50"/>
      <c r="J291" s="50"/>
    </row>
    <row r="292" customHeight="1" spans="8:10">
      <c r="H292" s="50"/>
      <c r="I292" s="50"/>
      <c r="J292" s="50"/>
    </row>
    <row r="293" customHeight="1" spans="8:10">
      <c r="H293" s="50"/>
      <c r="I293" s="50"/>
      <c r="J293" s="50"/>
    </row>
    <row r="294" customHeight="1" spans="8:10">
      <c r="H294" s="50"/>
      <c r="I294" s="50"/>
      <c r="J294" s="50"/>
    </row>
    <row r="295" customHeight="1" spans="8:10">
      <c r="H295" s="50"/>
      <c r="I295" s="50"/>
      <c r="J295" s="50"/>
    </row>
    <row r="296" customHeight="1" spans="8:10">
      <c r="H296" s="50"/>
      <c r="I296" s="50"/>
      <c r="J296" s="50"/>
    </row>
    <row r="297" customHeight="1" spans="8:10">
      <c r="H297" s="50"/>
      <c r="I297" s="50"/>
      <c r="J297" s="50"/>
    </row>
    <row r="298" customHeight="1" spans="8:10">
      <c r="H298" s="50"/>
      <c r="I298" s="50"/>
      <c r="J298" s="50"/>
    </row>
    <row r="299" customHeight="1" spans="8:10">
      <c r="H299" s="50"/>
      <c r="I299" s="50"/>
      <c r="J299" s="50"/>
    </row>
    <row r="300" customHeight="1" spans="8:10">
      <c r="H300" s="50"/>
      <c r="I300" s="50"/>
      <c r="J300" s="50"/>
    </row>
    <row r="301" customHeight="1" spans="8:10">
      <c r="H301" s="50"/>
      <c r="I301" s="50"/>
      <c r="J301" s="50"/>
    </row>
    <row r="302" customHeight="1" spans="8:10">
      <c r="H302" s="50"/>
      <c r="I302" s="50"/>
      <c r="J302" s="50"/>
    </row>
    <row r="303" customHeight="1" spans="8:10">
      <c r="H303" s="50"/>
      <c r="I303" s="50"/>
      <c r="J303" s="50"/>
    </row>
    <row r="304" customHeight="1" spans="8:10">
      <c r="H304" s="50"/>
      <c r="I304" s="50"/>
      <c r="J304" s="50"/>
    </row>
    <row r="305" customHeight="1" spans="8:10">
      <c r="H305" s="50"/>
      <c r="I305" s="50"/>
      <c r="J305" s="50"/>
    </row>
    <row r="306" customHeight="1" spans="8:10">
      <c r="H306" s="50"/>
      <c r="I306" s="50"/>
      <c r="J306" s="50"/>
    </row>
    <row r="307" customHeight="1" spans="8:10">
      <c r="H307" s="50"/>
      <c r="I307" s="50"/>
      <c r="J307" s="50"/>
    </row>
    <row r="308" customHeight="1" spans="8:10">
      <c r="H308" s="50"/>
      <c r="I308" s="50"/>
      <c r="J308" s="50"/>
    </row>
    <row r="309" customHeight="1" spans="8:10">
      <c r="H309" s="50"/>
      <c r="I309" s="50"/>
      <c r="J309" s="50"/>
    </row>
    <row r="310" customHeight="1" spans="8:10">
      <c r="H310" s="50"/>
      <c r="I310" s="50"/>
      <c r="J310" s="50"/>
    </row>
    <row r="311" customHeight="1" spans="8:10">
      <c r="H311" s="50"/>
      <c r="I311" s="50"/>
      <c r="J311" s="50"/>
    </row>
    <row r="312" customHeight="1" spans="8:10">
      <c r="H312" s="50"/>
      <c r="I312" s="50"/>
      <c r="J312" s="50"/>
    </row>
    <row r="313" customHeight="1" spans="8:10">
      <c r="H313" s="50"/>
      <c r="I313" s="50"/>
      <c r="J313" s="50"/>
    </row>
    <row r="314" customHeight="1" spans="8:10">
      <c r="H314" s="50"/>
      <c r="I314" s="50"/>
      <c r="J314" s="50"/>
    </row>
    <row r="315" customHeight="1" spans="8:10">
      <c r="H315" s="50"/>
      <c r="I315" s="50"/>
      <c r="J315" s="50"/>
    </row>
    <row r="316" customHeight="1" spans="8:10">
      <c r="H316" s="50"/>
      <c r="I316" s="50"/>
      <c r="J316" s="50"/>
    </row>
    <row r="317" customHeight="1" spans="8:10">
      <c r="H317" s="50"/>
      <c r="I317" s="50"/>
      <c r="J317" s="50"/>
    </row>
    <row r="318" customHeight="1" spans="8:10">
      <c r="H318" s="50"/>
      <c r="I318" s="50"/>
      <c r="J318" s="50"/>
    </row>
    <row r="319" customHeight="1" spans="8:10">
      <c r="H319" s="50"/>
      <c r="I319" s="50"/>
      <c r="J319" s="50"/>
    </row>
    <row r="320" customHeight="1" spans="8:10">
      <c r="H320" s="50"/>
      <c r="I320" s="50"/>
      <c r="J320" s="50"/>
    </row>
    <row r="321" customHeight="1" spans="8:10">
      <c r="H321" s="50"/>
      <c r="I321" s="50"/>
      <c r="J321" s="50"/>
    </row>
    <row r="322" customHeight="1" spans="8:10">
      <c r="H322" s="50"/>
      <c r="I322" s="50"/>
      <c r="J322" s="50"/>
    </row>
    <row r="323" customHeight="1" spans="8:10">
      <c r="H323" s="50"/>
      <c r="I323" s="50"/>
      <c r="J323" s="50"/>
    </row>
    <row r="324" customHeight="1" spans="8:10">
      <c r="H324" s="50"/>
      <c r="I324" s="50"/>
      <c r="J324" s="50"/>
    </row>
    <row r="325" customHeight="1" spans="8:10">
      <c r="H325" s="50"/>
      <c r="I325" s="50"/>
      <c r="J325" s="50"/>
    </row>
    <row r="326" customHeight="1" spans="8:10">
      <c r="H326" s="50"/>
      <c r="I326" s="50"/>
      <c r="J326" s="50"/>
    </row>
    <row r="327" customHeight="1" spans="8:10">
      <c r="H327" s="50"/>
      <c r="I327" s="50"/>
      <c r="J327" s="50"/>
    </row>
    <row r="328" customHeight="1" spans="8:10">
      <c r="H328" s="50"/>
      <c r="I328" s="50"/>
      <c r="J328" s="50"/>
    </row>
    <row r="329" customHeight="1" spans="8:10">
      <c r="H329" s="50"/>
      <c r="I329" s="50"/>
      <c r="J329" s="50"/>
    </row>
    <row r="330" customHeight="1" spans="8:10">
      <c r="H330" s="50"/>
      <c r="I330" s="50"/>
      <c r="J330" s="50"/>
    </row>
    <row r="331" customHeight="1" spans="8:10">
      <c r="H331" s="50"/>
      <c r="I331" s="50"/>
      <c r="J331" s="50"/>
    </row>
    <row r="332" customHeight="1" spans="8:10">
      <c r="H332" s="50"/>
      <c r="I332" s="50"/>
      <c r="J332" s="50"/>
    </row>
    <row r="333" customHeight="1" spans="8:10">
      <c r="H333" s="50"/>
      <c r="I333" s="50"/>
      <c r="J333" s="50"/>
    </row>
    <row r="334" customHeight="1" spans="8:10">
      <c r="H334" s="50"/>
      <c r="I334" s="50"/>
      <c r="J334" s="50"/>
    </row>
    <row r="335" customHeight="1" spans="8:10">
      <c r="H335" s="50"/>
      <c r="I335" s="50"/>
      <c r="J335" s="50"/>
    </row>
    <row r="336" customHeight="1" spans="8:10">
      <c r="H336" s="50"/>
      <c r="I336" s="50"/>
      <c r="J336" s="50"/>
    </row>
    <row r="337" customHeight="1" spans="8:10">
      <c r="H337" s="50"/>
      <c r="I337" s="50"/>
      <c r="J337" s="50"/>
    </row>
    <row r="338" customHeight="1" spans="8:10">
      <c r="H338" s="50"/>
      <c r="I338" s="50"/>
      <c r="J338" s="50"/>
    </row>
    <row r="339" customHeight="1" spans="8:10">
      <c r="H339" s="50"/>
      <c r="I339" s="50"/>
      <c r="J339" s="50"/>
    </row>
    <row r="340" customHeight="1" spans="8:10">
      <c r="H340" s="50"/>
      <c r="I340" s="50"/>
      <c r="J340" s="50"/>
    </row>
    <row r="341" customHeight="1" spans="8:10">
      <c r="H341" s="50"/>
      <c r="I341" s="50"/>
      <c r="J341" s="50"/>
    </row>
    <row r="342" customHeight="1" spans="8:10">
      <c r="H342" s="50"/>
      <c r="I342" s="50"/>
      <c r="J342" s="50"/>
    </row>
    <row r="343" customHeight="1" spans="8:10">
      <c r="H343" s="50"/>
      <c r="I343" s="50"/>
      <c r="J343" s="50"/>
    </row>
    <row r="344" customHeight="1" spans="8:10">
      <c r="H344" s="50"/>
      <c r="I344" s="50"/>
      <c r="J344" s="50"/>
    </row>
    <row r="345" customHeight="1" spans="8:10">
      <c r="H345" s="50"/>
      <c r="I345" s="50"/>
      <c r="J345" s="50"/>
    </row>
    <row r="346" customHeight="1" spans="8:10">
      <c r="H346" s="50"/>
      <c r="I346" s="50"/>
      <c r="J346" s="50"/>
    </row>
    <row r="347" customHeight="1" spans="8:10">
      <c r="H347" s="50"/>
      <c r="I347" s="50"/>
      <c r="J347" s="50"/>
    </row>
    <row r="348" customHeight="1" spans="8:10">
      <c r="H348" s="50"/>
      <c r="I348" s="50"/>
      <c r="J348" s="50"/>
    </row>
    <row r="349" customHeight="1" spans="8:10">
      <c r="H349" s="50"/>
      <c r="I349" s="50"/>
      <c r="J349" s="50"/>
    </row>
    <row r="350" customHeight="1" spans="8:10">
      <c r="H350" s="50"/>
      <c r="I350" s="50"/>
      <c r="J350" s="50"/>
    </row>
    <row r="351" customHeight="1" spans="8:10">
      <c r="H351" s="50"/>
      <c r="I351" s="50"/>
      <c r="J351" s="50"/>
    </row>
    <row r="352" customHeight="1" spans="8:10">
      <c r="H352" s="50"/>
      <c r="I352" s="50"/>
      <c r="J352" s="50"/>
    </row>
    <row r="353" customHeight="1" spans="8:10">
      <c r="H353" s="50"/>
      <c r="I353" s="50"/>
      <c r="J353" s="50"/>
    </row>
    <row r="354" customHeight="1" spans="8:10">
      <c r="H354" s="50"/>
      <c r="I354" s="50"/>
      <c r="J354" s="50"/>
    </row>
    <row r="355" customHeight="1" spans="8:10">
      <c r="H355" s="50"/>
      <c r="I355" s="50"/>
      <c r="J355" s="50"/>
    </row>
    <row r="356" customHeight="1" spans="8:10">
      <c r="H356" s="50"/>
      <c r="I356" s="50"/>
      <c r="J356" s="50"/>
    </row>
    <row r="357" customHeight="1" spans="8:10">
      <c r="H357" s="50"/>
      <c r="I357" s="50"/>
      <c r="J357" s="50"/>
    </row>
    <row r="358" customHeight="1" spans="8:10">
      <c r="H358" s="50"/>
      <c r="I358" s="50"/>
      <c r="J358" s="50"/>
    </row>
    <row r="359" customHeight="1" spans="8:10">
      <c r="H359" s="50"/>
      <c r="I359" s="50"/>
      <c r="J359" s="50"/>
    </row>
    <row r="360" customHeight="1" spans="8:10">
      <c r="H360" s="50"/>
      <c r="I360" s="50"/>
      <c r="J360" s="50"/>
    </row>
    <row r="361" customHeight="1" spans="8:10">
      <c r="H361" s="50"/>
      <c r="I361" s="50"/>
      <c r="J361" s="50"/>
    </row>
    <row r="362" customHeight="1" spans="8:10">
      <c r="H362" s="50"/>
      <c r="I362" s="50"/>
      <c r="J362" s="50"/>
    </row>
    <row r="363" customHeight="1" spans="8:10">
      <c r="H363" s="50"/>
      <c r="I363" s="50"/>
      <c r="J363" s="50"/>
    </row>
    <row r="364" customHeight="1" spans="8:10">
      <c r="H364" s="50"/>
      <c r="I364" s="50"/>
      <c r="J364" s="50"/>
    </row>
    <row r="365" customHeight="1" spans="8:10">
      <c r="H365" s="50"/>
      <c r="I365" s="50"/>
      <c r="J365" s="50"/>
    </row>
    <row r="366" customHeight="1" spans="8:10">
      <c r="H366" s="50"/>
      <c r="I366" s="50"/>
      <c r="J366" s="50"/>
    </row>
    <row r="367" customHeight="1" spans="8:10">
      <c r="H367" s="50"/>
      <c r="I367" s="50"/>
      <c r="J367" s="50"/>
    </row>
    <row r="368" customHeight="1" spans="8:10">
      <c r="H368" s="50"/>
      <c r="I368" s="50"/>
      <c r="J368" s="50"/>
    </row>
    <row r="369" customHeight="1" spans="8:10">
      <c r="H369" s="50"/>
      <c r="I369" s="50"/>
      <c r="J369" s="50"/>
    </row>
    <row r="370" customHeight="1" spans="8:10">
      <c r="H370" s="50"/>
      <c r="I370" s="50"/>
      <c r="J370" s="50"/>
    </row>
    <row r="371" customHeight="1" spans="8:10">
      <c r="H371" s="50"/>
      <c r="I371" s="50"/>
      <c r="J371" s="50"/>
    </row>
    <row r="372" customHeight="1" spans="8:10">
      <c r="H372" s="50"/>
      <c r="I372" s="50"/>
      <c r="J372" s="50"/>
    </row>
    <row r="373" customHeight="1" spans="8:10">
      <c r="H373" s="50"/>
      <c r="I373" s="50"/>
      <c r="J373" s="50"/>
    </row>
    <row r="374" customHeight="1" spans="8:10">
      <c r="H374" s="50"/>
      <c r="I374" s="50"/>
      <c r="J374" s="50"/>
    </row>
    <row r="375" customHeight="1" spans="8:10">
      <c r="H375" s="50"/>
      <c r="I375" s="50"/>
      <c r="J375" s="50"/>
    </row>
    <row r="376" customHeight="1" spans="8:10">
      <c r="H376" s="50"/>
      <c r="I376" s="50"/>
      <c r="J376" s="50"/>
    </row>
    <row r="377" customHeight="1" spans="8:10">
      <c r="H377" s="50"/>
      <c r="I377" s="50"/>
      <c r="J377" s="50"/>
    </row>
    <row r="378" customHeight="1" spans="8:10">
      <c r="H378" s="50"/>
      <c r="I378" s="50"/>
      <c r="J378" s="50"/>
    </row>
    <row r="379" customHeight="1" spans="8:10">
      <c r="H379" s="50"/>
      <c r="I379" s="50"/>
      <c r="J379" s="50"/>
    </row>
    <row r="380" customHeight="1" spans="8:10">
      <c r="H380" s="50"/>
      <c r="I380" s="50"/>
      <c r="J380" s="50"/>
    </row>
    <row r="381" customHeight="1" spans="8:10">
      <c r="H381" s="50"/>
      <c r="I381" s="50"/>
      <c r="J381" s="50"/>
    </row>
    <row r="382" customHeight="1" spans="8:10">
      <c r="H382" s="50"/>
      <c r="I382" s="50"/>
      <c r="J382" s="50"/>
    </row>
    <row r="383" customHeight="1" spans="8:10">
      <c r="H383" s="50"/>
      <c r="I383" s="50"/>
      <c r="J383" s="50"/>
    </row>
    <row r="384" customHeight="1" spans="8:10">
      <c r="H384" s="50"/>
      <c r="I384" s="50"/>
      <c r="J384" s="50"/>
    </row>
    <row r="385" customHeight="1" spans="8:10">
      <c r="H385" s="50"/>
      <c r="I385" s="50"/>
      <c r="J385" s="50"/>
    </row>
    <row r="386" customHeight="1" spans="8:10">
      <c r="H386" s="50"/>
      <c r="I386" s="50"/>
      <c r="J386" s="50"/>
    </row>
    <row r="387" customHeight="1" spans="8:10">
      <c r="H387" s="50"/>
      <c r="I387" s="50"/>
      <c r="J387" s="50"/>
    </row>
    <row r="388" customHeight="1" spans="8:10">
      <c r="H388" s="50"/>
      <c r="I388" s="50"/>
      <c r="J388" s="50"/>
    </row>
    <row r="389" customHeight="1" spans="8:10">
      <c r="H389" s="50"/>
      <c r="I389" s="50"/>
      <c r="J389" s="50"/>
    </row>
    <row r="390" customHeight="1" spans="8:10">
      <c r="H390" s="50"/>
      <c r="I390" s="50"/>
      <c r="J390" s="50"/>
    </row>
    <row r="391" customHeight="1" spans="8:10">
      <c r="H391" s="50"/>
      <c r="I391" s="50"/>
      <c r="J391" s="50"/>
    </row>
    <row r="392" customHeight="1" spans="8:10">
      <c r="H392" s="50"/>
      <c r="I392" s="50"/>
      <c r="J392" s="50"/>
    </row>
    <row r="393" customHeight="1" spans="8:10">
      <c r="H393" s="50"/>
      <c r="I393" s="50"/>
      <c r="J393" s="50"/>
    </row>
    <row r="394" customHeight="1" spans="8:10">
      <c r="H394" s="50"/>
      <c r="I394" s="50"/>
      <c r="J394" s="50"/>
    </row>
    <row r="395" customHeight="1" spans="8:10">
      <c r="H395" s="50"/>
      <c r="I395" s="50"/>
      <c r="J395" s="50"/>
    </row>
    <row r="396" customHeight="1" spans="8:10">
      <c r="H396" s="50"/>
      <c r="I396" s="50"/>
      <c r="J396" s="50"/>
    </row>
    <row r="397" customHeight="1" spans="8:10">
      <c r="H397" s="50"/>
      <c r="I397" s="50"/>
      <c r="J397" s="50"/>
    </row>
    <row r="398" customHeight="1" spans="8:10">
      <c r="H398" s="50"/>
      <c r="I398" s="50"/>
      <c r="J398" s="50"/>
    </row>
    <row r="399" customHeight="1" spans="8:10">
      <c r="H399" s="50"/>
      <c r="I399" s="50"/>
      <c r="J399" s="50"/>
    </row>
    <row r="400" customHeight="1" spans="8:10">
      <c r="H400" s="50"/>
      <c r="I400" s="50"/>
      <c r="J400" s="50"/>
    </row>
    <row r="401" customHeight="1" spans="8:10">
      <c r="H401" s="50"/>
      <c r="I401" s="50"/>
      <c r="J401" s="50"/>
    </row>
    <row r="402" customHeight="1" spans="8:10">
      <c r="H402" s="50"/>
      <c r="I402" s="50"/>
      <c r="J402" s="50"/>
    </row>
    <row r="403" customHeight="1" spans="8:10">
      <c r="H403" s="50"/>
      <c r="I403" s="50"/>
      <c r="J403" s="50"/>
    </row>
    <row r="404" customHeight="1" spans="8:10">
      <c r="H404" s="50"/>
      <c r="I404" s="50"/>
      <c r="J404" s="50"/>
    </row>
    <row r="405" customHeight="1" spans="8:10">
      <c r="H405" s="50"/>
      <c r="I405" s="50"/>
      <c r="J405" s="50"/>
    </row>
    <row r="406" customHeight="1" spans="8:10">
      <c r="H406" s="50"/>
      <c r="I406" s="50"/>
      <c r="J406" s="50"/>
    </row>
    <row r="407" customHeight="1" spans="8:10">
      <c r="H407" s="50"/>
      <c r="I407" s="50"/>
      <c r="J407" s="50"/>
    </row>
    <row r="408" customHeight="1" spans="8:10">
      <c r="H408" s="50"/>
      <c r="I408" s="50"/>
      <c r="J408" s="50"/>
    </row>
    <row r="409" customHeight="1" spans="8:10">
      <c r="H409" s="50"/>
      <c r="I409" s="50"/>
      <c r="J409" s="50"/>
    </row>
    <row r="410" customHeight="1" spans="8:10">
      <c r="H410" s="50"/>
      <c r="I410" s="50"/>
      <c r="J410" s="50"/>
    </row>
    <row r="411" customHeight="1" spans="8:10">
      <c r="H411" s="50"/>
      <c r="I411" s="50"/>
      <c r="J411" s="50"/>
    </row>
    <row r="412" customHeight="1" spans="8:10">
      <c r="H412" s="50"/>
      <c r="I412" s="50"/>
      <c r="J412" s="50"/>
    </row>
    <row r="413" customHeight="1" spans="8:10">
      <c r="H413" s="50"/>
      <c r="I413" s="50"/>
      <c r="J413" s="50"/>
    </row>
    <row r="414" customHeight="1" spans="8:10">
      <c r="H414" s="50"/>
      <c r="I414" s="50"/>
      <c r="J414" s="50"/>
    </row>
    <row r="415" customHeight="1" spans="8:10">
      <c r="H415" s="50"/>
      <c r="I415" s="50"/>
      <c r="J415" s="50"/>
    </row>
    <row r="416" customHeight="1" spans="8:10">
      <c r="H416" s="50"/>
      <c r="I416" s="50"/>
      <c r="J416" s="50"/>
    </row>
    <row r="417" customHeight="1" spans="8:10">
      <c r="H417" s="50"/>
      <c r="I417" s="50"/>
      <c r="J417" s="50"/>
    </row>
    <row r="418" customHeight="1" spans="8:10">
      <c r="H418" s="50"/>
      <c r="I418" s="50"/>
      <c r="J418" s="50"/>
    </row>
    <row r="419" customHeight="1" spans="8:10">
      <c r="H419" s="50"/>
      <c r="I419" s="50"/>
      <c r="J419" s="50"/>
    </row>
    <row r="420" customHeight="1" spans="8:10">
      <c r="H420" s="50"/>
      <c r="I420" s="50"/>
      <c r="J420" s="50"/>
    </row>
    <row r="421" customHeight="1" spans="8:10">
      <c r="H421" s="50"/>
      <c r="I421" s="50"/>
      <c r="J421" s="50"/>
    </row>
    <row r="422" customHeight="1" spans="8:10">
      <c r="H422" s="50"/>
      <c r="I422" s="50"/>
      <c r="J422" s="50"/>
    </row>
    <row r="423" customHeight="1" spans="8:10">
      <c r="H423" s="50"/>
      <c r="I423" s="50"/>
      <c r="J423" s="50"/>
    </row>
    <row r="424" customHeight="1" spans="8:10">
      <c r="H424" s="50"/>
      <c r="I424" s="50"/>
      <c r="J424" s="50"/>
    </row>
    <row r="425" customHeight="1" spans="8:10">
      <c r="H425" s="50"/>
      <c r="I425" s="50"/>
      <c r="J425" s="50"/>
    </row>
    <row r="426" customHeight="1" spans="8:10">
      <c r="H426" s="50"/>
      <c r="I426" s="50"/>
      <c r="J426" s="50"/>
    </row>
    <row r="427" customHeight="1" spans="8:10">
      <c r="H427" s="50"/>
      <c r="I427" s="50"/>
      <c r="J427" s="50"/>
    </row>
    <row r="428" customHeight="1" spans="8:10">
      <c r="H428" s="50"/>
      <c r="I428" s="50"/>
      <c r="J428" s="50"/>
    </row>
    <row r="429" customHeight="1" spans="8:10">
      <c r="H429" s="50"/>
      <c r="I429" s="50"/>
      <c r="J429" s="50"/>
    </row>
    <row r="430" customHeight="1" spans="8:10">
      <c r="H430" s="50"/>
      <c r="I430" s="50"/>
      <c r="J430" s="50"/>
    </row>
    <row r="431" customHeight="1" spans="8:10">
      <c r="H431" s="50"/>
      <c r="I431" s="50"/>
      <c r="J431" s="50"/>
    </row>
    <row r="432" customHeight="1" spans="8:10">
      <c r="H432" s="50"/>
      <c r="I432" s="50"/>
      <c r="J432" s="50"/>
    </row>
    <row r="433" customHeight="1" spans="8:10">
      <c r="H433" s="50"/>
      <c r="I433" s="50"/>
      <c r="J433" s="50"/>
    </row>
    <row r="434" customHeight="1" spans="8:10">
      <c r="H434" s="50"/>
      <c r="I434" s="50"/>
      <c r="J434" s="50"/>
    </row>
    <row r="435" customHeight="1" spans="8:10">
      <c r="H435" s="50"/>
      <c r="I435" s="50"/>
      <c r="J435" s="50"/>
    </row>
    <row r="436" customHeight="1" spans="8:10">
      <c r="H436" s="50"/>
      <c r="I436" s="50"/>
      <c r="J436" s="50"/>
    </row>
    <row r="437" customHeight="1" spans="8:10">
      <c r="H437" s="50"/>
      <c r="I437" s="50"/>
      <c r="J437" s="50"/>
    </row>
    <row r="438" customHeight="1" spans="8:10">
      <c r="H438" s="50"/>
      <c r="I438" s="50"/>
      <c r="J438" s="50"/>
    </row>
    <row r="439" customHeight="1" spans="8:10">
      <c r="H439" s="50"/>
      <c r="I439" s="50"/>
      <c r="J439" s="50"/>
    </row>
    <row r="440" customHeight="1" spans="8:10">
      <c r="H440" s="50"/>
      <c r="I440" s="50"/>
      <c r="J440" s="50"/>
    </row>
    <row r="441" customHeight="1" spans="8:10">
      <c r="H441" s="50"/>
      <c r="I441" s="50"/>
      <c r="J441" s="50"/>
    </row>
    <row r="442" customHeight="1" spans="8:10">
      <c r="H442" s="50"/>
      <c r="I442" s="50"/>
      <c r="J442" s="50"/>
    </row>
    <row r="443" customHeight="1" spans="8:10">
      <c r="H443" s="50"/>
      <c r="I443" s="50"/>
      <c r="J443" s="50"/>
    </row>
    <row r="444" customHeight="1" spans="8:10">
      <c r="H444" s="50"/>
      <c r="I444" s="50"/>
      <c r="J444" s="50"/>
    </row>
    <row r="445" customHeight="1" spans="8:10">
      <c r="H445" s="50"/>
      <c r="I445" s="50"/>
      <c r="J445" s="50"/>
    </row>
    <row r="446" customHeight="1" spans="8:10">
      <c r="H446" s="50"/>
      <c r="I446" s="50"/>
      <c r="J446" s="50"/>
    </row>
    <row r="447" customHeight="1" spans="8:10">
      <c r="H447" s="50"/>
      <c r="I447" s="50"/>
      <c r="J447" s="50"/>
    </row>
    <row r="448" customHeight="1" spans="8:10">
      <c r="H448" s="50"/>
      <c r="I448" s="50"/>
      <c r="J448" s="50"/>
    </row>
    <row r="449" customHeight="1" spans="8:10">
      <c r="H449" s="50"/>
      <c r="I449" s="50"/>
      <c r="J449" s="50"/>
    </row>
    <row r="450" customHeight="1" spans="8:10">
      <c r="H450" s="50"/>
      <c r="I450" s="50"/>
      <c r="J450" s="50"/>
    </row>
    <row r="451" customHeight="1" spans="8:10">
      <c r="H451" s="50"/>
      <c r="I451" s="50"/>
      <c r="J451" s="50"/>
    </row>
    <row r="452" customHeight="1" spans="8:10">
      <c r="H452" s="50"/>
      <c r="I452" s="50"/>
      <c r="J452" s="50"/>
    </row>
    <row r="453" customHeight="1" spans="8:10">
      <c r="H453" s="50"/>
      <c r="I453" s="50"/>
      <c r="J453" s="50"/>
    </row>
    <row r="454" customHeight="1" spans="8:10">
      <c r="H454" s="50"/>
      <c r="I454" s="50"/>
      <c r="J454" s="50"/>
    </row>
    <row r="455" customHeight="1" spans="8:10">
      <c r="H455" s="50"/>
      <c r="I455" s="50"/>
      <c r="J455" s="50"/>
    </row>
    <row r="456" customHeight="1" spans="8:10">
      <c r="H456" s="50"/>
      <c r="I456" s="50"/>
      <c r="J456" s="50"/>
    </row>
    <row r="457" customHeight="1" spans="8:10">
      <c r="H457" s="50"/>
      <c r="I457" s="50"/>
      <c r="J457" s="50"/>
    </row>
    <row r="458" customHeight="1" spans="8:10">
      <c r="H458" s="50"/>
      <c r="I458" s="50"/>
      <c r="J458" s="50"/>
    </row>
    <row r="459" customHeight="1" spans="8:10">
      <c r="H459" s="50"/>
      <c r="I459" s="50"/>
      <c r="J459" s="50"/>
    </row>
    <row r="460" customHeight="1" spans="8:10">
      <c r="H460" s="50"/>
      <c r="I460" s="50"/>
      <c r="J460" s="50"/>
    </row>
    <row r="461" customHeight="1" spans="8:10">
      <c r="H461" s="50"/>
      <c r="I461" s="50"/>
      <c r="J461" s="50"/>
    </row>
    <row r="462" customHeight="1" spans="8:10">
      <c r="H462" s="50"/>
      <c r="I462" s="50"/>
      <c r="J462" s="50"/>
    </row>
    <row r="463" customHeight="1" spans="8:10">
      <c r="H463" s="50"/>
      <c r="I463" s="50"/>
      <c r="J463" s="50"/>
    </row>
    <row r="464" customHeight="1" spans="8:10">
      <c r="H464" s="50"/>
      <c r="I464" s="50"/>
      <c r="J464" s="50"/>
    </row>
    <row r="465" customHeight="1" spans="8:10">
      <c r="H465" s="50"/>
      <c r="I465" s="50"/>
      <c r="J465" s="50"/>
    </row>
    <row r="466" customHeight="1" spans="8:10">
      <c r="H466" s="50"/>
      <c r="I466" s="50"/>
      <c r="J466" s="50"/>
    </row>
    <row r="467" customHeight="1" spans="8:10">
      <c r="H467" s="50"/>
      <c r="I467" s="50"/>
      <c r="J467" s="50"/>
    </row>
    <row r="468" customHeight="1" spans="8:10">
      <c r="H468" s="50"/>
      <c r="I468" s="50"/>
      <c r="J468" s="50"/>
    </row>
    <row r="469" customHeight="1" spans="8:10">
      <c r="H469" s="50"/>
      <c r="I469" s="50"/>
      <c r="J469" s="50"/>
    </row>
    <row r="470" customHeight="1" spans="8:10">
      <c r="H470" s="50"/>
      <c r="I470" s="50"/>
      <c r="J470" s="50"/>
    </row>
    <row r="471" customHeight="1" spans="8:10">
      <c r="H471" s="50"/>
      <c r="I471" s="50"/>
      <c r="J471" s="50"/>
    </row>
    <row r="472" customHeight="1" spans="8:10">
      <c r="H472" s="50"/>
      <c r="I472" s="50"/>
      <c r="J472" s="50"/>
    </row>
    <row r="473" customHeight="1" spans="8:10">
      <c r="H473" s="50"/>
      <c r="I473" s="50"/>
      <c r="J473" s="50"/>
    </row>
    <row r="474" customHeight="1" spans="8:10">
      <c r="H474" s="50"/>
      <c r="I474" s="50"/>
      <c r="J474" s="50"/>
    </row>
    <row r="475" customHeight="1" spans="8:10">
      <c r="H475" s="50"/>
      <c r="I475" s="50"/>
      <c r="J475" s="50"/>
    </row>
    <row r="476" customHeight="1" spans="8:10">
      <c r="H476" s="50"/>
      <c r="I476" s="50"/>
      <c r="J476" s="50"/>
    </row>
    <row r="477" customHeight="1" spans="8:10">
      <c r="H477" s="50"/>
      <c r="I477" s="50"/>
      <c r="J477" s="50"/>
    </row>
    <row r="478" customHeight="1" spans="8:10">
      <c r="H478" s="50"/>
      <c r="I478" s="50"/>
      <c r="J478" s="50"/>
    </row>
    <row r="479" customHeight="1" spans="8:10">
      <c r="H479" s="50"/>
      <c r="I479" s="50"/>
      <c r="J479" s="50"/>
    </row>
    <row r="480" customHeight="1" spans="8:10">
      <c r="H480" s="50"/>
      <c r="I480" s="50"/>
      <c r="J480" s="50"/>
    </row>
    <row r="481" customHeight="1" spans="8:10">
      <c r="H481" s="50"/>
      <c r="I481" s="50"/>
      <c r="J481" s="50"/>
    </row>
    <row r="482" customHeight="1" spans="8:10">
      <c r="H482" s="50"/>
      <c r="I482" s="50"/>
      <c r="J482" s="50"/>
    </row>
    <row r="483" customHeight="1" spans="8:10">
      <c r="H483" s="50"/>
      <c r="I483" s="50"/>
      <c r="J483" s="50"/>
    </row>
    <row r="484" customHeight="1" spans="8:10">
      <c r="H484" s="50"/>
      <c r="I484" s="50"/>
      <c r="J484" s="50"/>
    </row>
    <row r="485" customHeight="1" spans="8:10">
      <c r="H485" s="50"/>
      <c r="I485" s="50"/>
      <c r="J485" s="50"/>
    </row>
    <row r="486" customHeight="1" spans="8:10">
      <c r="H486" s="50"/>
      <c r="I486" s="50"/>
      <c r="J486" s="50"/>
    </row>
    <row r="487" customHeight="1" spans="8:10">
      <c r="H487" s="50"/>
      <c r="I487" s="50"/>
      <c r="J487" s="50"/>
    </row>
    <row r="488" customHeight="1" spans="8:10">
      <c r="H488" s="50"/>
      <c r="I488" s="50"/>
      <c r="J488" s="50"/>
    </row>
    <row r="489" customHeight="1" spans="8:10">
      <c r="H489" s="50"/>
      <c r="I489" s="50"/>
      <c r="J489" s="50"/>
    </row>
    <row r="490" customHeight="1" spans="8:10">
      <c r="H490" s="50"/>
      <c r="I490" s="50"/>
      <c r="J490" s="50"/>
    </row>
    <row r="491" customHeight="1" spans="8:10">
      <c r="H491" s="50"/>
      <c r="I491" s="50"/>
      <c r="J491" s="50"/>
    </row>
    <row r="492" customHeight="1" spans="8:10">
      <c r="H492" s="50"/>
      <c r="I492" s="50"/>
      <c r="J492" s="50"/>
    </row>
    <row r="493" customHeight="1" spans="8:10">
      <c r="H493" s="50"/>
      <c r="I493" s="50"/>
      <c r="J493" s="50"/>
    </row>
    <row r="494" customHeight="1" spans="8:10">
      <c r="H494" s="50"/>
      <c r="I494" s="50"/>
      <c r="J494" s="50"/>
    </row>
    <row r="495" customHeight="1" spans="8:10">
      <c r="H495" s="50"/>
      <c r="I495" s="50"/>
      <c r="J495" s="50"/>
    </row>
    <row r="496" customHeight="1" spans="8:10">
      <c r="H496" s="50"/>
      <c r="I496" s="50"/>
      <c r="J496" s="50"/>
    </row>
    <row r="497" customHeight="1" spans="8:10">
      <c r="H497" s="50"/>
      <c r="I497" s="50"/>
      <c r="J497" s="50"/>
    </row>
    <row r="498" customHeight="1" spans="8:10">
      <c r="H498" s="50"/>
      <c r="I498" s="50"/>
      <c r="J498" s="50"/>
    </row>
    <row r="499" customHeight="1" spans="8:10">
      <c r="H499" s="50"/>
      <c r="I499" s="50"/>
      <c r="J499" s="50"/>
    </row>
    <row r="500" customHeight="1" spans="8:10">
      <c r="H500" s="50"/>
      <c r="I500" s="50"/>
      <c r="J500" s="50"/>
    </row>
    <row r="501" customHeight="1" spans="8:10">
      <c r="H501" s="50"/>
      <c r="I501" s="50"/>
      <c r="J501" s="50"/>
    </row>
    <row r="502" customHeight="1" spans="8:10">
      <c r="H502" s="50"/>
      <c r="I502" s="50"/>
      <c r="J502" s="50"/>
    </row>
    <row r="503" customHeight="1" spans="8:10">
      <c r="H503" s="50"/>
      <c r="I503" s="50"/>
      <c r="J503" s="50"/>
    </row>
    <row r="504" customHeight="1" spans="8:10">
      <c r="H504" s="50"/>
      <c r="I504" s="50"/>
      <c r="J504" s="50"/>
    </row>
    <row r="505" customHeight="1" spans="8:10">
      <c r="H505" s="50"/>
      <c r="I505" s="50"/>
      <c r="J505" s="50"/>
    </row>
    <row r="506" customHeight="1" spans="8:10">
      <c r="H506" s="50"/>
      <c r="I506" s="50"/>
      <c r="J506" s="50"/>
    </row>
    <row r="507" customHeight="1" spans="8:10">
      <c r="H507" s="50"/>
      <c r="I507" s="50"/>
      <c r="J507" s="50"/>
    </row>
    <row r="508" customHeight="1" spans="8:10">
      <c r="H508" s="50"/>
      <c r="I508" s="50"/>
      <c r="J508" s="50"/>
    </row>
    <row r="509" customHeight="1" spans="8:10">
      <c r="H509" s="50"/>
      <c r="I509" s="50"/>
      <c r="J509" s="50"/>
    </row>
    <row r="510" customHeight="1" spans="8:10">
      <c r="H510" s="50"/>
      <c r="I510" s="50"/>
      <c r="J510" s="50"/>
    </row>
    <row r="511" customHeight="1" spans="8:10">
      <c r="H511" s="50"/>
      <c r="I511" s="50"/>
      <c r="J511" s="50"/>
    </row>
    <row r="512" customHeight="1" spans="8:10">
      <c r="H512" s="50"/>
      <c r="I512" s="50"/>
      <c r="J512" s="50"/>
    </row>
    <row r="513" customHeight="1" spans="8:10">
      <c r="H513" s="50"/>
      <c r="I513" s="50"/>
      <c r="J513" s="50"/>
    </row>
    <row r="514" customHeight="1" spans="8:10">
      <c r="H514" s="50"/>
      <c r="I514" s="50"/>
      <c r="J514" s="50"/>
    </row>
    <row r="515" customHeight="1" spans="8:10">
      <c r="H515" s="50"/>
      <c r="I515" s="50"/>
      <c r="J515" s="50"/>
    </row>
    <row r="516" customHeight="1" spans="8:10">
      <c r="H516" s="50"/>
      <c r="I516" s="50"/>
      <c r="J516" s="50"/>
    </row>
    <row r="517" customHeight="1" spans="8:10">
      <c r="H517" s="50"/>
      <c r="I517" s="50"/>
      <c r="J517" s="50"/>
    </row>
    <row r="518" customHeight="1" spans="8:10">
      <c r="H518" s="50"/>
      <c r="I518" s="50"/>
      <c r="J518" s="50"/>
    </row>
    <row r="519" customHeight="1" spans="8:10">
      <c r="H519" s="50"/>
      <c r="I519" s="50"/>
      <c r="J519" s="50"/>
    </row>
    <row r="520" customHeight="1" spans="8:10">
      <c r="H520" s="50"/>
      <c r="I520" s="50"/>
      <c r="J520" s="50"/>
    </row>
    <row r="521" customHeight="1" spans="8:10">
      <c r="H521" s="50"/>
      <c r="I521" s="50"/>
      <c r="J521" s="50"/>
    </row>
    <row r="522" customHeight="1" spans="8:10">
      <c r="H522" s="50"/>
      <c r="I522" s="50"/>
      <c r="J522" s="50"/>
    </row>
    <row r="523" customHeight="1" spans="8:10">
      <c r="H523" s="50"/>
      <c r="I523" s="50"/>
      <c r="J523" s="50"/>
    </row>
    <row r="524" customHeight="1" spans="8:10">
      <c r="H524" s="50"/>
      <c r="I524" s="50"/>
      <c r="J524" s="50"/>
    </row>
    <row r="525" customHeight="1" spans="8:10">
      <c r="H525" s="50"/>
      <c r="I525" s="50"/>
      <c r="J525" s="50"/>
    </row>
    <row r="526" customHeight="1" spans="8:10">
      <c r="H526" s="50"/>
      <c r="I526" s="50"/>
      <c r="J526" s="50"/>
    </row>
    <row r="527" customHeight="1" spans="8:10">
      <c r="H527" s="50"/>
      <c r="I527" s="50"/>
      <c r="J527" s="50"/>
    </row>
    <row r="528" customHeight="1" spans="8:10">
      <c r="H528" s="50"/>
      <c r="I528" s="50"/>
      <c r="J528" s="50"/>
    </row>
    <row r="529" customHeight="1" spans="8:10">
      <c r="H529" s="50"/>
      <c r="I529" s="50"/>
      <c r="J529" s="50"/>
    </row>
    <row r="530" customHeight="1" spans="8:10">
      <c r="H530" s="50"/>
      <c r="I530" s="50"/>
      <c r="J530" s="50"/>
    </row>
    <row r="531" customHeight="1" spans="8:10">
      <c r="H531" s="50"/>
      <c r="I531" s="50"/>
      <c r="J531" s="50"/>
    </row>
    <row r="532" customHeight="1" spans="8:10">
      <c r="H532" s="50"/>
      <c r="I532" s="50"/>
      <c r="J532" s="50"/>
    </row>
    <row r="533" customHeight="1" spans="8:10">
      <c r="H533" s="50"/>
      <c r="I533" s="50"/>
      <c r="J533" s="50"/>
    </row>
    <row r="534" customHeight="1" spans="8:10">
      <c r="H534" s="50"/>
      <c r="I534" s="50"/>
      <c r="J534" s="50"/>
    </row>
    <row r="535" customHeight="1" spans="8:10">
      <c r="H535" s="50"/>
      <c r="I535" s="50"/>
      <c r="J535" s="50"/>
    </row>
    <row r="536" customHeight="1" spans="8:10">
      <c r="H536" s="50"/>
      <c r="I536" s="50"/>
      <c r="J536" s="50"/>
    </row>
    <row r="537" customHeight="1" spans="8:10">
      <c r="H537" s="50"/>
      <c r="I537" s="50"/>
      <c r="J537" s="50"/>
    </row>
    <row r="538" customHeight="1" spans="8:10">
      <c r="H538" s="50"/>
      <c r="I538" s="50"/>
      <c r="J538" s="50"/>
    </row>
    <row r="539" customHeight="1" spans="8:10">
      <c r="H539" s="50"/>
      <c r="I539" s="50"/>
      <c r="J539" s="50"/>
    </row>
    <row r="540" customHeight="1" spans="8:10">
      <c r="H540" s="50"/>
      <c r="I540" s="50"/>
      <c r="J540" s="50"/>
    </row>
    <row r="541" customHeight="1" spans="8:10">
      <c r="H541" s="50"/>
      <c r="I541" s="50"/>
      <c r="J541" s="50"/>
    </row>
    <row r="542" customHeight="1" spans="8:10">
      <c r="H542" s="50"/>
      <c r="I542" s="50"/>
      <c r="J542" s="50"/>
    </row>
    <row r="543" customHeight="1" spans="8:10">
      <c r="H543" s="50"/>
      <c r="I543" s="50"/>
      <c r="J543" s="50"/>
    </row>
    <row r="544" customHeight="1" spans="8:10">
      <c r="H544" s="50"/>
      <c r="I544" s="50"/>
      <c r="J544" s="50"/>
    </row>
    <row r="545" customHeight="1" spans="8:10">
      <c r="H545" s="50"/>
      <c r="I545" s="50"/>
      <c r="J545" s="50"/>
    </row>
    <row r="546" customHeight="1" spans="8:10">
      <c r="H546" s="50"/>
      <c r="I546" s="50"/>
      <c r="J546" s="50"/>
    </row>
    <row r="547" customHeight="1" spans="8:10">
      <c r="H547" s="50"/>
      <c r="I547" s="50"/>
      <c r="J547" s="50"/>
    </row>
    <row r="548" customHeight="1" spans="8:10">
      <c r="H548" s="50"/>
      <c r="I548" s="50"/>
      <c r="J548" s="50"/>
    </row>
    <row r="549" customHeight="1" spans="8:10">
      <c r="H549" s="50"/>
      <c r="I549" s="50"/>
      <c r="J549" s="50"/>
    </row>
    <row r="550" customHeight="1" spans="8:10">
      <c r="H550" s="50"/>
      <c r="I550" s="50"/>
      <c r="J550" s="50"/>
    </row>
    <row r="551" customHeight="1" spans="8:10">
      <c r="H551" s="50"/>
      <c r="I551" s="50"/>
      <c r="J551" s="50"/>
    </row>
    <row r="552" customHeight="1" spans="8:10">
      <c r="H552" s="50"/>
      <c r="I552" s="50"/>
      <c r="J552" s="50"/>
    </row>
    <row r="553" customHeight="1" spans="8:10">
      <c r="H553" s="50"/>
      <c r="I553" s="50"/>
      <c r="J553" s="50"/>
    </row>
    <row r="554" customHeight="1" spans="8:10">
      <c r="H554" s="50"/>
      <c r="I554" s="50"/>
      <c r="J554" s="50"/>
    </row>
    <row r="555" customHeight="1" spans="8:10">
      <c r="H555" s="50"/>
      <c r="I555" s="50"/>
      <c r="J555" s="50"/>
    </row>
    <row r="556" customHeight="1" spans="8:10">
      <c r="H556" s="50"/>
      <c r="I556" s="50"/>
      <c r="J556" s="50"/>
    </row>
    <row r="557" customHeight="1" spans="8:10">
      <c r="H557" s="50"/>
      <c r="I557" s="50"/>
      <c r="J557" s="50"/>
    </row>
    <row r="558" customHeight="1" spans="8:10">
      <c r="H558" s="50"/>
      <c r="I558" s="50"/>
      <c r="J558" s="50"/>
    </row>
    <row r="559" customHeight="1" spans="8:10">
      <c r="H559" s="50"/>
      <c r="I559" s="50"/>
      <c r="J559" s="50"/>
    </row>
    <row r="560" customHeight="1" spans="8:10">
      <c r="H560" s="50"/>
      <c r="I560" s="50"/>
      <c r="J560" s="50"/>
    </row>
    <row r="561" customHeight="1" spans="8:10">
      <c r="H561" s="50"/>
      <c r="I561" s="50"/>
      <c r="J561" s="50"/>
    </row>
    <row r="562" customHeight="1" spans="8:10">
      <c r="H562" s="50"/>
      <c r="I562" s="50"/>
      <c r="J562" s="50"/>
    </row>
    <row r="563" customHeight="1" spans="8:10">
      <c r="H563" s="50"/>
      <c r="I563" s="50"/>
      <c r="J563" s="50"/>
    </row>
    <row r="564" customHeight="1" spans="8:10">
      <c r="H564" s="50"/>
      <c r="I564" s="50"/>
      <c r="J564" s="50"/>
    </row>
    <row r="565" customHeight="1" spans="8:10">
      <c r="H565" s="50"/>
      <c r="I565" s="50"/>
      <c r="J565" s="50"/>
    </row>
    <row r="566" customHeight="1" spans="8:10">
      <c r="H566" s="50"/>
      <c r="I566" s="50"/>
      <c r="J566" s="50"/>
    </row>
    <row r="567" customHeight="1" spans="8:10">
      <c r="H567" s="50"/>
      <c r="I567" s="50"/>
      <c r="J567" s="50"/>
    </row>
    <row r="568" customHeight="1" spans="8:10">
      <c r="H568" s="50"/>
      <c r="I568" s="50"/>
      <c r="J568" s="50"/>
    </row>
    <row r="569" customHeight="1" spans="8:10">
      <c r="H569" s="50"/>
      <c r="I569" s="50"/>
      <c r="J569" s="50"/>
    </row>
    <row r="570" customHeight="1" spans="8:10">
      <c r="H570" s="50"/>
      <c r="I570" s="50"/>
      <c r="J570" s="50"/>
    </row>
    <row r="571" customHeight="1" spans="8:10">
      <c r="H571" s="50"/>
      <c r="I571" s="50"/>
      <c r="J571" s="50"/>
    </row>
    <row r="572" customHeight="1" spans="8:10">
      <c r="H572" s="50"/>
      <c r="I572" s="50"/>
      <c r="J572" s="50"/>
    </row>
    <row r="573" customHeight="1" spans="8:10">
      <c r="H573" s="50"/>
      <c r="I573" s="50"/>
      <c r="J573" s="50"/>
    </row>
    <row r="574" customHeight="1" spans="8:10">
      <c r="H574" s="50"/>
      <c r="I574" s="50"/>
      <c r="J574" s="50"/>
    </row>
    <row r="575" customHeight="1" spans="8:10">
      <c r="H575" s="50"/>
      <c r="I575" s="50"/>
      <c r="J575" s="50"/>
    </row>
    <row r="576" customHeight="1" spans="8:10">
      <c r="H576" s="50"/>
      <c r="I576" s="50"/>
      <c r="J576" s="50"/>
    </row>
    <row r="577" customHeight="1" spans="8:10">
      <c r="H577" s="50"/>
      <c r="I577" s="50"/>
      <c r="J577" s="50"/>
    </row>
    <row r="578" customHeight="1" spans="8:10">
      <c r="H578" s="50"/>
      <c r="I578" s="50"/>
      <c r="J578" s="50"/>
    </row>
    <row r="579" customHeight="1" spans="8:10">
      <c r="H579" s="50"/>
      <c r="I579" s="50"/>
      <c r="J579" s="50"/>
    </row>
    <row r="580" customHeight="1" spans="8:10">
      <c r="H580" s="50"/>
      <c r="I580" s="50"/>
      <c r="J580" s="50"/>
    </row>
    <row r="581" customHeight="1" spans="8:10">
      <c r="H581" s="50"/>
      <c r="I581" s="50"/>
      <c r="J581" s="50"/>
    </row>
    <row r="582" customHeight="1" spans="8:10">
      <c r="H582" s="50"/>
      <c r="I582" s="50"/>
      <c r="J582" s="50"/>
    </row>
    <row r="583" customHeight="1" spans="8:10">
      <c r="H583" s="50"/>
      <c r="I583" s="50"/>
      <c r="J583" s="50"/>
    </row>
    <row r="584" customHeight="1" spans="8:10">
      <c r="H584" s="50"/>
      <c r="I584" s="50"/>
      <c r="J584" s="50"/>
    </row>
    <row r="585" customHeight="1" spans="8:10">
      <c r="H585" s="50"/>
      <c r="I585" s="50"/>
      <c r="J585" s="50"/>
    </row>
    <row r="586" customHeight="1" spans="8:10">
      <c r="H586" s="50"/>
      <c r="I586" s="50"/>
      <c r="J586" s="50"/>
    </row>
    <row r="587" customHeight="1" spans="8:10">
      <c r="H587" s="50"/>
      <c r="I587" s="50"/>
      <c r="J587" s="50"/>
    </row>
    <row r="588" customHeight="1" spans="8:10">
      <c r="H588" s="50"/>
      <c r="I588" s="50"/>
      <c r="J588" s="50"/>
    </row>
    <row r="589" customHeight="1" spans="8:10">
      <c r="H589" s="50"/>
      <c r="I589" s="50"/>
      <c r="J589" s="50"/>
    </row>
    <row r="590" customHeight="1" spans="8:10">
      <c r="H590" s="50"/>
      <c r="I590" s="50"/>
      <c r="J590" s="50"/>
    </row>
    <row r="591" customHeight="1" spans="8:10">
      <c r="H591" s="50"/>
      <c r="I591" s="50"/>
      <c r="J591" s="50"/>
    </row>
    <row r="592" customHeight="1" spans="8:10">
      <c r="H592" s="50"/>
      <c r="I592" s="50"/>
      <c r="J592" s="50"/>
    </row>
    <row r="593" customHeight="1" spans="8:10">
      <c r="H593" s="50"/>
      <c r="I593" s="50"/>
      <c r="J593" s="50"/>
    </row>
    <row r="594" customHeight="1" spans="8:10">
      <c r="H594" s="50"/>
      <c r="I594" s="50"/>
      <c r="J594" s="50"/>
    </row>
    <row r="595" customHeight="1" spans="8:10">
      <c r="H595" s="50"/>
      <c r="I595" s="50"/>
      <c r="J595" s="50"/>
    </row>
    <row r="596" customHeight="1" spans="8:10">
      <c r="H596" s="50"/>
      <c r="I596" s="50"/>
      <c r="J596" s="50"/>
    </row>
    <row r="597" customHeight="1" spans="8:10">
      <c r="H597" s="50"/>
      <c r="I597" s="50"/>
      <c r="J597" s="50"/>
    </row>
    <row r="598" customHeight="1" spans="8:10">
      <c r="H598" s="50"/>
      <c r="I598" s="50"/>
      <c r="J598" s="50"/>
    </row>
    <row r="599" customHeight="1" spans="8:10">
      <c r="H599" s="50"/>
      <c r="I599" s="50"/>
      <c r="J599" s="50"/>
    </row>
    <row r="600" customHeight="1" spans="8:10">
      <c r="H600" s="50"/>
      <c r="I600" s="50"/>
      <c r="J600" s="50"/>
    </row>
    <row r="601" customHeight="1" spans="8:10">
      <c r="H601" s="50"/>
      <c r="I601" s="50"/>
      <c r="J601" s="50"/>
    </row>
    <row r="602" customHeight="1" spans="8:10">
      <c r="H602" s="50"/>
      <c r="I602" s="50"/>
      <c r="J602" s="50"/>
    </row>
    <row r="603" customHeight="1" spans="8:10">
      <c r="H603" s="50"/>
      <c r="I603" s="50"/>
      <c r="J603" s="50"/>
    </row>
    <row r="604" customHeight="1" spans="8:10">
      <c r="H604" s="50"/>
      <c r="I604" s="50"/>
      <c r="J604" s="50"/>
    </row>
    <row r="605" customHeight="1" spans="8:10">
      <c r="H605" s="50"/>
      <c r="I605" s="50"/>
      <c r="J605" s="50"/>
    </row>
    <row r="606" customHeight="1" spans="8:10">
      <c r="H606" s="50"/>
      <c r="I606" s="50"/>
      <c r="J606" s="50"/>
    </row>
    <row r="607" customHeight="1" spans="8:10">
      <c r="H607" s="50"/>
      <c r="I607" s="50"/>
      <c r="J607" s="50"/>
    </row>
    <row r="608" customHeight="1" spans="8:10">
      <c r="H608" s="50"/>
      <c r="I608" s="50"/>
      <c r="J608" s="50"/>
    </row>
    <row r="609" customHeight="1" spans="8:10">
      <c r="H609" s="50"/>
      <c r="I609" s="50"/>
      <c r="J609" s="50"/>
    </row>
    <row r="610" customHeight="1" spans="8:10">
      <c r="H610" s="50"/>
      <c r="I610" s="50"/>
      <c r="J610" s="50"/>
    </row>
    <row r="611" customHeight="1" spans="8:10">
      <c r="H611" s="50"/>
      <c r="I611" s="50"/>
      <c r="J611" s="50"/>
    </row>
    <row r="612" customHeight="1" spans="8:10">
      <c r="H612" s="50"/>
      <c r="I612" s="50"/>
      <c r="J612" s="50"/>
    </row>
    <row r="613" customHeight="1" spans="8:10">
      <c r="H613" s="50"/>
      <c r="I613" s="50"/>
      <c r="J613" s="50"/>
    </row>
    <row r="614" customHeight="1" spans="8:10">
      <c r="H614" s="50"/>
      <c r="I614" s="50"/>
      <c r="J614" s="50"/>
    </row>
    <row r="615" customHeight="1" spans="8:10">
      <c r="H615" s="50"/>
      <c r="I615" s="50"/>
      <c r="J615" s="50"/>
    </row>
    <row r="616" customHeight="1" spans="8:10">
      <c r="H616" s="50"/>
      <c r="I616" s="50"/>
      <c r="J616" s="50"/>
    </row>
    <row r="617" customHeight="1" spans="8:10">
      <c r="H617" s="50"/>
      <c r="I617" s="50"/>
      <c r="J617" s="50"/>
    </row>
    <row r="618" customHeight="1" spans="8:10">
      <c r="H618" s="50"/>
      <c r="I618" s="50"/>
      <c r="J618" s="50"/>
    </row>
    <row r="619" customHeight="1" spans="8:10">
      <c r="H619" s="50"/>
      <c r="I619" s="50"/>
      <c r="J619" s="50"/>
    </row>
    <row r="620" customHeight="1" spans="8:10">
      <c r="H620" s="50"/>
      <c r="I620" s="50"/>
      <c r="J620" s="50"/>
    </row>
    <row r="621" customHeight="1" spans="8:10">
      <c r="H621" s="50"/>
      <c r="I621" s="50"/>
      <c r="J621" s="50"/>
    </row>
    <row r="622" customHeight="1" spans="8:10">
      <c r="H622" s="50"/>
      <c r="I622" s="50"/>
      <c r="J622" s="50"/>
    </row>
    <row r="623" customHeight="1" spans="8:10">
      <c r="H623" s="50"/>
      <c r="I623" s="50"/>
      <c r="J623" s="50"/>
    </row>
    <row r="624" customHeight="1" spans="8:10">
      <c r="H624" s="50"/>
      <c r="I624" s="50"/>
      <c r="J624" s="50"/>
    </row>
    <row r="625" customHeight="1" spans="8:10">
      <c r="H625" s="50"/>
      <c r="I625" s="50"/>
      <c r="J625" s="50"/>
    </row>
    <row r="626" customHeight="1" spans="8:10">
      <c r="H626" s="50"/>
      <c r="I626" s="50"/>
      <c r="J626" s="50"/>
    </row>
    <row r="627" customHeight="1" spans="8:10">
      <c r="H627" s="50"/>
      <c r="I627" s="50"/>
      <c r="J627" s="50"/>
    </row>
    <row r="628" customHeight="1" spans="8:10">
      <c r="H628" s="50"/>
      <c r="I628" s="50"/>
      <c r="J628" s="50"/>
    </row>
    <row r="629" customHeight="1" spans="8:10">
      <c r="H629" s="50"/>
      <c r="I629" s="50"/>
      <c r="J629" s="50"/>
    </row>
    <row r="630" customHeight="1" spans="8:10">
      <c r="H630" s="50"/>
      <c r="I630" s="50"/>
      <c r="J630" s="50"/>
    </row>
    <row r="631" customHeight="1" spans="8:10">
      <c r="H631" s="50"/>
      <c r="I631" s="50"/>
      <c r="J631" s="50"/>
    </row>
    <row r="632" customHeight="1" spans="8:10">
      <c r="H632" s="50"/>
      <c r="I632" s="50"/>
      <c r="J632" s="50"/>
    </row>
    <row r="633" customHeight="1" spans="8:10">
      <c r="H633" s="50"/>
      <c r="I633" s="50"/>
      <c r="J633" s="50"/>
    </row>
    <row r="634" customHeight="1" spans="8:10">
      <c r="H634" s="50"/>
      <c r="I634" s="50"/>
      <c r="J634" s="50"/>
    </row>
    <row r="635" customHeight="1" spans="8:10">
      <c r="H635" s="50"/>
      <c r="I635" s="50"/>
      <c r="J635" s="50"/>
    </row>
    <row r="636" customHeight="1" spans="8:10">
      <c r="H636" s="50"/>
      <c r="I636" s="50"/>
      <c r="J636" s="50"/>
    </row>
    <row r="637" customHeight="1" spans="8:10">
      <c r="H637" s="50"/>
      <c r="I637" s="50"/>
      <c r="J637" s="50"/>
    </row>
    <row r="638" customHeight="1" spans="8:10">
      <c r="H638" s="50"/>
      <c r="I638" s="50"/>
      <c r="J638" s="50"/>
    </row>
    <row r="639" customHeight="1" spans="8:10">
      <c r="H639" s="50"/>
      <c r="I639" s="50"/>
      <c r="J639" s="50"/>
    </row>
    <row r="640" customHeight="1" spans="8:10">
      <c r="H640" s="50"/>
      <c r="I640" s="50"/>
      <c r="J640" s="50"/>
    </row>
    <row r="641" customHeight="1" spans="8:10">
      <c r="H641" s="50"/>
      <c r="I641" s="50"/>
      <c r="J641" s="50"/>
    </row>
    <row r="642" customHeight="1" spans="8:10">
      <c r="H642" s="50"/>
      <c r="I642" s="50"/>
      <c r="J642" s="50"/>
    </row>
    <row r="643" customHeight="1" spans="8:10">
      <c r="H643" s="50"/>
      <c r="I643" s="50"/>
      <c r="J643" s="50"/>
    </row>
    <row r="644" customHeight="1" spans="8:10">
      <c r="H644" s="50"/>
      <c r="I644" s="50"/>
      <c r="J644" s="50"/>
    </row>
    <row r="645" customHeight="1" spans="8:10">
      <c r="H645" s="50"/>
      <c r="I645" s="50"/>
      <c r="J645" s="50"/>
    </row>
    <row r="646" customHeight="1" spans="8:10">
      <c r="H646" s="50"/>
      <c r="I646" s="50"/>
      <c r="J646" s="50"/>
    </row>
    <row r="647" customHeight="1" spans="8:10">
      <c r="H647" s="50"/>
      <c r="I647" s="50"/>
      <c r="J647" s="50"/>
    </row>
    <row r="648" customHeight="1" spans="8:10">
      <c r="H648" s="50"/>
      <c r="I648" s="50"/>
      <c r="J648" s="50"/>
    </row>
    <row r="649" customHeight="1" spans="8:10">
      <c r="H649" s="50"/>
      <c r="I649" s="50"/>
      <c r="J649" s="50"/>
    </row>
    <row r="650" customHeight="1" spans="8:10">
      <c r="H650" s="50"/>
      <c r="I650" s="50"/>
      <c r="J650" s="50"/>
    </row>
    <row r="651" customHeight="1" spans="8:10">
      <c r="H651" s="50"/>
      <c r="I651" s="50"/>
      <c r="J651" s="50"/>
    </row>
    <row r="652" customHeight="1" spans="8:10">
      <c r="H652" s="50"/>
      <c r="I652" s="50"/>
      <c r="J652" s="50"/>
    </row>
    <row r="653" customHeight="1" spans="8:10">
      <c r="H653" s="50"/>
      <c r="I653" s="50"/>
      <c r="J653" s="50"/>
    </row>
    <row r="654" customHeight="1" spans="8:10">
      <c r="H654" s="50"/>
      <c r="I654" s="50"/>
      <c r="J654" s="50"/>
    </row>
    <row r="655" customHeight="1" spans="8:10">
      <c r="H655" s="50"/>
      <c r="I655" s="50"/>
      <c r="J655" s="50"/>
    </row>
    <row r="656" customHeight="1" spans="8:10">
      <c r="H656" s="50"/>
      <c r="I656" s="50"/>
      <c r="J656" s="50"/>
    </row>
    <row r="657" customHeight="1" spans="8:10">
      <c r="H657" s="50"/>
      <c r="I657" s="50"/>
      <c r="J657" s="50"/>
    </row>
    <row r="658" customHeight="1" spans="8:10">
      <c r="H658" s="50"/>
      <c r="I658" s="50"/>
      <c r="J658" s="50"/>
    </row>
    <row r="659" customHeight="1" spans="8:10">
      <c r="H659" s="50"/>
      <c r="I659" s="50"/>
      <c r="J659" s="50"/>
    </row>
    <row r="660" customHeight="1" spans="8:10">
      <c r="H660" s="50"/>
      <c r="I660" s="50"/>
      <c r="J660" s="50"/>
    </row>
    <row r="661" customHeight="1" spans="8:10">
      <c r="H661" s="50"/>
      <c r="I661" s="50"/>
      <c r="J661" s="50"/>
    </row>
    <row r="662" customHeight="1" spans="8:10">
      <c r="H662" s="50"/>
      <c r="I662" s="50"/>
      <c r="J662" s="50"/>
    </row>
    <row r="663" customHeight="1" spans="8:10">
      <c r="H663" s="50"/>
      <c r="I663" s="50"/>
      <c r="J663" s="50"/>
    </row>
    <row r="664" customHeight="1" spans="8:10">
      <c r="H664" s="50"/>
      <c r="I664" s="50"/>
      <c r="J664" s="50"/>
    </row>
    <row r="665" customHeight="1" spans="8:10">
      <c r="H665" s="50"/>
      <c r="I665" s="50"/>
      <c r="J665" s="50"/>
    </row>
    <row r="666" customHeight="1" spans="8:10">
      <c r="H666" s="50"/>
      <c r="I666" s="50"/>
      <c r="J666" s="50"/>
    </row>
    <row r="667" customHeight="1" spans="8:10">
      <c r="H667" s="50"/>
      <c r="I667" s="50"/>
      <c r="J667" s="50"/>
    </row>
    <row r="668" customHeight="1" spans="8:10">
      <c r="H668" s="50"/>
      <c r="I668" s="50"/>
      <c r="J668" s="50"/>
    </row>
    <row r="669" customHeight="1" spans="8:10">
      <c r="H669" s="50"/>
      <c r="I669" s="50"/>
      <c r="J669" s="50"/>
    </row>
    <row r="670" customHeight="1" spans="8:10">
      <c r="H670" s="50"/>
      <c r="I670" s="50"/>
      <c r="J670" s="50"/>
    </row>
    <row r="671" customHeight="1" spans="8:10">
      <c r="H671" s="50"/>
      <c r="I671" s="50"/>
      <c r="J671" s="50"/>
    </row>
    <row r="672" customHeight="1" spans="8:10">
      <c r="H672" s="50"/>
      <c r="I672" s="50"/>
      <c r="J672" s="50"/>
    </row>
    <row r="673" customHeight="1" spans="8:10">
      <c r="H673" s="50"/>
      <c r="I673" s="50"/>
      <c r="J673" s="50"/>
    </row>
    <row r="674" customHeight="1" spans="8:10">
      <c r="H674" s="50"/>
      <c r="I674" s="50"/>
      <c r="J674" s="50"/>
    </row>
    <row r="675" customHeight="1" spans="8:10">
      <c r="H675" s="50"/>
      <c r="I675" s="50"/>
      <c r="J675" s="50"/>
    </row>
    <row r="676" customHeight="1" spans="8:10">
      <c r="H676" s="50"/>
      <c r="I676" s="50"/>
      <c r="J676" s="50"/>
    </row>
    <row r="677" customHeight="1" spans="8:10">
      <c r="H677" s="50"/>
      <c r="I677" s="50"/>
      <c r="J677" s="50"/>
    </row>
    <row r="678" customHeight="1" spans="8:10">
      <c r="H678" s="50"/>
      <c r="I678" s="50"/>
      <c r="J678" s="50"/>
    </row>
    <row r="679" customHeight="1" spans="8:10">
      <c r="H679" s="50"/>
      <c r="I679" s="50"/>
      <c r="J679" s="50"/>
    </row>
    <row r="680" customHeight="1" spans="8:10">
      <c r="H680" s="50"/>
      <c r="I680" s="50"/>
      <c r="J680" s="50"/>
    </row>
    <row r="681" customHeight="1" spans="8:10">
      <c r="H681" s="50"/>
      <c r="I681" s="50"/>
      <c r="J681" s="50"/>
    </row>
    <row r="682" customHeight="1" spans="8:10">
      <c r="H682" s="50"/>
      <c r="I682" s="50"/>
      <c r="J682" s="50"/>
    </row>
    <row r="683" customHeight="1" spans="8:10">
      <c r="H683" s="50"/>
      <c r="I683" s="50"/>
      <c r="J683" s="50"/>
    </row>
    <row r="684" customHeight="1" spans="8:10">
      <c r="H684" s="50"/>
      <c r="I684" s="50"/>
      <c r="J684" s="50"/>
    </row>
    <row r="685" customHeight="1" spans="8:10">
      <c r="H685" s="50"/>
      <c r="I685" s="50"/>
      <c r="J685" s="50"/>
    </row>
    <row r="686" customHeight="1" spans="8:10">
      <c r="H686" s="50"/>
      <c r="I686" s="50"/>
      <c r="J686" s="50"/>
    </row>
    <row r="687" customHeight="1" spans="8:10">
      <c r="H687" s="50"/>
      <c r="I687" s="50"/>
      <c r="J687" s="50"/>
    </row>
    <row r="688" customHeight="1" spans="8:10">
      <c r="H688" s="50"/>
      <c r="I688" s="50"/>
      <c r="J688" s="50"/>
    </row>
    <row r="689" customHeight="1" spans="8:10">
      <c r="H689" s="50"/>
      <c r="I689" s="50"/>
      <c r="J689" s="50"/>
    </row>
    <row r="690" customHeight="1" spans="8:10">
      <c r="H690" s="50"/>
      <c r="I690" s="50"/>
      <c r="J690" s="50"/>
    </row>
    <row r="691" customHeight="1" spans="8:10">
      <c r="H691" s="50"/>
      <c r="I691" s="50"/>
      <c r="J691" s="50"/>
    </row>
    <row r="692" customHeight="1" spans="8:10">
      <c r="H692" s="50"/>
      <c r="I692" s="50"/>
      <c r="J692" s="50"/>
    </row>
    <row r="693" customHeight="1" spans="8:10">
      <c r="H693" s="50"/>
      <c r="I693" s="50"/>
      <c r="J693" s="50"/>
    </row>
    <row r="694" customHeight="1" spans="8:10">
      <c r="H694" s="50"/>
      <c r="I694" s="50"/>
      <c r="J694" s="50"/>
    </row>
    <row r="695" customHeight="1" spans="8:10">
      <c r="H695" s="50"/>
      <c r="I695" s="50"/>
      <c r="J695" s="50"/>
    </row>
    <row r="696" customHeight="1" spans="8:10">
      <c r="H696" s="50"/>
      <c r="I696" s="50"/>
      <c r="J696" s="50"/>
    </row>
    <row r="697" customHeight="1" spans="8:10">
      <c r="H697" s="50"/>
      <c r="I697" s="50"/>
      <c r="J697" s="50"/>
    </row>
    <row r="698" customHeight="1" spans="8:10">
      <c r="H698" s="50"/>
      <c r="I698" s="50"/>
      <c r="J698" s="50"/>
    </row>
    <row r="699" customHeight="1" spans="8:10">
      <c r="H699" s="50"/>
      <c r="I699" s="50"/>
      <c r="J699" s="50"/>
    </row>
    <row r="700" customHeight="1" spans="8:10">
      <c r="H700" s="50"/>
      <c r="I700" s="50"/>
      <c r="J700" s="50"/>
    </row>
    <row r="701" customHeight="1" spans="8:10">
      <c r="H701" s="50"/>
      <c r="I701" s="50"/>
      <c r="J701" s="50"/>
    </row>
    <row r="702" customHeight="1" spans="8:10">
      <c r="H702" s="50"/>
      <c r="I702" s="50"/>
      <c r="J702" s="50"/>
    </row>
    <row r="703" customHeight="1" spans="8:10">
      <c r="H703" s="50"/>
      <c r="I703" s="50"/>
      <c r="J703" s="50"/>
    </row>
    <row r="704" customHeight="1" spans="8:10">
      <c r="H704" s="50"/>
      <c r="I704" s="50"/>
      <c r="J704" s="50"/>
    </row>
    <row r="705" customHeight="1" spans="8:10">
      <c r="H705" s="50"/>
      <c r="I705" s="50"/>
      <c r="J705" s="50"/>
    </row>
    <row r="706" customHeight="1" spans="8:10">
      <c r="H706" s="50"/>
      <c r="I706" s="50"/>
      <c r="J706" s="50"/>
    </row>
    <row r="707" customHeight="1" spans="8:10">
      <c r="H707" s="50"/>
      <c r="I707" s="50"/>
      <c r="J707" s="50"/>
    </row>
    <row r="708" customHeight="1" spans="8:10">
      <c r="H708" s="50"/>
      <c r="I708" s="50"/>
      <c r="J708" s="50"/>
    </row>
    <row r="709" customHeight="1" spans="8:10">
      <c r="H709" s="50"/>
      <c r="I709" s="50"/>
      <c r="J709" s="50"/>
    </row>
    <row r="710" customHeight="1" spans="8:10">
      <c r="H710" s="50"/>
      <c r="I710" s="50"/>
      <c r="J710" s="50"/>
    </row>
    <row r="711" customHeight="1" spans="8:10">
      <c r="H711" s="50"/>
      <c r="I711" s="50"/>
      <c r="J711" s="50"/>
    </row>
    <row r="712" customHeight="1" spans="8:10">
      <c r="H712" s="50"/>
      <c r="I712" s="50"/>
      <c r="J712" s="50"/>
    </row>
    <row r="713" customHeight="1" spans="8:10">
      <c r="H713" s="50"/>
      <c r="I713" s="50"/>
      <c r="J713" s="50"/>
    </row>
    <row r="714" customHeight="1" spans="8:10">
      <c r="H714" s="50"/>
      <c r="I714" s="50"/>
      <c r="J714" s="50"/>
    </row>
    <row r="715" customHeight="1" spans="8:10">
      <c r="H715" s="50"/>
      <c r="I715" s="50"/>
      <c r="J715" s="50"/>
    </row>
    <row r="716" customHeight="1" spans="8:10">
      <c r="H716" s="50"/>
      <c r="I716" s="50"/>
      <c r="J716" s="50"/>
    </row>
    <row r="717" customHeight="1" spans="8:10">
      <c r="H717" s="50"/>
      <c r="I717" s="50"/>
      <c r="J717" s="50"/>
    </row>
    <row r="718" customHeight="1" spans="8:10">
      <c r="H718" s="50"/>
      <c r="I718" s="50"/>
      <c r="J718" s="50"/>
    </row>
    <row r="719" customHeight="1" spans="8:10">
      <c r="H719" s="50"/>
      <c r="I719" s="50"/>
      <c r="J719" s="50"/>
    </row>
    <row r="720" customHeight="1" spans="8:10">
      <c r="H720" s="50"/>
      <c r="I720" s="50"/>
      <c r="J720" s="50"/>
    </row>
    <row r="721" customHeight="1" spans="8:10">
      <c r="H721" s="50"/>
      <c r="I721" s="50"/>
      <c r="J721" s="50"/>
    </row>
    <row r="722" customHeight="1" spans="8:10">
      <c r="H722" s="50"/>
      <c r="I722" s="50"/>
      <c r="J722" s="50"/>
    </row>
    <row r="723" customHeight="1" spans="8:10">
      <c r="H723" s="50"/>
      <c r="I723" s="50"/>
      <c r="J723" s="50"/>
    </row>
    <row r="724" customHeight="1" spans="8:10">
      <c r="H724" s="50"/>
      <c r="I724" s="50"/>
      <c r="J724" s="50"/>
    </row>
    <row r="725" customHeight="1" spans="8:10">
      <c r="H725" s="50"/>
      <c r="I725" s="50"/>
      <c r="J725" s="50"/>
    </row>
    <row r="726" customHeight="1" spans="8:10">
      <c r="H726" s="50"/>
      <c r="I726" s="50"/>
      <c r="J726" s="50"/>
    </row>
    <row r="727" customHeight="1" spans="8:10">
      <c r="H727" s="50"/>
      <c r="I727" s="50"/>
      <c r="J727" s="50"/>
    </row>
    <row r="728" customHeight="1" spans="8:10">
      <c r="H728" s="50"/>
      <c r="I728" s="50"/>
      <c r="J728" s="50"/>
    </row>
    <row r="729" customHeight="1" spans="8:10">
      <c r="H729" s="50"/>
      <c r="I729" s="50"/>
      <c r="J729" s="50"/>
    </row>
    <row r="730" customHeight="1" spans="8:10">
      <c r="H730" s="50"/>
      <c r="I730" s="50"/>
      <c r="J730" s="50"/>
    </row>
    <row r="731" customHeight="1" spans="8:10">
      <c r="H731" s="50"/>
      <c r="I731" s="50"/>
      <c r="J731" s="50"/>
    </row>
    <row r="732" customHeight="1" spans="8:10">
      <c r="H732" s="50"/>
      <c r="I732" s="50"/>
      <c r="J732" s="50"/>
    </row>
    <row r="733" customHeight="1" spans="8:10">
      <c r="H733" s="50"/>
      <c r="I733" s="50"/>
      <c r="J733" s="50"/>
    </row>
    <row r="734" customHeight="1" spans="8:10">
      <c r="H734" s="50"/>
      <c r="I734" s="50"/>
      <c r="J734" s="50"/>
    </row>
    <row r="735" customHeight="1" spans="8:10">
      <c r="H735" s="50"/>
      <c r="I735" s="50"/>
      <c r="J735" s="50"/>
    </row>
    <row r="736" customHeight="1" spans="8:10">
      <c r="H736" s="50"/>
      <c r="I736" s="50"/>
      <c r="J736" s="50"/>
    </row>
    <row r="737" customHeight="1" spans="8:10">
      <c r="H737" s="50"/>
      <c r="I737" s="50"/>
      <c r="J737" s="50"/>
    </row>
    <row r="738" customHeight="1" spans="8:10">
      <c r="H738" s="50"/>
      <c r="I738" s="50"/>
      <c r="J738" s="50"/>
    </row>
    <row r="739" customHeight="1" spans="8:10">
      <c r="H739" s="50"/>
      <c r="I739" s="50"/>
      <c r="J739" s="50"/>
    </row>
    <row r="740" customHeight="1" spans="8:10">
      <c r="H740" s="50"/>
      <c r="I740" s="50"/>
      <c r="J740" s="50"/>
    </row>
    <row r="741" customHeight="1" spans="8:10">
      <c r="H741" s="50"/>
      <c r="I741" s="50"/>
      <c r="J741" s="50"/>
    </row>
    <row r="742" customHeight="1" spans="8:10">
      <c r="H742" s="50"/>
      <c r="I742" s="50"/>
      <c r="J742" s="50"/>
    </row>
    <row r="743" customHeight="1" spans="8:10">
      <c r="H743" s="50"/>
      <c r="I743" s="50"/>
      <c r="J743" s="50"/>
    </row>
    <row r="744" customHeight="1" spans="8:10">
      <c r="H744" s="50"/>
      <c r="I744" s="50"/>
      <c r="J744" s="50"/>
    </row>
    <row r="745" customHeight="1" spans="8:10">
      <c r="H745" s="50"/>
      <c r="I745" s="50"/>
      <c r="J745" s="50"/>
    </row>
    <row r="746" customHeight="1" spans="8:10">
      <c r="H746" s="50"/>
      <c r="I746" s="50"/>
      <c r="J746" s="50"/>
    </row>
    <row r="747" customHeight="1" spans="8:10">
      <c r="H747" s="50"/>
      <c r="I747" s="50"/>
      <c r="J747" s="50"/>
    </row>
    <row r="748" customHeight="1" spans="8:10">
      <c r="H748" s="50"/>
      <c r="I748" s="50"/>
      <c r="J748" s="50"/>
    </row>
    <row r="749" customHeight="1" spans="8:10">
      <c r="H749" s="50"/>
      <c r="I749" s="50"/>
      <c r="J749" s="50"/>
    </row>
    <row r="750" customHeight="1" spans="8:10">
      <c r="H750" s="50"/>
      <c r="I750" s="50"/>
      <c r="J750" s="50"/>
    </row>
    <row r="751" customHeight="1" spans="8:10">
      <c r="H751" s="50"/>
      <c r="I751" s="50"/>
      <c r="J751" s="50"/>
    </row>
    <row r="752" customHeight="1" spans="8:10">
      <c r="H752" s="50"/>
      <c r="I752" s="50"/>
      <c r="J752" s="50"/>
    </row>
    <row r="753" customHeight="1" spans="8:10">
      <c r="H753" s="50"/>
      <c r="I753" s="50"/>
      <c r="J753" s="50"/>
    </row>
    <row r="754" customHeight="1" spans="8:10">
      <c r="H754" s="50"/>
      <c r="I754" s="50"/>
      <c r="J754" s="50"/>
    </row>
    <row r="755" customHeight="1" spans="8:10">
      <c r="H755" s="50"/>
      <c r="I755" s="50"/>
      <c r="J755" s="50"/>
    </row>
    <row r="756" customHeight="1" spans="8:10">
      <c r="H756" s="50"/>
      <c r="I756" s="50"/>
      <c r="J756" s="50"/>
    </row>
    <row r="757" customHeight="1" spans="8:10">
      <c r="H757" s="50"/>
      <c r="I757" s="50"/>
      <c r="J757" s="50"/>
    </row>
    <row r="758" customHeight="1" spans="8:10">
      <c r="H758" s="50"/>
      <c r="I758" s="50"/>
      <c r="J758" s="50"/>
    </row>
    <row r="759" customHeight="1" spans="8:10">
      <c r="H759" s="50"/>
      <c r="I759" s="50"/>
      <c r="J759" s="50"/>
    </row>
    <row r="760" customHeight="1" spans="8:10">
      <c r="H760" s="50"/>
      <c r="I760" s="50"/>
      <c r="J760" s="50"/>
    </row>
    <row r="761" customHeight="1" spans="8:10">
      <c r="H761" s="50"/>
      <c r="I761" s="50"/>
      <c r="J761" s="50"/>
    </row>
    <row r="762" customHeight="1" spans="8:10">
      <c r="H762" s="50"/>
      <c r="I762" s="50"/>
      <c r="J762" s="50"/>
    </row>
    <row r="763" customHeight="1" spans="8:10">
      <c r="H763" s="50"/>
      <c r="I763" s="50"/>
      <c r="J763" s="50"/>
    </row>
    <row r="764" customHeight="1" spans="8:10">
      <c r="H764" s="50"/>
      <c r="I764" s="50"/>
      <c r="J764" s="50"/>
    </row>
    <row r="765" customHeight="1" spans="8:10">
      <c r="H765" s="50"/>
      <c r="I765" s="50"/>
      <c r="J765" s="50"/>
    </row>
    <row r="766" customHeight="1" spans="8:10">
      <c r="H766" s="50"/>
      <c r="I766" s="50"/>
      <c r="J766" s="50"/>
    </row>
    <row r="767" customHeight="1" spans="8:10">
      <c r="H767" s="50"/>
      <c r="I767" s="50"/>
      <c r="J767" s="50"/>
    </row>
    <row r="768" customHeight="1" spans="8:10">
      <c r="H768" s="50"/>
      <c r="I768" s="50"/>
      <c r="J768" s="50"/>
    </row>
    <row r="769" customHeight="1" spans="8:10">
      <c r="H769" s="50"/>
      <c r="I769" s="50"/>
      <c r="J769" s="50"/>
    </row>
    <row r="770" customHeight="1" spans="8:10">
      <c r="H770" s="50"/>
      <c r="I770" s="50"/>
      <c r="J770" s="50"/>
    </row>
    <row r="771" customHeight="1" spans="8:10">
      <c r="H771" s="50"/>
      <c r="I771" s="50"/>
      <c r="J771" s="50"/>
    </row>
    <row r="772" customHeight="1" spans="8:10">
      <c r="H772" s="50"/>
      <c r="I772" s="50"/>
      <c r="J772" s="50"/>
    </row>
    <row r="773" customHeight="1" spans="8:10">
      <c r="H773" s="50"/>
      <c r="I773" s="50"/>
      <c r="J773" s="50"/>
    </row>
    <row r="774" customHeight="1" spans="8:10">
      <c r="H774" s="50"/>
      <c r="I774" s="50"/>
      <c r="J774" s="50"/>
    </row>
    <row r="775" customHeight="1" spans="8:10">
      <c r="H775" s="50"/>
      <c r="I775" s="50"/>
      <c r="J775" s="50"/>
    </row>
    <row r="776" customHeight="1" spans="8:10">
      <c r="H776" s="50"/>
      <c r="I776" s="50"/>
      <c r="J776" s="50"/>
    </row>
    <row r="777" customHeight="1" spans="8:10">
      <c r="H777" s="50"/>
      <c r="I777" s="50"/>
      <c r="J777" s="50"/>
    </row>
    <row r="778" customHeight="1" spans="8:10">
      <c r="H778" s="50"/>
      <c r="I778" s="50"/>
      <c r="J778" s="50"/>
    </row>
    <row r="779" customHeight="1" spans="8:10">
      <c r="H779" s="50"/>
      <c r="I779" s="50"/>
      <c r="J779" s="50"/>
    </row>
    <row r="780" customHeight="1" spans="8:10">
      <c r="H780" s="50"/>
      <c r="I780" s="50"/>
      <c r="J780" s="50"/>
    </row>
    <row r="781" customHeight="1" spans="8:10">
      <c r="H781" s="50"/>
      <c r="I781" s="50"/>
      <c r="J781" s="50"/>
    </row>
    <row r="782" customHeight="1" spans="8:10">
      <c r="H782" s="50"/>
      <c r="I782" s="50"/>
      <c r="J782" s="50"/>
    </row>
    <row r="783" customHeight="1" spans="8:10">
      <c r="H783" s="50"/>
      <c r="I783" s="50"/>
      <c r="J783" s="50"/>
    </row>
    <row r="784" customHeight="1" spans="8:10">
      <c r="H784" s="50"/>
      <c r="I784" s="50"/>
      <c r="J784" s="50"/>
    </row>
    <row r="785" customHeight="1" spans="8:10">
      <c r="H785" s="50"/>
      <c r="I785" s="50"/>
      <c r="J785" s="50"/>
    </row>
    <row r="786" customHeight="1" spans="8:10">
      <c r="H786" s="50"/>
      <c r="I786" s="50"/>
      <c r="J786" s="50"/>
    </row>
    <row r="787" customHeight="1" spans="8:10">
      <c r="H787" s="50"/>
      <c r="I787" s="50"/>
      <c r="J787" s="50"/>
    </row>
    <row r="788" customHeight="1" spans="8:10">
      <c r="H788" s="50"/>
      <c r="I788" s="50"/>
      <c r="J788" s="50"/>
    </row>
    <row r="789" customHeight="1" spans="8:10">
      <c r="H789" s="50"/>
      <c r="I789" s="50"/>
      <c r="J789" s="50"/>
    </row>
    <row r="790" customHeight="1" spans="8:10">
      <c r="H790" s="50"/>
      <c r="I790" s="50"/>
      <c r="J790" s="50"/>
    </row>
    <row r="791" customHeight="1" spans="8:10">
      <c r="H791" s="50"/>
      <c r="I791" s="50"/>
      <c r="J791" s="50"/>
    </row>
    <row r="792" customHeight="1" spans="8:10">
      <c r="H792" s="50"/>
      <c r="I792" s="50"/>
      <c r="J792" s="50"/>
    </row>
    <row r="793" customHeight="1" spans="8:10">
      <c r="H793" s="50"/>
      <c r="I793" s="50"/>
      <c r="J793" s="50"/>
    </row>
    <row r="794" customHeight="1" spans="8:10">
      <c r="H794" s="50"/>
      <c r="I794" s="50"/>
      <c r="J794" s="50"/>
    </row>
    <row r="795" customHeight="1" spans="8:10">
      <c r="H795" s="50"/>
      <c r="I795" s="50"/>
      <c r="J795" s="50"/>
    </row>
    <row r="796" customHeight="1" spans="8:10">
      <c r="H796" s="50"/>
      <c r="I796" s="50"/>
      <c r="J796" s="50"/>
    </row>
    <row r="797" customHeight="1" spans="8:10">
      <c r="H797" s="50"/>
      <c r="I797" s="50"/>
      <c r="J797" s="50"/>
    </row>
    <row r="798" customHeight="1" spans="8:10">
      <c r="H798" s="50"/>
      <c r="I798" s="50"/>
      <c r="J798" s="50"/>
    </row>
    <row r="799" customHeight="1" spans="8:10">
      <c r="H799" s="50"/>
      <c r="I799" s="50"/>
      <c r="J799" s="50"/>
    </row>
    <row r="800" customHeight="1" spans="8:10">
      <c r="H800" s="50"/>
      <c r="I800" s="50"/>
      <c r="J800" s="50"/>
    </row>
    <row r="801" customHeight="1" spans="8:10">
      <c r="H801" s="50"/>
      <c r="I801" s="50"/>
      <c r="J801" s="50"/>
    </row>
    <row r="802" customHeight="1" spans="8:10">
      <c r="H802" s="50"/>
      <c r="I802" s="50"/>
      <c r="J802" s="50"/>
    </row>
    <row r="803" customHeight="1" spans="8:10">
      <c r="H803" s="50"/>
      <c r="I803" s="50"/>
      <c r="J803" s="50"/>
    </row>
    <row r="804" customHeight="1" spans="8:10">
      <c r="H804" s="50"/>
      <c r="I804" s="50"/>
      <c r="J804" s="50"/>
    </row>
    <row r="805" customHeight="1" spans="8:10">
      <c r="H805" s="50"/>
      <c r="I805" s="50"/>
      <c r="J805" s="50"/>
    </row>
    <row r="806" customHeight="1" spans="8:10">
      <c r="H806" s="50"/>
      <c r="I806" s="50"/>
      <c r="J806" s="50"/>
    </row>
    <row r="807" customHeight="1" spans="8:10">
      <c r="H807" s="50"/>
      <c r="I807" s="50"/>
      <c r="J807" s="50"/>
    </row>
    <row r="808" customHeight="1" spans="8:10">
      <c r="H808" s="50"/>
      <c r="I808" s="50"/>
      <c r="J808" s="50"/>
    </row>
    <row r="809" customHeight="1" spans="8:10">
      <c r="H809" s="50"/>
      <c r="I809" s="50"/>
      <c r="J809" s="50"/>
    </row>
    <row r="810" customHeight="1" spans="8:10">
      <c r="H810" s="50"/>
      <c r="I810" s="50"/>
      <c r="J810" s="50"/>
    </row>
    <row r="811" customHeight="1" spans="8:10">
      <c r="H811" s="50"/>
      <c r="I811" s="50"/>
      <c r="J811" s="50"/>
    </row>
    <row r="812" customHeight="1" spans="8:10">
      <c r="H812" s="50"/>
      <c r="I812" s="50"/>
      <c r="J812" s="50"/>
    </row>
    <row r="813" customHeight="1" spans="8:10">
      <c r="H813" s="50"/>
      <c r="I813" s="50"/>
      <c r="J813" s="50"/>
    </row>
    <row r="814" customHeight="1" spans="8:10">
      <c r="H814" s="50"/>
      <c r="I814" s="50"/>
      <c r="J814" s="50"/>
    </row>
    <row r="815" customHeight="1" spans="8:10">
      <c r="H815" s="50"/>
      <c r="I815" s="50"/>
      <c r="J815" s="50"/>
    </row>
    <row r="816" customHeight="1" spans="8:10">
      <c r="H816" s="50"/>
      <c r="I816" s="50"/>
      <c r="J816" s="50"/>
    </row>
    <row r="817" customHeight="1" spans="8:10">
      <c r="H817" s="50"/>
      <c r="I817" s="50"/>
      <c r="J817" s="50"/>
    </row>
    <row r="818" customHeight="1" spans="8:10">
      <c r="H818" s="50"/>
      <c r="I818" s="50"/>
      <c r="J818" s="50"/>
    </row>
    <row r="819" customHeight="1" spans="8:10">
      <c r="H819" s="50"/>
      <c r="I819" s="50"/>
      <c r="J819" s="50"/>
    </row>
    <row r="820" customHeight="1" spans="8:10">
      <c r="H820" s="50"/>
      <c r="I820" s="50"/>
      <c r="J820" s="50"/>
    </row>
    <row r="821" customHeight="1" spans="8:10">
      <c r="H821" s="50"/>
      <c r="I821" s="50"/>
      <c r="J821" s="50"/>
    </row>
    <row r="822" customHeight="1" spans="8:10">
      <c r="H822" s="50"/>
      <c r="I822" s="50"/>
      <c r="J822" s="50"/>
    </row>
    <row r="823" customHeight="1" spans="8:10">
      <c r="H823" s="50"/>
      <c r="I823" s="50"/>
      <c r="J823" s="50"/>
    </row>
    <row r="824" customHeight="1" spans="8:10">
      <c r="H824" s="50"/>
      <c r="I824" s="50"/>
      <c r="J824" s="50"/>
    </row>
    <row r="825" customHeight="1" spans="8:10">
      <c r="H825" s="50"/>
      <c r="I825" s="50"/>
      <c r="J825" s="50"/>
    </row>
    <row r="826" customHeight="1" spans="8:10">
      <c r="H826" s="50"/>
      <c r="I826" s="50"/>
      <c r="J826" s="50"/>
    </row>
    <row r="827" customHeight="1" spans="8:10">
      <c r="H827" s="50"/>
      <c r="I827" s="50"/>
      <c r="J827" s="50"/>
    </row>
    <row r="828" customHeight="1" spans="8:10">
      <c r="H828" s="50"/>
      <c r="I828" s="50"/>
      <c r="J828" s="50"/>
    </row>
    <row r="829" customHeight="1" spans="8:10">
      <c r="H829" s="50"/>
      <c r="I829" s="50"/>
      <c r="J829" s="50"/>
    </row>
    <row r="830" customHeight="1" spans="8:10">
      <c r="H830" s="50"/>
      <c r="I830" s="50"/>
      <c r="J830" s="50"/>
    </row>
    <row r="831" customHeight="1" spans="8:10">
      <c r="H831" s="50"/>
      <c r="I831" s="50"/>
      <c r="J831" s="50"/>
    </row>
    <row r="832" customHeight="1" spans="8:10">
      <c r="H832" s="50"/>
      <c r="I832" s="50"/>
      <c r="J832" s="50"/>
    </row>
    <row r="833" customHeight="1" spans="8:10">
      <c r="H833" s="50"/>
      <c r="I833" s="50"/>
      <c r="J833" s="50"/>
    </row>
    <row r="834" customHeight="1" spans="8:10">
      <c r="H834" s="50"/>
      <c r="I834" s="50"/>
      <c r="J834" s="50"/>
    </row>
    <row r="835" customHeight="1" spans="8:10">
      <c r="H835" s="50"/>
      <c r="I835" s="50"/>
      <c r="J835" s="50"/>
    </row>
    <row r="836" customHeight="1" spans="8:10">
      <c r="H836" s="50"/>
      <c r="I836" s="50"/>
      <c r="J836" s="50"/>
    </row>
    <row r="837" customHeight="1" spans="8:10">
      <c r="H837" s="50"/>
      <c r="I837" s="50"/>
      <c r="J837" s="50"/>
    </row>
    <row r="838" customHeight="1" spans="8:10">
      <c r="H838" s="50"/>
      <c r="I838" s="50"/>
      <c r="J838" s="50"/>
    </row>
    <row r="839" customHeight="1" spans="8:10">
      <c r="H839" s="50"/>
      <c r="I839" s="50"/>
      <c r="J839" s="50"/>
    </row>
    <row r="840" customHeight="1" spans="8:10">
      <c r="H840" s="50"/>
      <c r="I840" s="50"/>
      <c r="J840" s="50"/>
    </row>
    <row r="841" customHeight="1" spans="8:10">
      <c r="H841" s="50"/>
      <c r="I841" s="50"/>
      <c r="J841" s="50"/>
    </row>
    <row r="842" customHeight="1" spans="8:10">
      <c r="H842" s="50"/>
      <c r="I842" s="50"/>
      <c r="J842" s="50"/>
    </row>
    <row r="843" customHeight="1" spans="8:10">
      <c r="H843" s="50"/>
      <c r="I843" s="50"/>
      <c r="J843" s="50"/>
    </row>
    <row r="844" customHeight="1" spans="8:10">
      <c r="H844" s="50"/>
      <c r="I844" s="50"/>
      <c r="J844" s="50"/>
    </row>
    <row r="845" customHeight="1" spans="8:10">
      <c r="H845" s="50"/>
      <c r="I845" s="50"/>
      <c r="J845" s="50"/>
    </row>
    <row r="846" customHeight="1" spans="8:10">
      <c r="H846" s="50"/>
      <c r="I846" s="50"/>
      <c r="J846" s="50"/>
    </row>
    <row r="847" customHeight="1" spans="8:10">
      <c r="H847" s="50"/>
      <c r="I847" s="50"/>
      <c r="J847" s="50"/>
    </row>
    <row r="848" customHeight="1" spans="8:10">
      <c r="H848" s="50"/>
      <c r="I848" s="50"/>
      <c r="J848" s="50"/>
    </row>
    <row r="849" customHeight="1" spans="8:10">
      <c r="H849" s="50"/>
      <c r="I849" s="50"/>
      <c r="J849" s="50"/>
    </row>
    <row r="850" customHeight="1" spans="8:10">
      <c r="H850" s="50"/>
      <c r="I850" s="50"/>
      <c r="J850" s="50"/>
    </row>
    <row r="851" customHeight="1" spans="8:10">
      <c r="H851" s="50"/>
      <c r="I851" s="50"/>
      <c r="J851" s="50"/>
    </row>
    <row r="852" customHeight="1" spans="8:10">
      <c r="H852" s="50"/>
      <c r="I852" s="50"/>
      <c r="J852" s="50"/>
    </row>
    <row r="853" customHeight="1" spans="8:10">
      <c r="H853" s="50"/>
      <c r="I853" s="50"/>
      <c r="J853" s="50"/>
    </row>
    <row r="854" customHeight="1" spans="8:10">
      <c r="H854" s="50"/>
      <c r="I854" s="50"/>
      <c r="J854" s="50"/>
    </row>
    <row r="855" customHeight="1" spans="8:10">
      <c r="H855" s="50"/>
      <c r="I855" s="50"/>
      <c r="J855" s="50"/>
    </row>
    <row r="856" customHeight="1" spans="8:10">
      <c r="H856" s="50"/>
      <c r="I856" s="50"/>
      <c r="J856" s="50"/>
    </row>
    <row r="857" customHeight="1" spans="8:10">
      <c r="H857" s="50"/>
      <c r="I857" s="50"/>
      <c r="J857" s="50"/>
    </row>
    <row r="858" customHeight="1" spans="8:10">
      <c r="H858" s="50"/>
      <c r="I858" s="50"/>
      <c r="J858" s="50"/>
    </row>
    <row r="859" customHeight="1" spans="8:10">
      <c r="H859" s="50"/>
      <c r="I859" s="50"/>
      <c r="J859" s="50"/>
    </row>
    <row r="860" customHeight="1" spans="8:10">
      <c r="H860" s="50"/>
      <c r="I860" s="50"/>
      <c r="J860" s="50"/>
    </row>
    <row r="861" customHeight="1" spans="8:10">
      <c r="H861" s="50"/>
      <c r="I861" s="50"/>
      <c r="J861" s="50"/>
    </row>
    <row r="862" customHeight="1" spans="8:10">
      <c r="H862" s="50"/>
      <c r="I862" s="50"/>
      <c r="J862" s="50"/>
    </row>
    <row r="863" customHeight="1" spans="8:10">
      <c r="H863" s="50"/>
      <c r="I863" s="50"/>
      <c r="J863" s="50"/>
    </row>
    <row r="864" customHeight="1" spans="8:10">
      <c r="H864" s="50"/>
      <c r="I864" s="50"/>
      <c r="J864" s="50"/>
    </row>
    <row r="865" customHeight="1" spans="8:10">
      <c r="H865" s="50"/>
      <c r="I865" s="50"/>
      <c r="J865" s="50"/>
    </row>
    <row r="866" customHeight="1" spans="8:10">
      <c r="H866" s="50"/>
      <c r="I866" s="50"/>
      <c r="J866" s="50"/>
    </row>
    <row r="867" customHeight="1" spans="8:10">
      <c r="H867" s="50"/>
      <c r="I867" s="50"/>
      <c r="J867" s="50"/>
    </row>
    <row r="868" customHeight="1" spans="8:10">
      <c r="H868" s="50"/>
      <c r="I868" s="50"/>
      <c r="J868" s="50"/>
    </row>
    <row r="869" customHeight="1" spans="8:10">
      <c r="H869" s="50"/>
      <c r="I869" s="50"/>
      <c r="J869" s="50"/>
    </row>
    <row r="870" customHeight="1" spans="8:10">
      <c r="H870" s="50"/>
      <c r="I870" s="50"/>
      <c r="J870" s="50"/>
    </row>
    <row r="871" customHeight="1" spans="8:10">
      <c r="H871" s="50"/>
      <c r="I871" s="50"/>
      <c r="J871" s="50"/>
    </row>
    <row r="872" customHeight="1" spans="8:10">
      <c r="H872" s="50"/>
      <c r="I872" s="50"/>
      <c r="J872" s="50"/>
    </row>
    <row r="873" customHeight="1" spans="8:10">
      <c r="H873" s="50"/>
      <c r="I873" s="50"/>
      <c r="J873" s="50"/>
    </row>
    <row r="874" customHeight="1" spans="8:10">
      <c r="H874" s="50"/>
      <c r="I874" s="50"/>
      <c r="J874" s="50"/>
    </row>
    <row r="875" customHeight="1" spans="8:10">
      <c r="H875" s="50"/>
      <c r="I875" s="50"/>
      <c r="J875" s="50"/>
    </row>
    <row r="876" customHeight="1" spans="8:10">
      <c r="H876" s="50"/>
      <c r="I876" s="50"/>
      <c r="J876" s="50"/>
    </row>
    <row r="877" customHeight="1" spans="8:10">
      <c r="H877" s="50"/>
      <c r="I877" s="50"/>
      <c r="J877" s="50"/>
    </row>
    <row r="878" customHeight="1" spans="8:10">
      <c r="H878" s="50"/>
      <c r="I878" s="50"/>
      <c r="J878" s="50"/>
    </row>
    <row r="879" customHeight="1" spans="8:10">
      <c r="H879" s="50"/>
      <c r="I879" s="50"/>
      <c r="J879" s="50"/>
    </row>
    <row r="880" customHeight="1" spans="8:10">
      <c r="H880" s="50"/>
      <c r="I880" s="50"/>
      <c r="J880" s="50"/>
    </row>
    <row r="881" customHeight="1" spans="8:10">
      <c r="H881" s="50"/>
      <c r="I881" s="50"/>
      <c r="J881" s="50"/>
    </row>
    <row r="882" customHeight="1" spans="8:10">
      <c r="H882" s="50"/>
      <c r="I882" s="50"/>
      <c r="J882" s="50"/>
    </row>
    <row r="883" customHeight="1" spans="8:10">
      <c r="H883" s="50"/>
      <c r="I883" s="50"/>
      <c r="J883" s="50"/>
    </row>
    <row r="884" customHeight="1" spans="8:10">
      <c r="H884" s="50"/>
      <c r="I884" s="50"/>
      <c r="J884" s="50"/>
    </row>
    <row r="885" customHeight="1" spans="8:10">
      <c r="H885" s="50"/>
      <c r="I885" s="50"/>
      <c r="J885" s="50"/>
    </row>
    <row r="886" customHeight="1" spans="8:10">
      <c r="H886" s="50"/>
      <c r="I886" s="50"/>
      <c r="J886" s="50"/>
    </row>
    <row r="887" customHeight="1" spans="8:10">
      <c r="H887" s="50"/>
      <c r="I887" s="50"/>
      <c r="J887" s="50"/>
    </row>
    <row r="888" customHeight="1" spans="8:10">
      <c r="H888" s="50"/>
      <c r="I888" s="50"/>
      <c r="J888" s="50"/>
    </row>
    <row r="889" customHeight="1" spans="8:10">
      <c r="H889" s="50"/>
      <c r="I889" s="50"/>
      <c r="J889" s="50"/>
    </row>
    <row r="890" customHeight="1" spans="8:10">
      <c r="H890" s="50"/>
      <c r="I890" s="50"/>
      <c r="J890" s="50"/>
    </row>
    <row r="891" customHeight="1" spans="8:10">
      <c r="H891" s="50"/>
      <c r="I891" s="50"/>
      <c r="J891" s="50"/>
    </row>
    <row r="892" customHeight="1" spans="8:10">
      <c r="H892" s="50"/>
      <c r="I892" s="50"/>
      <c r="J892" s="50"/>
    </row>
    <row r="893" customHeight="1" spans="8:10">
      <c r="H893" s="50"/>
      <c r="I893" s="50"/>
      <c r="J893" s="50"/>
    </row>
    <row r="894" customHeight="1" spans="8:10">
      <c r="H894" s="50"/>
      <c r="I894" s="50"/>
      <c r="J894" s="50"/>
    </row>
    <row r="895" customHeight="1" spans="8:10">
      <c r="H895" s="50"/>
      <c r="I895" s="50"/>
      <c r="J895" s="50"/>
    </row>
    <row r="896" customHeight="1" spans="8:10">
      <c r="H896" s="50"/>
      <c r="I896" s="50"/>
      <c r="J896" s="50"/>
    </row>
    <row r="897" customHeight="1" spans="8:10">
      <c r="H897" s="50"/>
      <c r="I897" s="50"/>
      <c r="J897" s="50"/>
    </row>
    <row r="898" customHeight="1" spans="8:10">
      <c r="H898" s="50"/>
      <c r="I898" s="50"/>
      <c r="J898" s="50"/>
    </row>
    <row r="899" customHeight="1" spans="8:10">
      <c r="H899" s="50"/>
      <c r="I899" s="50"/>
      <c r="J899" s="50"/>
    </row>
    <row r="900" customHeight="1" spans="8:10">
      <c r="H900" s="50"/>
      <c r="I900" s="50"/>
      <c r="J900" s="50"/>
    </row>
    <row r="901" customHeight="1" spans="8:10">
      <c r="H901" s="50"/>
      <c r="I901" s="50"/>
      <c r="J901" s="50"/>
    </row>
    <row r="902" customHeight="1" spans="8:10">
      <c r="H902" s="50"/>
      <c r="I902" s="50"/>
      <c r="J902" s="50"/>
    </row>
    <row r="903" customHeight="1" spans="8:10">
      <c r="H903" s="50"/>
      <c r="I903" s="50"/>
      <c r="J903" s="50"/>
    </row>
    <row r="904" customHeight="1" spans="8:10">
      <c r="H904" s="50"/>
      <c r="I904" s="50"/>
      <c r="J904" s="50"/>
    </row>
    <row r="905" customHeight="1" spans="8:10">
      <c r="H905" s="50"/>
      <c r="I905" s="50"/>
      <c r="J905" s="50"/>
    </row>
    <row r="906" customHeight="1" spans="8:10">
      <c r="H906" s="50"/>
      <c r="I906" s="50"/>
      <c r="J906" s="50"/>
    </row>
    <row r="907" customHeight="1" spans="8:10">
      <c r="H907" s="50"/>
      <c r="I907" s="50"/>
      <c r="J907" s="50"/>
    </row>
    <row r="908" customHeight="1" spans="8:10">
      <c r="H908" s="50"/>
      <c r="I908" s="50"/>
      <c r="J908" s="50"/>
    </row>
    <row r="909" customHeight="1" spans="8:10">
      <c r="H909" s="50"/>
      <c r="I909" s="50"/>
      <c r="J909" s="50"/>
    </row>
    <row r="910" customHeight="1" spans="8:10">
      <c r="H910" s="50"/>
      <c r="I910" s="50"/>
      <c r="J910" s="50"/>
    </row>
    <row r="911" customHeight="1" spans="8:10">
      <c r="H911" s="50"/>
      <c r="I911" s="50"/>
      <c r="J911" s="50"/>
    </row>
    <row r="912" customHeight="1" spans="8:10">
      <c r="H912" s="50"/>
      <c r="I912" s="50"/>
      <c r="J912" s="50"/>
    </row>
    <row r="913" customHeight="1" spans="8:10">
      <c r="H913" s="50"/>
      <c r="I913" s="50"/>
      <c r="J913" s="50"/>
    </row>
    <row r="914" customHeight="1" spans="8:10">
      <c r="H914" s="50"/>
      <c r="I914" s="50"/>
      <c r="J914" s="50"/>
    </row>
    <row r="915" customHeight="1" spans="8:10">
      <c r="H915" s="50"/>
      <c r="I915" s="50"/>
      <c r="J915" s="50"/>
    </row>
    <row r="916" customHeight="1" spans="8:10">
      <c r="H916" s="50"/>
      <c r="I916" s="50"/>
      <c r="J916" s="50"/>
    </row>
    <row r="917" customHeight="1" spans="8:10">
      <c r="H917" s="50"/>
      <c r="I917" s="50"/>
      <c r="J917" s="50"/>
    </row>
    <row r="918" customHeight="1" spans="8:10">
      <c r="H918" s="50"/>
      <c r="I918" s="50"/>
      <c r="J918" s="50"/>
    </row>
    <row r="919" customHeight="1" spans="8:10">
      <c r="H919" s="50"/>
      <c r="I919" s="50"/>
      <c r="J919" s="50"/>
    </row>
    <row r="920" customHeight="1" spans="8:10">
      <c r="H920" s="50"/>
      <c r="I920" s="50"/>
      <c r="J920" s="50"/>
    </row>
    <row r="921" customHeight="1" spans="8:10">
      <c r="H921" s="50"/>
      <c r="I921" s="50"/>
      <c r="J921" s="50"/>
    </row>
    <row r="922" customHeight="1" spans="8:10">
      <c r="H922" s="50"/>
      <c r="I922" s="50"/>
      <c r="J922" s="50"/>
    </row>
    <row r="923" customHeight="1" spans="8:10">
      <c r="H923" s="50"/>
      <c r="I923" s="50"/>
      <c r="J923" s="50"/>
    </row>
    <row r="924" customHeight="1" spans="8:10">
      <c r="H924" s="50"/>
      <c r="I924" s="50"/>
      <c r="J924" s="50"/>
    </row>
    <row r="925" customHeight="1" spans="8:10">
      <c r="H925" s="50"/>
      <c r="I925" s="50"/>
      <c r="J925" s="50"/>
    </row>
    <row r="926" customHeight="1" spans="8:10">
      <c r="H926" s="50"/>
      <c r="I926" s="50"/>
      <c r="J926" s="50"/>
    </row>
    <row r="927" customHeight="1" spans="8:10">
      <c r="H927" s="50"/>
      <c r="I927" s="50"/>
      <c r="J927" s="50"/>
    </row>
    <row r="928" customHeight="1" spans="8:10">
      <c r="H928" s="50"/>
      <c r="I928" s="50"/>
      <c r="J928" s="50"/>
    </row>
    <row r="929" customHeight="1" spans="8:10">
      <c r="H929" s="50"/>
      <c r="I929" s="50"/>
      <c r="J929" s="50"/>
    </row>
    <row r="930" customHeight="1" spans="8:10">
      <c r="H930" s="50"/>
      <c r="I930" s="50"/>
      <c r="J930" s="50"/>
    </row>
    <row r="931" customHeight="1" spans="8:10">
      <c r="H931" s="50"/>
      <c r="I931" s="50"/>
      <c r="J931" s="50"/>
    </row>
    <row r="932" customHeight="1" spans="8:10">
      <c r="H932" s="50"/>
      <c r="I932" s="50"/>
      <c r="J932" s="50"/>
    </row>
    <row r="933" customHeight="1" spans="8:10">
      <c r="H933" s="50"/>
      <c r="I933" s="50"/>
      <c r="J933" s="50"/>
    </row>
    <row r="934" customHeight="1" spans="8:10">
      <c r="H934" s="50"/>
      <c r="I934" s="50"/>
      <c r="J934" s="50"/>
    </row>
    <row r="935" customHeight="1" spans="8:10">
      <c r="H935" s="50"/>
      <c r="I935" s="50"/>
      <c r="J935" s="50"/>
    </row>
    <row r="936" customHeight="1" spans="8:10">
      <c r="H936" s="50"/>
      <c r="I936" s="50"/>
      <c r="J936" s="50"/>
    </row>
    <row r="937" customHeight="1" spans="8:10">
      <c r="H937" s="50"/>
      <c r="I937" s="50"/>
      <c r="J937" s="50"/>
    </row>
    <row r="938" customHeight="1" spans="8:10">
      <c r="H938" s="50"/>
      <c r="I938" s="50"/>
      <c r="J938" s="50"/>
    </row>
    <row r="939" customHeight="1" spans="8:10">
      <c r="H939" s="50"/>
      <c r="I939" s="50"/>
      <c r="J939" s="50"/>
    </row>
    <row r="940" customHeight="1" spans="8:10">
      <c r="H940" s="50"/>
      <c r="I940" s="50"/>
      <c r="J940" s="50"/>
    </row>
    <row r="941" customHeight="1" spans="8:10">
      <c r="H941" s="50"/>
      <c r="I941" s="50"/>
      <c r="J941" s="50"/>
    </row>
    <row r="942" customHeight="1" spans="8:10">
      <c r="H942" s="50"/>
      <c r="I942" s="50"/>
      <c r="J942" s="50"/>
    </row>
    <row r="943" customHeight="1" spans="8:10">
      <c r="H943" s="50"/>
      <c r="I943" s="50"/>
      <c r="J943" s="50"/>
    </row>
    <row r="944" customHeight="1" spans="8:10">
      <c r="H944" s="50"/>
      <c r="I944" s="50"/>
      <c r="J944" s="50"/>
    </row>
    <row r="945" customHeight="1" spans="8:10">
      <c r="H945" s="50"/>
      <c r="I945" s="50"/>
      <c r="J945" s="50"/>
    </row>
    <row r="946" customHeight="1" spans="8:10">
      <c r="H946" s="50"/>
      <c r="I946" s="50"/>
      <c r="J946" s="50"/>
    </row>
    <row r="947" customHeight="1" spans="8:10">
      <c r="H947" s="50"/>
      <c r="I947" s="50"/>
      <c r="J947" s="50"/>
    </row>
    <row r="948" customHeight="1" spans="8:10">
      <c r="H948" s="50"/>
      <c r="I948" s="50"/>
      <c r="J948" s="50"/>
    </row>
    <row r="949" customHeight="1" spans="8:10">
      <c r="H949" s="50"/>
      <c r="I949" s="50"/>
      <c r="J949" s="50"/>
    </row>
    <row r="950" customHeight="1" spans="8:10">
      <c r="H950" s="50"/>
      <c r="I950" s="50"/>
      <c r="J950" s="50"/>
    </row>
    <row r="951" customHeight="1" spans="8:10">
      <c r="H951" s="50"/>
      <c r="I951" s="50"/>
      <c r="J951" s="50"/>
    </row>
    <row r="952" customHeight="1" spans="8:10">
      <c r="H952" s="50"/>
      <c r="I952" s="50"/>
      <c r="J952" s="50"/>
    </row>
    <row r="953" customHeight="1" spans="8:10">
      <c r="H953" s="50"/>
      <c r="I953" s="50"/>
      <c r="J953" s="50"/>
    </row>
    <row r="954" customHeight="1" spans="8:10">
      <c r="H954" s="50"/>
      <c r="I954" s="50"/>
      <c r="J954" s="50"/>
    </row>
    <row r="955" customHeight="1" spans="8:10">
      <c r="H955" s="50"/>
      <c r="I955" s="50"/>
      <c r="J955" s="50"/>
    </row>
    <row r="956" customHeight="1" spans="8:10">
      <c r="H956" s="50"/>
      <c r="I956" s="50"/>
      <c r="J956" s="50"/>
    </row>
    <row r="957" customHeight="1" spans="8:10">
      <c r="H957" s="50"/>
      <c r="I957" s="50"/>
      <c r="J957" s="50"/>
    </row>
    <row r="958" customHeight="1" spans="8:10">
      <c r="H958" s="50"/>
      <c r="I958" s="50"/>
      <c r="J958" s="50"/>
    </row>
    <row r="959" customHeight="1" spans="8:10">
      <c r="H959" s="50"/>
      <c r="I959" s="50"/>
      <c r="J959" s="50"/>
    </row>
    <row r="960" customHeight="1" spans="8:10">
      <c r="H960" s="50"/>
      <c r="I960" s="50"/>
      <c r="J960" s="50"/>
    </row>
    <row r="961" customHeight="1" spans="8:10">
      <c r="H961" s="50"/>
      <c r="I961" s="50"/>
      <c r="J961" s="50"/>
    </row>
    <row r="962" customHeight="1" spans="8:10">
      <c r="H962" s="50"/>
      <c r="I962" s="50"/>
      <c r="J962" s="50"/>
    </row>
    <row r="963" customHeight="1" spans="8:10">
      <c r="H963" s="50"/>
      <c r="I963" s="50"/>
      <c r="J963" s="50"/>
    </row>
    <row r="964" customHeight="1" spans="8:10">
      <c r="H964" s="50"/>
      <c r="I964" s="50"/>
      <c r="J964" s="50"/>
    </row>
    <row r="965" customHeight="1" spans="8:10">
      <c r="H965" s="50"/>
      <c r="I965" s="50"/>
      <c r="J965" s="50"/>
    </row>
    <row r="966" customHeight="1" spans="8:10">
      <c r="H966" s="50"/>
      <c r="I966" s="50"/>
      <c r="J966" s="50"/>
    </row>
    <row r="967" customHeight="1" spans="8:10">
      <c r="H967" s="50"/>
      <c r="I967" s="50"/>
      <c r="J967" s="50"/>
    </row>
    <row r="968" customHeight="1" spans="8:10">
      <c r="H968" s="50"/>
      <c r="I968" s="50"/>
      <c r="J968" s="50"/>
    </row>
    <row r="969" customHeight="1" spans="8:10">
      <c r="H969" s="50"/>
      <c r="I969" s="50"/>
      <c r="J969" s="50"/>
    </row>
    <row r="970" customHeight="1" spans="8:10">
      <c r="H970" s="50"/>
      <c r="I970" s="50"/>
      <c r="J970" s="50"/>
    </row>
    <row r="971" customHeight="1" spans="8:10">
      <c r="H971" s="50"/>
      <c r="I971" s="50"/>
      <c r="J971" s="50"/>
    </row>
    <row r="972" customHeight="1" spans="8:10">
      <c r="H972" s="50"/>
      <c r="I972" s="50"/>
      <c r="J972" s="50"/>
    </row>
    <row r="973" customHeight="1" spans="8:10">
      <c r="H973" s="50"/>
      <c r="I973" s="50"/>
      <c r="J973" s="50"/>
    </row>
    <row r="974" customHeight="1" spans="8:10">
      <c r="H974" s="50"/>
      <c r="I974" s="50"/>
      <c r="J974" s="50"/>
    </row>
    <row r="975" customHeight="1" spans="8:10">
      <c r="H975" s="50"/>
      <c r="I975" s="50"/>
      <c r="J975" s="50"/>
    </row>
    <row r="976" customHeight="1" spans="8:10">
      <c r="H976" s="50"/>
      <c r="I976" s="50"/>
      <c r="J976" s="50"/>
    </row>
    <row r="977" customHeight="1" spans="8:10">
      <c r="H977" s="50"/>
      <c r="I977" s="50"/>
      <c r="J977" s="50"/>
    </row>
    <row r="978" customHeight="1" spans="8:10">
      <c r="H978" s="50"/>
      <c r="I978" s="50"/>
      <c r="J978" s="50"/>
    </row>
    <row r="979" customHeight="1" spans="8:10">
      <c r="H979" s="50"/>
      <c r="I979" s="50"/>
      <c r="J979" s="50"/>
    </row>
    <row r="980" customHeight="1" spans="8:10">
      <c r="H980" s="50"/>
      <c r="I980" s="50"/>
      <c r="J980" s="50"/>
    </row>
    <row r="981" customHeight="1" spans="8:10">
      <c r="H981" s="50"/>
      <c r="I981" s="50"/>
      <c r="J981" s="50"/>
    </row>
    <row r="982" customHeight="1" spans="8:10">
      <c r="H982" s="50"/>
      <c r="I982" s="50"/>
      <c r="J982" s="50"/>
    </row>
    <row r="983" customHeight="1" spans="8:10">
      <c r="H983" s="50"/>
      <c r="I983" s="50"/>
      <c r="J983" s="50"/>
    </row>
    <row r="984" customHeight="1" spans="8:10">
      <c r="H984" s="50"/>
      <c r="I984" s="50"/>
      <c r="J984" s="50"/>
    </row>
    <row r="985" customHeight="1" spans="8:10">
      <c r="H985" s="50"/>
      <c r="I985" s="50"/>
      <c r="J985" s="50"/>
    </row>
    <row r="986" customHeight="1" spans="8:10">
      <c r="H986" s="50"/>
      <c r="I986" s="50"/>
      <c r="J986" s="50"/>
    </row>
    <row r="987" customHeight="1" spans="8:10">
      <c r="H987" s="50"/>
      <c r="I987" s="50"/>
      <c r="J987" s="50"/>
    </row>
    <row r="988" customHeight="1" spans="8:10">
      <c r="H988" s="50"/>
      <c r="I988" s="50"/>
      <c r="J988" s="50"/>
    </row>
    <row r="989" customHeight="1" spans="8:9">
      <c r="H989" s="50"/>
      <c r="I989" s="50"/>
    </row>
    <row r="990" customHeight="1" spans="8:8">
      <c r="H990" s="50"/>
    </row>
    <row r="991" customHeight="1" spans="8:8">
      <c r="H991" s="50"/>
    </row>
    <row r="992" customHeight="1" spans="8:8">
      <c r="H992" s="50"/>
    </row>
    <row r="993" customHeight="1" spans="8:8">
      <c r="H993" s="50"/>
    </row>
    <row r="994" customHeight="1" spans="8:8">
      <c r="H994" s="50"/>
    </row>
    <row r="995" customHeight="1" spans="8:8">
      <c r="H995" s="50"/>
    </row>
    <row r="996" customHeight="1" spans="8:8">
      <c r="H996" s="50"/>
    </row>
    <row r="997" customHeight="1" spans="8:8">
      <c r="H997" s="50"/>
    </row>
    <row r="998" customHeight="1" spans="8:8">
      <c r="H998" s="50"/>
    </row>
    <row r="999" customHeight="1" spans="8:8">
      <c r="H999" s="50"/>
    </row>
    <row r="1000" customHeight="1" spans="8:8">
      <c r="H1000" s="50"/>
    </row>
  </sheetData>
  <mergeCells count="14">
    <mergeCell ref="B3:E3"/>
    <mergeCell ref="C4:E4"/>
    <mergeCell ref="C5:E5"/>
    <mergeCell ref="C6:E6"/>
    <mergeCell ref="C7:E7"/>
    <mergeCell ref="C8:E8"/>
    <mergeCell ref="C9:E9"/>
    <mergeCell ref="C10:E10"/>
    <mergeCell ref="C11:E11"/>
    <mergeCell ref="C12:E12"/>
    <mergeCell ref="C13:E13"/>
    <mergeCell ref="C14:E14"/>
    <mergeCell ref="C15:E15"/>
    <mergeCell ref="F4:F15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1C232"/>
    <outlinePr summaryBelow="0" summaryRight="0"/>
  </sheetPr>
  <dimension ref="B1:K1001"/>
  <sheetViews>
    <sheetView workbookViewId="0">
      <selection activeCell="A1" sqref="A1"/>
    </sheetView>
  </sheetViews>
  <sheetFormatPr defaultColWidth="12.6285714285714" defaultRowHeight="15.75" customHeight="1"/>
  <cols>
    <col min="2" max="2" width="30.247619047619" customWidth="1"/>
    <col min="3" max="3" width="25.752380952381" customWidth="1"/>
    <col min="4" max="4" width="26.5047619047619" customWidth="1"/>
    <col min="5" max="5" width="18.247619047619" customWidth="1"/>
    <col min="6" max="6" width="53.247619047619" customWidth="1"/>
    <col min="7" max="7" width="21.247619047619" customWidth="1"/>
    <col min="8" max="8" width="39.752380952381" customWidth="1"/>
    <col min="9" max="9" width="5.87619047619048" customWidth="1"/>
    <col min="10" max="10" width="38.5047619047619" customWidth="1"/>
    <col min="11" max="11" width="23.247619047619" customWidth="1"/>
  </cols>
  <sheetData>
    <row r="1" customHeight="1" spans="2:11">
      <c r="B1" s="10" t="s">
        <v>1567</v>
      </c>
      <c r="C1" s="10" t="s">
        <v>1568</v>
      </c>
      <c r="D1" s="10" t="s">
        <v>1569</v>
      </c>
      <c r="E1" s="11" t="s">
        <v>1570</v>
      </c>
      <c r="F1" s="12"/>
      <c r="G1" s="12"/>
      <c r="H1" s="13"/>
      <c r="J1" s="45" t="s">
        <v>1571</v>
      </c>
      <c r="K1" s="13"/>
    </row>
    <row r="2" customHeight="1" spans="2:11">
      <c r="B2" s="14">
        <v>45292</v>
      </c>
      <c r="C2" s="15">
        <v>248</v>
      </c>
      <c r="D2" s="15">
        <v>100</v>
      </c>
      <c r="E2" s="16">
        <v>0</v>
      </c>
      <c r="F2" s="12"/>
      <c r="G2" s="12"/>
      <c r="H2" s="13"/>
      <c r="J2" s="46" t="s">
        <v>1572</v>
      </c>
      <c r="K2" s="47" t="s">
        <v>1573</v>
      </c>
    </row>
    <row r="3" customHeight="1" spans="2:11">
      <c r="B3" s="14">
        <v>45323</v>
      </c>
      <c r="C3" s="15">
        <v>255</v>
      </c>
      <c r="D3" s="15">
        <v>81</v>
      </c>
      <c r="E3" s="16">
        <v>0</v>
      </c>
      <c r="F3" s="12"/>
      <c r="G3" s="12"/>
      <c r="H3" s="13"/>
      <c r="J3" s="46" t="s">
        <v>1574</v>
      </c>
      <c r="K3" s="47" t="s">
        <v>1575</v>
      </c>
    </row>
    <row r="4" customHeight="1" spans="2:8">
      <c r="B4" s="14">
        <v>45352</v>
      </c>
      <c r="C4" s="15">
        <v>216</v>
      </c>
      <c r="D4" s="15">
        <v>87</v>
      </c>
      <c r="E4" s="16">
        <v>0</v>
      </c>
      <c r="F4" s="12"/>
      <c r="G4" s="12"/>
      <c r="H4" s="13"/>
    </row>
    <row r="5" customHeight="1" spans="2:10">
      <c r="B5" s="14">
        <v>45383</v>
      </c>
      <c r="C5" s="15">
        <v>263</v>
      </c>
      <c r="D5" s="15">
        <v>39</v>
      </c>
      <c r="E5" s="16">
        <v>14</v>
      </c>
      <c r="F5" s="12"/>
      <c r="G5" s="12"/>
      <c r="H5" s="13"/>
      <c r="J5" s="48" t="s">
        <v>1576</v>
      </c>
    </row>
    <row r="6" customHeight="1" spans="2:11">
      <c r="B6" s="14">
        <v>45413</v>
      </c>
      <c r="C6" s="15">
        <v>286</v>
      </c>
      <c r="D6" s="15">
        <v>25</v>
      </c>
      <c r="E6" s="16">
        <v>16</v>
      </c>
      <c r="F6" s="12"/>
      <c r="G6" s="12"/>
      <c r="H6" s="13"/>
      <c r="J6" s="49" t="s">
        <v>1577</v>
      </c>
      <c r="K6" s="13"/>
    </row>
    <row r="7" customHeight="1" spans="2:11">
      <c r="B7" s="14">
        <v>45444</v>
      </c>
      <c r="C7" s="15">
        <v>252</v>
      </c>
      <c r="D7" s="15">
        <v>41</v>
      </c>
      <c r="E7" s="16">
        <v>15</v>
      </c>
      <c r="F7" s="12"/>
      <c r="G7" s="12"/>
      <c r="H7" s="13"/>
      <c r="J7" s="49" t="s">
        <v>1578</v>
      </c>
      <c r="K7" s="13"/>
    </row>
    <row r="8" customHeight="1" spans="2:11">
      <c r="B8" s="14">
        <v>45474</v>
      </c>
      <c r="C8" s="15">
        <v>305</v>
      </c>
      <c r="D8" s="15">
        <v>65</v>
      </c>
      <c r="E8" s="16">
        <v>9</v>
      </c>
      <c r="F8" s="12"/>
      <c r="G8" s="12"/>
      <c r="H8" s="13"/>
      <c r="J8" s="49" t="s">
        <v>1579</v>
      </c>
      <c r="K8" s="13"/>
    </row>
    <row r="9" customHeight="1" spans="2:11">
      <c r="B9" s="14">
        <v>45505</v>
      </c>
      <c r="C9" s="15">
        <v>286</v>
      </c>
      <c r="D9" s="15">
        <v>49</v>
      </c>
      <c r="E9" s="16">
        <v>29</v>
      </c>
      <c r="F9" s="12"/>
      <c r="G9" s="12"/>
      <c r="H9" s="13"/>
      <c r="J9" s="49" t="s">
        <v>1580</v>
      </c>
      <c r="K9" s="13"/>
    </row>
    <row r="10" customHeight="1" spans="2:11">
      <c r="B10" s="14">
        <v>45536</v>
      </c>
      <c r="C10" s="15">
        <v>230</v>
      </c>
      <c r="D10" s="15">
        <v>40</v>
      </c>
      <c r="E10" s="16">
        <v>38</v>
      </c>
      <c r="F10" s="12"/>
      <c r="G10" s="12"/>
      <c r="H10" s="13"/>
      <c r="J10" s="49" t="s">
        <v>1581</v>
      </c>
      <c r="K10" s="13"/>
    </row>
    <row r="11" customHeight="1" spans="2:8">
      <c r="B11" s="14">
        <v>45566</v>
      </c>
      <c r="C11" s="15">
        <v>220</v>
      </c>
      <c r="D11" s="15">
        <v>83</v>
      </c>
      <c r="E11" s="16">
        <v>35</v>
      </c>
      <c r="F11" s="12"/>
      <c r="G11" s="12"/>
      <c r="H11" s="13"/>
    </row>
    <row r="12" customHeight="1" spans="2:11">
      <c r="B12" s="14">
        <v>45597</v>
      </c>
      <c r="C12" s="15">
        <v>254</v>
      </c>
      <c r="D12" s="15">
        <v>56</v>
      </c>
      <c r="E12" s="16">
        <v>66</v>
      </c>
      <c r="F12" s="12"/>
      <c r="G12" s="12"/>
      <c r="H12" s="13"/>
      <c r="J12" s="48" t="s">
        <v>1582</v>
      </c>
      <c r="K12" s="50"/>
    </row>
    <row r="13" customHeight="1" spans="2:11">
      <c r="B13" s="14">
        <v>45627</v>
      </c>
      <c r="C13" s="15">
        <v>266</v>
      </c>
      <c r="D13" s="15">
        <v>35</v>
      </c>
      <c r="E13" s="16">
        <v>86</v>
      </c>
      <c r="F13" s="12"/>
      <c r="G13" s="12"/>
      <c r="H13" s="13"/>
      <c r="J13" s="49" t="s">
        <v>1583</v>
      </c>
      <c r="K13" s="13"/>
    </row>
    <row r="14" customHeight="1" spans="2:11">
      <c r="B14" s="14">
        <v>45658</v>
      </c>
      <c r="C14" s="15">
        <v>369</v>
      </c>
      <c r="D14" s="15">
        <v>56</v>
      </c>
      <c r="E14" s="16">
        <v>89</v>
      </c>
      <c r="F14" s="12"/>
      <c r="G14" s="12"/>
      <c r="H14" s="13"/>
      <c r="J14" s="49" t="s">
        <v>1584</v>
      </c>
      <c r="K14" s="13"/>
    </row>
    <row r="15" customHeight="1" spans="2:11">
      <c r="B15" s="14">
        <v>45689</v>
      </c>
      <c r="C15" s="15">
        <v>308</v>
      </c>
      <c r="D15" s="15">
        <v>32</v>
      </c>
      <c r="E15" s="16">
        <v>114</v>
      </c>
      <c r="F15" s="12"/>
      <c r="G15" s="12"/>
      <c r="H15" s="13"/>
      <c r="J15" s="49" t="s">
        <v>1585</v>
      </c>
      <c r="K15" s="13"/>
    </row>
    <row r="16" customHeight="1" spans="2:11">
      <c r="B16" s="14">
        <v>45717</v>
      </c>
      <c r="C16" s="15">
        <v>305</v>
      </c>
      <c r="D16" s="15">
        <v>42</v>
      </c>
      <c r="E16" s="16">
        <v>131</v>
      </c>
      <c r="F16" s="12"/>
      <c r="G16" s="12"/>
      <c r="H16" s="13"/>
      <c r="J16" s="49" t="s">
        <v>1586</v>
      </c>
      <c r="K16" s="13"/>
    </row>
    <row r="17" customHeight="1" spans="2:11">
      <c r="B17" s="14">
        <v>45748</v>
      </c>
      <c r="C17" s="17">
        <v>267</v>
      </c>
      <c r="D17" s="17">
        <v>25</v>
      </c>
      <c r="E17" s="18">
        <v>202</v>
      </c>
      <c r="F17" s="12"/>
      <c r="G17" s="12"/>
      <c r="H17" s="13"/>
      <c r="J17" s="49" t="s">
        <v>1587</v>
      </c>
      <c r="K17" s="13"/>
    </row>
    <row r="18" customHeight="1" spans="2:11">
      <c r="B18" s="14">
        <v>45778</v>
      </c>
      <c r="C18" s="15">
        <f>'Resultado Geral Maio2025'!H4</f>
        <v>352</v>
      </c>
      <c r="D18" s="15">
        <f>'Resultado Geral Maio2025'!H5</f>
        <v>51</v>
      </c>
      <c r="E18" s="16">
        <f>'Resultado Geral Maio2025'!H6</f>
        <v>224</v>
      </c>
      <c r="F18" s="12"/>
      <c r="G18" s="12"/>
      <c r="H18" s="13"/>
      <c r="J18" s="50"/>
      <c r="K18" s="50"/>
    </row>
    <row r="19" customHeight="1" spans="10:11">
      <c r="J19" s="48" t="s">
        <v>1588</v>
      </c>
      <c r="K19" s="50"/>
    </row>
    <row r="20" customHeight="1" spans="2:11">
      <c r="B20" s="10" t="s">
        <v>1567</v>
      </c>
      <c r="C20" s="19" t="s">
        <v>1589</v>
      </c>
      <c r="D20" s="19" t="s">
        <v>1590</v>
      </c>
      <c r="E20" s="10" t="s">
        <v>1591</v>
      </c>
      <c r="F20" s="10" t="s">
        <v>1592</v>
      </c>
      <c r="G20" s="10" t="s">
        <v>1593</v>
      </c>
      <c r="H20" s="10" t="s">
        <v>1594</v>
      </c>
      <c r="J20" s="49" t="s">
        <v>1584</v>
      </c>
      <c r="K20" s="13"/>
    </row>
    <row r="21" customHeight="1" spans="2:11">
      <c r="B21" s="14">
        <v>45292</v>
      </c>
      <c r="C21" s="20">
        <f t="shared" ref="C21:C32" si="0">D2/(D2+C2)</f>
        <v>0.28735632183908</v>
      </c>
      <c r="D21" s="20">
        <f t="shared" ref="D21:D31" si="1">(E2/(E2+C2))</f>
        <v>0</v>
      </c>
      <c r="E21" s="20">
        <f t="shared" ref="E21:E37" si="2">SUM(C21:D21)</f>
        <v>0.28735632183908</v>
      </c>
      <c r="F21" s="21" t="str">
        <f t="shared" ref="F21:F37" si="3">IF(E21&gt;=0.4,"R$ 2000",IF(E21&gt;=0.3,"R$ 1200",IF(E21&gt;=0.25,"R$ 800",IF(E21&gt;=0.21,"R$ 500",IF(E21&gt;=0.18,"R$ 300","R$ 00,00")))))</f>
        <v>R$ 800</v>
      </c>
      <c r="G21" s="22" t="s">
        <v>1595</v>
      </c>
      <c r="H21" s="23" t="s">
        <v>1596</v>
      </c>
      <c r="J21" s="49" t="s">
        <v>1585</v>
      </c>
      <c r="K21" s="13"/>
    </row>
    <row r="22" customHeight="1" spans="2:11">
      <c r="B22" s="14">
        <v>45323</v>
      </c>
      <c r="C22" s="20">
        <f t="shared" si="0"/>
        <v>0.241071428571429</v>
      </c>
      <c r="D22" s="20">
        <f t="shared" si="1"/>
        <v>0</v>
      </c>
      <c r="E22" s="20">
        <f t="shared" si="2"/>
        <v>0.241071428571429</v>
      </c>
      <c r="F22" s="21" t="str">
        <f t="shared" si="3"/>
        <v>R$ 500</v>
      </c>
      <c r="G22" s="22" t="s">
        <v>1595</v>
      </c>
      <c r="H22" s="23" t="s">
        <v>1596</v>
      </c>
      <c r="J22" s="49" t="s">
        <v>1586</v>
      </c>
      <c r="K22" s="13"/>
    </row>
    <row r="23" customHeight="1" spans="2:11">
      <c r="B23" s="14">
        <v>45352</v>
      </c>
      <c r="C23" s="20">
        <f t="shared" si="0"/>
        <v>0.287128712871287</v>
      </c>
      <c r="D23" s="20">
        <f t="shared" si="1"/>
        <v>0</v>
      </c>
      <c r="E23" s="20">
        <f t="shared" si="2"/>
        <v>0.287128712871287</v>
      </c>
      <c r="F23" s="21" t="str">
        <f t="shared" si="3"/>
        <v>R$ 800</v>
      </c>
      <c r="G23" s="22" t="s">
        <v>1595</v>
      </c>
      <c r="H23" s="23" t="s">
        <v>1596</v>
      </c>
      <c r="J23" s="49" t="s">
        <v>1597</v>
      </c>
      <c r="K23" s="13"/>
    </row>
    <row r="24" customHeight="1" spans="2:11">
      <c r="B24" s="14">
        <v>45383</v>
      </c>
      <c r="C24" s="20">
        <f t="shared" si="0"/>
        <v>0.129139072847682</v>
      </c>
      <c r="D24" s="20">
        <f t="shared" si="1"/>
        <v>0.0505415162454874</v>
      </c>
      <c r="E24" s="20">
        <f t="shared" si="2"/>
        <v>0.179680589093169</v>
      </c>
      <c r="F24" s="21" t="str">
        <f t="shared" si="3"/>
        <v>R$ 00,00</v>
      </c>
      <c r="G24" s="22" t="s">
        <v>1595</v>
      </c>
      <c r="H24" s="23" t="s">
        <v>1596</v>
      </c>
      <c r="J24" s="49" t="s">
        <v>1598</v>
      </c>
      <c r="K24" s="13"/>
    </row>
    <row r="25" customHeight="1" spans="2:11">
      <c r="B25" s="14">
        <v>45413</v>
      </c>
      <c r="C25" s="20">
        <f t="shared" si="0"/>
        <v>0.0803858520900322</v>
      </c>
      <c r="D25" s="20">
        <f t="shared" si="1"/>
        <v>0.0529801324503311</v>
      </c>
      <c r="E25" s="20">
        <f t="shared" si="2"/>
        <v>0.133365984540363</v>
      </c>
      <c r="F25" s="21" t="str">
        <f t="shared" si="3"/>
        <v>R$ 00,00</v>
      </c>
      <c r="G25" s="22" t="s">
        <v>1595</v>
      </c>
      <c r="H25" s="23" t="s">
        <v>1596</v>
      </c>
      <c r="J25" s="50"/>
      <c r="K25" s="50"/>
    </row>
    <row r="26" customHeight="1" spans="2:10">
      <c r="B26" s="14">
        <v>45444</v>
      </c>
      <c r="C26" s="20">
        <f t="shared" si="0"/>
        <v>0.139931740614334</v>
      </c>
      <c r="D26" s="20">
        <f t="shared" si="1"/>
        <v>0.0561797752808989</v>
      </c>
      <c r="E26" s="20">
        <f t="shared" si="2"/>
        <v>0.196111515895233</v>
      </c>
      <c r="F26" s="21" t="str">
        <f t="shared" si="3"/>
        <v>R$ 300</v>
      </c>
      <c r="G26" s="22" t="s">
        <v>1595</v>
      </c>
      <c r="H26" s="23" t="s">
        <v>1596</v>
      </c>
      <c r="J26" s="48" t="s">
        <v>1599</v>
      </c>
    </row>
    <row r="27" customHeight="1" spans="2:11">
      <c r="B27" s="14">
        <v>45474</v>
      </c>
      <c r="C27" s="20">
        <f t="shared" si="0"/>
        <v>0.175675675675676</v>
      </c>
      <c r="D27" s="20">
        <f t="shared" si="1"/>
        <v>0.0286624203821656</v>
      </c>
      <c r="E27" s="20">
        <f t="shared" si="2"/>
        <v>0.204338096057841</v>
      </c>
      <c r="F27" s="21" t="str">
        <f t="shared" si="3"/>
        <v>R$ 300</v>
      </c>
      <c r="G27" s="22" t="s">
        <v>1595</v>
      </c>
      <c r="H27" s="23" t="s">
        <v>1596</v>
      </c>
      <c r="J27" s="49" t="s">
        <v>1583</v>
      </c>
      <c r="K27" s="13"/>
    </row>
    <row r="28" customHeight="1" spans="2:11">
      <c r="B28" s="24">
        <v>45505</v>
      </c>
      <c r="C28" s="25">
        <f t="shared" si="0"/>
        <v>0.146268656716418</v>
      </c>
      <c r="D28" s="25">
        <f t="shared" si="1"/>
        <v>0.0920634920634921</v>
      </c>
      <c r="E28" s="25">
        <f t="shared" si="2"/>
        <v>0.23833214877991</v>
      </c>
      <c r="F28" s="26" t="str">
        <f t="shared" si="3"/>
        <v>R$ 500</v>
      </c>
      <c r="G28" s="27" t="s">
        <v>1595</v>
      </c>
      <c r="H28" s="28" t="s">
        <v>401</v>
      </c>
      <c r="J28" s="49" t="s">
        <v>1584</v>
      </c>
      <c r="K28" s="13"/>
    </row>
    <row r="29" customHeight="1" spans="2:11">
      <c r="B29" s="14">
        <v>45536</v>
      </c>
      <c r="C29" s="20">
        <f t="shared" si="0"/>
        <v>0.148148148148148</v>
      </c>
      <c r="D29" s="20">
        <f t="shared" si="1"/>
        <v>0.141791044776119</v>
      </c>
      <c r="E29" s="20">
        <f t="shared" si="2"/>
        <v>0.289939192924268</v>
      </c>
      <c r="F29" s="21" t="str">
        <f t="shared" si="3"/>
        <v>R$ 800</v>
      </c>
      <c r="G29" s="22" t="s">
        <v>1595</v>
      </c>
      <c r="H29" s="28" t="s">
        <v>401</v>
      </c>
      <c r="J29" s="49" t="s">
        <v>1585</v>
      </c>
      <c r="K29" s="13"/>
    </row>
    <row r="30" customHeight="1" spans="2:11">
      <c r="B30" s="29">
        <v>45566</v>
      </c>
      <c r="C30" s="30">
        <f t="shared" si="0"/>
        <v>0.273927392739274</v>
      </c>
      <c r="D30" s="30">
        <f t="shared" si="1"/>
        <v>0.137254901960784</v>
      </c>
      <c r="E30" s="30">
        <f t="shared" si="2"/>
        <v>0.411182294700058</v>
      </c>
      <c r="F30" s="31" t="str">
        <f t="shared" si="3"/>
        <v>R$ 2000</v>
      </c>
      <c r="G30" s="32" t="s">
        <v>1600</v>
      </c>
      <c r="H30" s="33" t="s">
        <v>1601</v>
      </c>
      <c r="J30" s="49" t="s">
        <v>1586</v>
      </c>
      <c r="K30" s="13"/>
    </row>
    <row r="31" customHeight="1" spans="2:11">
      <c r="B31" s="14">
        <v>45597</v>
      </c>
      <c r="C31" s="20">
        <f t="shared" si="0"/>
        <v>0.180645161290323</v>
      </c>
      <c r="D31" s="20">
        <f t="shared" si="1"/>
        <v>0.20625</v>
      </c>
      <c r="E31" s="20">
        <f t="shared" si="2"/>
        <v>0.386895161290323</v>
      </c>
      <c r="F31" s="21" t="str">
        <f t="shared" si="3"/>
        <v>R$ 1200</v>
      </c>
      <c r="G31" s="22" t="s">
        <v>1602</v>
      </c>
      <c r="H31" s="28" t="s">
        <v>401</v>
      </c>
      <c r="J31" s="49" t="s">
        <v>1597</v>
      </c>
      <c r="K31" s="13"/>
    </row>
    <row r="32" customHeight="1" spans="2:11">
      <c r="B32" s="34">
        <v>45627</v>
      </c>
      <c r="C32" s="35">
        <f t="shared" si="0"/>
        <v>0.116279069767442</v>
      </c>
      <c r="D32" s="35">
        <f>(E13/(E13+C13))/2</f>
        <v>0.122159090909091</v>
      </c>
      <c r="E32" s="35">
        <f t="shared" si="2"/>
        <v>0.238438160676533</v>
      </c>
      <c r="F32" s="36" t="str">
        <f t="shared" si="3"/>
        <v>R$ 500</v>
      </c>
      <c r="G32" s="37" t="s">
        <v>1603</v>
      </c>
      <c r="H32" s="33" t="s">
        <v>1601</v>
      </c>
      <c r="J32" s="50"/>
      <c r="K32" s="50"/>
    </row>
    <row r="33" customHeight="1" spans="2:11">
      <c r="B33" s="34">
        <v>45658</v>
      </c>
      <c r="C33" s="35">
        <v>0.1318</v>
      </c>
      <c r="D33" s="35">
        <v>0.0972</v>
      </c>
      <c r="E33" s="35">
        <f t="shared" si="2"/>
        <v>0.229</v>
      </c>
      <c r="F33" s="36" t="str">
        <f t="shared" si="3"/>
        <v>R$ 500</v>
      </c>
      <c r="G33" s="37" t="s">
        <v>1603</v>
      </c>
      <c r="H33" s="33" t="s">
        <v>1601</v>
      </c>
      <c r="I33" s="50"/>
      <c r="J33" s="48" t="s">
        <v>1604</v>
      </c>
      <c r="K33" s="50"/>
    </row>
    <row r="34" customHeight="1" spans="2:11">
      <c r="B34" s="34">
        <v>45689</v>
      </c>
      <c r="C34" s="35">
        <v>0.0941</v>
      </c>
      <c r="D34" s="35">
        <v>0.1351</v>
      </c>
      <c r="E34" s="35">
        <f t="shared" si="2"/>
        <v>0.2292</v>
      </c>
      <c r="F34" s="36" t="str">
        <f t="shared" si="3"/>
        <v>R$ 500</v>
      </c>
      <c r="G34" s="37" t="s">
        <v>1603</v>
      </c>
      <c r="H34" s="28" t="s">
        <v>401</v>
      </c>
      <c r="I34" s="50"/>
      <c r="J34" s="51" t="s">
        <v>1605</v>
      </c>
      <c r="K34" s="52"/>
    </row>
    <row r="35" customHeight="1" spans="2:11">
      <c r="B35" s="34">
        <v>45717</v>
      </c>
      <c r="C35" s="35">
        <v>0.121</v>
      </c>
      <c r="D35" s="35">
        <v>0.1502</v>
      </c>
      <c r="E35" s="35">
        <f t="shared" si="2"/>
        <v>0.2712</v>
      </c>
      <c r="F35" s="36" t="str">
        <f t="shared" si="3"/>
        <v>R$ 800</v>
      </c>
      <c r="G35" s="36" t="s">
        <v>1600</v>
      </c>
      <c r="H35" s="28" t="s">
        <v>401</v>
      </c>
      <c r="I35" s="50"/>
      <c r="J35" s="53"/>
      <c r="K35" s="54"/>
    </row>
    <row r="36" customHeight="1" spans="2:11">
      <c r="B36" s="34">
        <v>45748</v>
      </c>
      <c r="C36" s="35">
        <v>0.0856</v>
      </c>
      <c r="D36" s="35">
        <v>0.2154</v>
      </c>
      <c r="E36" s="35">
        <f t="shared" si="2"/>
        <v>0.301</v>
      </c>
      <c r="F36" s="36" t="str">
        <f t="shared" si="3"/>
        <v>R$ 1200</v>
      </c>
      <c r="G36" s="36" t="s">
        <v>1606</v>
      </c>
      <c r="H36" s="33" t="s">
        <v>1601</v>
      </c>
      <c r="I36" s="50"/>
      <c r="J36" s="50"/>
      <c r="K36" s="50"/>
    </row>
    <row r="37" customHeight="1" spans="2:11">
      <c r="B37" s="34">
        <v>45778</v>
      </c>
      <c r="C37" s="35">
        <f>'Resultado Geral Maio2025'!H21</f>
        <v>0.126550868486352</v>
      </c>
      <c r="D37" s="35">
        <f>'Resultado Geral Maio2025'!H23</f>
        <v>0.194444444444444</v>
      </c>
      <c r="E37" s="35">
        <f t="shared" si="2"/>
        <v>0.320995312930797</v>
      </c>
      <c r="F37" s="36" t="str">
        <f t="shared" si="3"/>
        <v>R$ 1200</v>
      </c>
      <c r="G37" s="36" t="s">
        <v>1607</v>
      </c>
      <c r="H37" s="38" t="s">
        <v>1608</v>
      </c>
      <c r="I37" s="50"/>
      <c r="J37" s="50"/>
      <c r="K37" s="50"/>
    </row>
    <row r="38" customHeight="1" spans="9:11">
      <c r="I38" s="50"/>
      <c r="J38" s="50"/>
      <c r="K38" s="50"/>
    </row>
    <row r="39" customHeight="1" spans="2:11">
      <c r="B39" s="39" t="s">
        <v>1609</v>
      </c>
      <c r="C39" s="12"/>
      <c r="D39" s="12"/>
      <c r="E39" s="12"/>
      <c r="F39" s="12"/>
      <c r="G39" s="12"/>
      <c r="H39" s="13"/>
      <c r="I39" s="50"/>
      <c r="J39" s="50"/>
      <c r="K39" s="50"/>
    </row>
    <row r="40" customHeight="1" spans="2:11">
      <c r="B40" s="40" t="s">
        <v>1610</v>
      </c>
      <c r="C40" s="41" t="s">
        <v>1611</v>
      </c>
      <c r="D40" s="12"/>
      <c r="E40" s="12"/>
      <c r="F40" s="12"/>
      <c r="G40" s="12"/>
      <c r="H40" s="13"/>
      <c r="I40" s="50"/>
      <c r="J40" s="50"/>
      <c r="K40" s="50"/>
    </row>
    <row r="41" customHeight="1" spans="2:11">
      <c r="B41" s="40" t="s">
        <v>1612</v>
      </c>
      <c r="C41" s="41" t="s">
        <v>1613</v>
      </c>
      <c r="D41" s="12"/>
      <c r="E41" s="12"/>
      <c r="F41" s="12"/>
      <c r="G41" s="12"/>
      <c r="H41" s="13"/>
      <c r="I41" s="50"/>
      <c r="J41" s="50"/>
      <c r="K41" s="50"/>
    </row>
    <row r="42" customHeight="1" spans="2:11">
      <c r="B42" s="40" t="s">
        <v>1614</v>
      </c>
      <c r="C42" s="41" t="s">
        <v>1615</v>
      </c>
      <c r="D42" s="12"/>
      <c r="E42" s="12"/>
      <c r="F42" s="12"/>
      <c r="G42" s="12"/>
      <c r="H42" s="13"/>
      <c r="I42" s="50"/>
      <c r="J42" s="50"/>
      <c r="K42" s="50"/>
    </row>
    <row r="43" customHeight="1" spans="9:11">
      <c r="I43" s="50"/>
      <c r="J43" s="50"/>
      <c r="K43" s="50"/>
    </row>
    <row r="44" customHeight="1" spans="2:11">
      <c r="B44" s="42" t="s">
        <v>1616</v>
      </c>
      <c r="C44" s="12"/>
      <c r="D44" s="12"/>
      <c r="E44" s="12"/>
      <c r="F44" s="12"/>
      <c r="G44" s="12"/>
      <c r="H44" s="13"/>
      <c r="I44" s="50"/>
      <c r="J44" s="50"/>
      <c r="K44" s="50"/>
    </row>
    <row r="45" customHeight="1" spans="2:11">
      <c r="B45" s="43" t="s">
        <v>1617</v>
      </c>
      <c r="C45" s="12"/>
      <c r="D45" s="12"/>
      <c r="E45" s="12"/>
      <c r="F45" s="12"/>
      <c r="G45" s="12"/>
      <c r="H45" s="13"/>
      <c r="I45" s="50"/>
      <c r="J45" s="50"/>
      <c r="K45" s="50"/>
    </row>
    <row r="46" customHeight="1" spans="2:11">
      <c r="B46" s="44" t="s">
        <v>1618</v>
      </c>
      <c r="C46" s="12"/>
      <c r="D46" s="12"/>
      <c r="E46" s="12"/>
      <c r="F46" s="12"/>
      <c r="G46" s="12"/>
      <c r="H46" s="13"/>
      <c r="I46" s="50"/>
      <c r="J46" s="50"/>
      <c r="K46" s="50"/>
    </row>
    <row r="47" customHeight="1" spans="9:11">
      <c r="I47" s="50"/>
      <c r="J47" s="50"/>
      <c r="K47" s="50"/>
    </row>
    <row r="48" customHeight="1" spans="9:11">
      <c r="I48" s="50"/>
      <c r="J48" s="50"/>
      <c r="K48" s="50"/>
    </row>
    <row r="49" customHeight="1" spans="9:11">
      <c r="I49" s="50"/>
      <c r="J49" s="50"/>
      <c r="K49" s="50"/>
    </row>
    <row r="50" customHeight="1" spans="9:11">
      <c r="I50" s="50"/>
      <c r="J50" s="50"/>
      <c r="K50" s="50"/>
    </row>
    <row r="51" customHeight="1" spans="9:11">
      <c r="I51" s="50"/>
      <c r="J51" s="50"/>
      <c r="K51" s="50"/>
    </row>
    <row r="52" customHeight="1" spans="9:11">
      <c r="I52" s="50"/>
      <c r="J52" s="50"/>
      <c r="K52" s="50"/>
    </row>
    <row r="53" customHeight="1" spans="9:11">
      <c r="I53" s="50"/>
      <c r="J53" s="50"/>
      <c r="K53" s="50"/>
    </row>
    <row r="54" customHeight="1" spans="9:11">
      <c r="I54" s="50"/>
      <c r="J54" s="50"/>
      <c r="K54" s="50"/>
    </row>
    <row r="55" customHeight="1" spans="9:11">
      <c r="I55" s="50"/>
      <c r="J55" s="50"/>
      <c r="K55" s="50"/>
    </row>
    <row r="56" customHeight="1" spans="9:11">
      <c r="I56" s="50"/>
      <c r="J56" s="50"/>
      <c r="K56" s="50"/>
    </row>
    <row r="57" customHeight="1" spans="9:11">
      <c r="I57" s="50"/>
      <c r="J57" s="50"/>
      <c r="K57" s="50"/>
    </row>
    <row r="58" customHeight="1" spans="9:11">
      <c r="I58" s="50"/>
      <c r="J58" s="50"/>
      <c r="K58" s="50"/>
    </row>
    <row r="59" customHeight="1" spans="9:11">
      <c r="I59" s="50"/>
      <c r="J59" s="50"/>
      <c r="K59" s="50"/>
    </row>
    <row r="60" customHeight="1" spans="9:11">
      <c r="I60" s="50"/>
      <c r="J60" s="50"/>
      <c r="K60" s="50"/>
    </row>
    <row r="61" customHeight="1" spans="9:11">
      <c r="I61" s="50"/>
      <c r="J61" s="50"/>
      <c r="K61" s="50"/>
    </row>
    <row r="62" customHeight="1" spans="9:11">
      <c r="I62" s="50"/>
      <c r="J62" s="50"/>
      <c r="K62" s="50"/>
    </row>
    <row r="63" customHeight="1" spans="9:11">
      <c r="I63" s="50"/>
      <c r="J63" s="50"/>
      <c r="K63" s="50"/>
    </row>
    <row r="64" customHeight="1" spans="9:11">
      <c r="I64" s="50"/>
      <c r="J64" s="50"/>
      <c r="K64" s="50"/>
    </row>
    <row r="65" customHeight="1" spans="9:11">
      <c r="I65" s="50"/>
      <c r="J65" s="50"/>
      <c r="K65" s="50"/>
    </row>
    <row r="66" customHeight="1" spans="9:11">
      <c r="I66" s="50"/>
      <c r="J66" s="50"/>
      <c r="K66" s="50"/>
    </row>
    <row r="67" customHeight="1" spans="9:11">
      <c r="I67" s="50"/>
      <c r="J67" s="50"/>
      <c r="K67" s="50"/>
    </row>
    <row r="68" customHeight="1" spans="9:11">
      <c r="I68" s="50"/>
      <c r="J68" s="50"/>
      <c r="K68" s="50"/>
    </row>
    <row r="69" customHeight="1" spans="9:11">
      <c r="I69" s="50"/>
      <c r="J69" s="50"/>
      <c r="K69" s="50"/>
    </row>
    <row r="70" customHeight="1" spans="9:11">
      <c r="I70" s="50"/>
      <c r="J70" s="50"/>
      <c r="K70" s="50"/>
    </row>
    <row r="71" customHeight="1" spans="9:11">
      <c r="I71" s="50"/>
      <c r="J71" s="50"/>
      <c r="K71" s="50"/>
    </row>
    <row r="72" customHeight="1" spans="9:11">
      <c r="I72" s="50"/>
      <c r="J72" s="50"/>
      <c r="K72" s="50"/>
    </row>
    <row r="73" customHeight="1" spans="9:11">
      <c r="I73" s="50"/>
      <c r="J73" s="50"/>
      <c r="K73" s="50"/>
    </row>
    <row r="74" customHeight="1" spans="9:11">
      <c r="I74" s="50"/>
      <c r="J74" s="50"/>
      <c r="K74" s="50"/>
    </row>
    <row r="75" customHeight="1" spans="9:11">
      <c r="I75" s="50"/>
      <c r="J75" s="50"/>
      <c r="K75" s="50"/>
    </row>
    <row r="76" customHeight="1" spans="9:11">
      <c r="I76" s="50"/>
      <c r="J76" s="50"/>
      <c r="K76" s="50"/>
    </row>
    <row r="77" customHeight="1" spans="9:11">
      <c r="I77" s="50"/>
      <c r="J77" s="50"/>
      <c r="K77" s="50"/>
    </row>
    <row r="78" customHeight="1" spans="9:11">
      <c r="I78" s="50"/>
      <c r="J78" s="50"/>
      <c r="K78" s="50"/>
    </row>
    <row r="79" customHeight="1" spans="9:11">
      <c r="I79" s="50"/>
      <c r="J79" s="50"/>
      <c r="K79" s="50"/>
    </row>
    <row r="80" customHeight="1" spans="9:11">
      <c r="I80" s="50"/>
      <c r="J80" s="50"/>
      <c r="K80" s="50"/>
    </row>
    <row r="81" customHeight="1" spans="9:11">
      <c r="I81" s="50"/>
      <c r="J81" s="50"/>
      <c r="K81" s="50"/>
    </row>
    <row r="82" customHeight="1" spans="9:11">
      <c r="I82" s="50"/>
      <c r="J82" s="50"/>
      <c r="K82" s="50"/>
    </row>
    <row r="83" customHeight="1" spans="9:11">
      <c r="I83" s="50"/>
      <c r="J83" s="50"/>
      <c r="K83" s="50"/>
    </row>
    <row r="84" customHeight="1" spans="9:11">
      <c r="I84" s="50"/>
      <c r="J84" s="50"/>
      <c r="K84" s="50"/>
    </row>
    <row r="85" customHeight="1" spans="9:11">
      <c r="I85" s="50"/>
      <c r="J85" s="50"/>
      <c r="K85" s="50"/>
    </row>
    <row r="86" customHeight="1" spans="9:11">
      <c r="I86" s="50"/>
      <c r="J86" s="50"/>
      <c r="K86" s="50"/>
    </row>
    <row r="87" customHeight="1" spans="9:11">
      <c r="I87" s="50"/>
      <c r="J87" s="50"/>
      <c r="K87" s="50"/>
    </row>
    <row r="88" customHeight="1" spans="9:11">
      <c r="I88" s="50"/>
      <c r="J88" s="50"/>
      <c r="K88" s="50"/>
    </row>
    <row r="89" customHeight="1" spans="9:11">
      <c r="I89" s="50"/>
      <c r="J89" s="50"/>
      <c r="K89" s="50"/>
    </row>
    <row r="90" customHeight="1" spans="9:11">
      <c r="I90" s="50"/>
      <c r="J90" s="50"/>
      <c r="K90" s="50"/>
    </row>
    <row r="91" customHeight="1" spans="9:11">
      <c r="I91" s="50"/>
      <c r="J91" s="50"/>
      <c r="K91" s="50"/>
    </row>
    <row r="92" customHeight="1" spans="9:11">
      <c r="I92" s="50"/>
      <c r="J92" s="50"/>
      <c r="K92" s="50"/>
    </row>
    <row r="93" customHeight="1" spans="9:11">
      <c r="I93" s="50"/>
      <c r="J93" s="50"/>
      <c r="K93" s="50"/>
    </row>
    <row r="94" customHeight="1" spans="9:11">
      <c r="I94" s="50"/>
      <c r="J94" s="50"/>
      <c r="K94" s="50"/>
    </row>
    <row r="95" customHeight="1" spans="9:11">
      <c r="I95" s="50"/>
      <c r="J95" s="50"/>
      <c r="K95" s="50"/>
    </row>
    <row r="96" customHeight="1" spans="9:11">
      <c r="I96" s="50"/>
      <c r="J96" s="50"/>
      <c r="K96" s="50"/>
    </row>
    <row r="97" customHeight="1" spans="9:11">
      <c r="I97" s="50"/>
      <c r="J97" s="50"/>
      <c r="K97" s="50"/>
    </row>
    <row r="98" customHeight="1" spans="9:11">
      <c r="I98" s="50"/>
      <c r="J98" s="50"/>
      <c r="K98" s="50"/>
    </row>
    <row r="99" customHeight="1" spans="9:11">
      <c r="I99" s="50"/>
      <c r="J99" s="50"/>
      <c r="K99" s="50"/>
    </row>
    <row r="100" customHeight="1" spans="9:11">
      <c r="I100" s="50"/>
      <c r="J100" s="50"/>
      <c r="K100" s="50"/>
    </row>
    <row r="101" customHeight="1" spans="9:11">
      <c r="I101" s="50"/>
      <c r="J101" s="50"/>
      <c r="K101" s="50"/>
    </row>
    <row r="102" customHeight="1" spans="9:11">
      <c r="I102" s="50"/>
      <c r="J102" s="50"/>
      <c r="K102" s="50"/>
    </row>
    <row r="103" customHeight="1" spans="9:11">
      <c r="I103" s="50"/>
      <c r="J103" s="50"/>
      <c r="K103" s="50"/>
    </row>
    <row r="104" customHeight="1" spans="9:11">
      <c r="I104" s="50"/>
      <c r="J104" s="50"/>
      <c r="K104" s="50"/>
    </row>
    <row r="105" customHeight="1" spans="9:11">
      <c r="I105" s="50"/>
      <c r="J105" s="50"/>
      <c r="K105" s="50"/>
    </row>
    <row r="106" customHeight="1" spans="9:11">
      <c r="I106" s="50"/>
      <c r="J106" s="50"/>
      <c r="K106" s="50"/>
    </row>
    <row r="107" customHeight="1" spans="9:11">
      <c r="I107" s="50"/>
      <c r="J107" s="50"/>
      <c r="K107" s="50"/>
    </row>
    <row r="108" customHeight="1" spans="9:11">
      <c r="I108" s="50"/>
      <c r="J108" s="50"/>
      <c r="K108" s="50"/>
    </row>
    <row r="109" customHeight="1" spans="9:11">
      <c r="I109" s="50"/>
      <c r="J109" s="50"/>
      <c r="K109" s="50"/>
    </row>
    <row r="110" customHeight="1" spans="9:11">
      <c r="I110" s="50"/>
      <c r="J110" s="50"/>
      <c r="K110" s="50"/>
    </row>
    <row r="111" customHeight="1" spans="9:11">
      <c r="I111" s="50"/>
      <c r="J111" s="50"/>
      <c r="K111" s="50"/>
    </row>
    <row r="112" customHeight="1" spans="9:11">
      <c r="I112" s="50"/>
      <c r="J112" s="50"/>
      <c r="K112" s="50"/>
    </row>
    <row r="113" customHeight="1" spans="9:11">
      <c r="I113" s="50"/>
      <c r="J113" s="50"/>
      <c r="K113" s="50"/>
    </row>
    <row r="114" customHeight="1" spans="9:11">
      <c r="I114" s="50"/>
      <c r="J114" s="50"/>
      <c r="K114" s="50"/>
    </row>
    <row r="115" customHeight="1" spans="9:11">
      <c r="I115" s="50"/>
      <c r="J115" s="50"/>
      <c r="K115" s="50"/>
    </row>
    <row r="116" customHeight="1" spans="9:11">
      <c r="I116" s="50"/>
      <c r="J116" s="50"/>
      <c r="K116" s="50"/>
    </row>
    <row r="117" customHeight="1" spans="9:11">
      <c r="I117" s="50"/>
      <c r="J117" s="50"/>
      <c r="K117" s="50"/>
    </row>
    <row r="118" customHeight="1" spans="9:11">
      <c r="I118" s="50"/>
      <c r="J118" s="50"/>
      <c r="K118" s="50"/>
    </row>
    <row r="119" customHeight="1" spans="9:11">
      <c r="I119" s="50"/>
      <c r="J119" s="50"/>
      <c r="K119" s="50"/>
    </row>
    <row r="120" customHeight="1" spans="9:11">
      <c r="I120" s="50"/>
      <c r="J120" s="50"/>
      <c r="K120" s="50"/>
    </row>
    <row r="121" customHeight="1" spans="9:11">
      <c r="I121" s="50"/>
      <c r="J121" s="50"/>
      <c r="K121" s="50"/>
    </row>
    <row r="122" customHeight="1" spans="9:11">
      <c r="I122" s="50"/>
      <c r="J122" s="50"/>
      <c r="K122" s="50"/>
    </row>
    <row r="123" customHeight="1" spans="9:11">
      <c r="I123" s="50"/>
      <c r="J123" s="50"/>
      <c r="K123" s="50"/>
    </row>
    <row r="124" customHeight="1" spans="9:11">
      <c r="I124" s="50"/>
      <c r="J124" s="50"/>
      <c r="K124" s="50"/>
    </row>
    <row r="125" customHeight="1" spans="9:11">
      <c r="I125" s="50"/>
      <c r="J125" s="50"/>
      <c r="K125" s="50"/>
    </row>
    <row r="126" customHeight="1" spans="9:11">
      <c r="I126" s="50"/>
      <c r="J126" s="50"/>
      <c r="K126" s="50"/>
    </row>
    <row r="127" customHeight="1" spans="9:11">
      <c r="I127" s="50"/>
      <c r="J127" s="50"/>
      <c r="K127" s="50"/>
    </row>
    <row r="128" customHeight="1" spans="9:11">
      <c r="I128" s="50"/>
      <c r="J128" s="50"/>
      <c r="K128" s="50"/>
    </row>
    <row r="129" customHeight="1" spans="9:11">
      <c r="I129" s="50"/>
      <c r="J129" s="50"/>
      <c r="K129" s="50"/>
    </row>
    <row r="130" customHeight="1" spans="9:11">
      <c r="I130" s="50"/>
      <c r="J130" s="50"/>
      <c r="K130" s="50"/>
    </row>
    <row r="131" customHeight="1" spans="9:11">
      <c r="I131" s="50"/>
      <c r="J131" s="50"/>
      <c r="K131" s="50"/>
    </row>
    <row r="132" customHeight="1" spans="9:11">
      <c r="I132" s="50"/>
      <c r="J132" s="50"/>
      <c r="K132" s="50"/>
    </row>
    <row r="133" customHeight="1" spans="9:11">
      <c r="I133" s="50"/>
      <c r="J133" s="50"/>
      <c r="K133" s="50"/>
    </row>
    <row r="134" customHeight="1" spans="9:11">
      <c r="I134" s="50"/>
      <c r="J134" s="50"/>
      <c r="K134" s="50"/>
    </row>
    <row r="135" customHeight="1" spans="9:11">
      <c r="I135" s="50"/>
      <c r="J135" s="50"/>
      <c r="K135" s="50"/>
    </row>
    <row r="136" customHeight="1" spans="9:11">
      <c r="I136" s="50"/>
      <c r="J136" s="50"/>
      <c r="K136" s="50"/>
    </row>
    <row r="137" customHeight="1" spans="9:11">
      <c r="I137" s="50"/>
      <c r="J137" s="50"/>
      <c r="K137" s="50"/>
    </row>
    <row r="138" customHeight="1" spans="9:11">
      <c r="I138" s="50"/>
      <c r="J138" s="50"/>
      <c r="K138" s="50"/>
    </row>
    <row r="139" customHeight="1" spans="9:11">
      <c r="I139" s="50"/>
      <c r="J139" s="50"/>
      <c r="K139" s="50"/>
    </row>
    <row r="140" customHeight="1" spans="9:11">
      <c r="I140" s="50"/>
      <c r="J140" s="50"/>
      <c r="K140" s="50"/>
    </row>
    <row r="141" customHeight="1" spans="9:11">
      <c r="I141" s="50"/>
      <c r="J141" s="50"/>
      <c r="K141" s="50"/>
    </row>
    <row r="142" customHeight="1" spans="9:11">
      <c r="I142" s="50"/>
      <c r="J142" s="50"/>
      <c r="K142" s="50"/>
    </row>
    <row r="143" customHeight="1" spans="9:11">
      <c r="I143" s="50"/>
      <c r="J143" s="50"/>
      <c r="K143" s="50"/>
    </row>
    <row r="144" customHeight="1" spans="9:11">
      <c r="I144" s="50"/>
      <c r="J144" s="50"/>
      <c r="K144" s="50"/>
    </row>
    <row r="145" customHeight="1" spans="9:11">
      <c r="I145" s="50"/>
      <c r="J145" s="50"/>
      <c r="K145" s="50"/>
    </row>
    <row r="146" customHeight="1" spans="9:11">
      <c r="I146" s="50"/>
      <c r="J146" s="50"/>
      <c r="K146" s="50"/>
    </row>
    <row r="147" customHeight="1" spans="9:11">
      <c r="I147" s="50"/>
      <c r="J147" s="50"/>
      <c r="K147" s="50"/>
    </row>
    <row r="148" customHeight="1" spans="9:11">
      <c r="I148" s="50"/>
      <c r="J148" s="50"/>
      <c r="K148" s="50"/>
    </row>
    <row r="149" customHeight="1" spans="9:11">
      <c r="I149" s="50"/>
      <c r="J149" s="50"/>
      <c r="K149" s="50"/>
    </row>
    <row r="150" customHeight="1" spans="9:11">
      <c r="I150" s="50"/>
      <c r="J150" s="50"/>
      <c r="K150" s="50"/>
    </row>
    <row r="151" customHeight="1" spans="9:11">
      <c r="I151" s="50"/>
      <c r="J151" s="50"/>
      <c r="K151" s="50"/>
    </row>
    <row r="152" customHeight="1" spans="9:11">
      <c r="I152" s="50"/>
      <c r="J152" s="50"/>
      <c r="K152" s="50"/>
    </row>
    <row r="153" customHeight="1" spans="9:11">
      <c r="I153" s="50"/>
      <c r="J153" s="50"/>
      <c r="K153" s="50"/>
    </row>
    <row r="154" customHeight="1" spans="9:11">
      <c r="I154" s="50"/>
      <c r="J154" s="50"/>
      <c r="K154" s="50"/>
    </row>
    <row r="155" customHeight="1" spans="9:11">
      <c r="I155" s="50"/>
      <c r="J155" s="50"/>
      <c r="K155" s="50"/>
    </row>
    <row r="156" customHeight="1" spans="9:11">
      <c r="I156" s="50"/>
      <c r="J156" s="50"/>
      <c r="K156" s="50"/>
    </row>
    <row r="157" customHeight="1" spans="9:11">
      <c r="I157" s="50"/>
      <c r="J157" s="50"/>
      <c r="K157" s="50"/>
    </row>
    <row r="158" customHeight="1" spans="9:11">
      <c r="I158" s="50"/>
      <c r="J158" s="50"/>
      <c r="K158" s="50"/>
    </row>
    <row r="159" customHeight="1" spans="9:11">
      <c r="I159" s="50"/>
      <c r="J159" s="50"/>
      <c r="K159" s="50"/>
    </row>
    <row r="160" customHeight="1" spans="9:11">
      <c r="I160" s="50"/>
      <c r="J160" s="50"/>
      <c r="K160" s="50"/>
    </row>
    <row r="161" customHeight="1" spans="9:11">
      <c r="I161" s="50"/>
      <c r="J161" s="50"/>
      <c r="K161" s="50"/>
    </row>
    <row r="162" customHeight="1" spans="9:11">
      <c r="I162" s="50"/>
      <c r="J162" s="50"/>
      <c r="K162" s="50"/>
    </row>
    <row r="163" customHeight="1" spans="9:11">
      <c r="I163" s="50"/>
      <c r="J163" s="50"/>
      <c r="K163" s="50"/>
    </row>
    <row r="164" customHeight="1" spans="9:11">
      <c r="I164" s="50"/>
      <c r="J164" s="50"/>
      <c r="K164" s="50"/>
    </row>
    <row r="165" customHeight="1" spans="9:11">
      <c r="I165" s="50"/>
      <c r="J165" s="50"/>
      <c r="K165" s="50"/>
    </row>
    <row r="166" customHeight="1" spans="9:11">
      <c r="I166" s="50"/>
      <c r="J166" s="50"/>
      <c r="K166" s="50"/>
    </row>
    <row r="167" customHeight="1" spans="9:11">
      <c r="I167" s="50"/>
      <c r="J167" s="50"/>
      <c r="K167" s="50"/>
    </row>
    <row r="168" customHeight="1" spans="9:11">
      <c r="I168" s="50"/>
      <c r="J168" s="50"/>
      <c r="K168" s="50"/>
    </row>
    <row r="169" customHeight="1" spans="9:11">
      <c r="I169" s="50"/>
      <c r="J169" s="50"/>
      <c r="K169" s="50"/>
    </row>
    <row r="170" customHeight="1" spans="9:11">
      <c r="I170" s="50"/>
      <c r="J170" s="50"/>
      <c r="K170" s="50"/>
    </row>
    <row r="171" customHeight="1" spans="9:11">
      <c r="I171" s="50"/>
      <c r="J171" s="50"/>
      <c r="K171" s="50"/>
    </row>
    <row r="172" customHeight="1" spans="9:11">
      <c r="I172" s="50"/>
      <c r="J172" s="50"/>
      <c r="K172" s="50"/>
    </row>
    <row r="173" customHeight="1" spans="9:11">
      <c r="I173" s="50"/>
      <c r="J173" s="50"/>
      <c r="K173" s="50"/>
    </row>
    <row r="174" customHeight="1" spans="9:11">
      <c r="I174" s="50"/>
      <c r="J174" s="50"/>
      <c r="K174" s="50"/>
    </row>
    <row r="175" customHeight="1" spans="9:11">
      <c r="I175" s="50"/>
      <c r="J175" s="50"/>
      <c r="K175" s="50"/>
    </row>
    <row r="176" customHeight="1" spans="9:11">
      <c r="I176" s="50"/>
      <c r="J176" s="50"/>
      <c r="K176" s="50"/>
    </row>
    <row r="177" customHeight="1" spans="9:11">
      <c r="I177" s="50"/>
      <c r="J177" s="50"/>
      <c r="K177" s="50"/>
    </row>
    <row r="178" customHeight="1" spans="9:11">
      <c r="I178" s="50"/>
      <c r="J178" s="50"/>
      <c r="K178" s="50"/>
    </row>
    <row r="179" customHeight="1" spans="9:11">
      <c r="I179" s="50"/>
      <c r="J179" s="50"/>
      <c r="K179" s="50"/>
    </row>
    <row r="180" customHeight="1" spans="9:11">
      <c r="I180" s="50"/>
      <c r="J180" s="50"/>
      <c r="K180" s="50"/>
    </row>
    <row r="181" customHeight="1" spans="9:11">
      <c r="I181" s="50"/>
      <c r="J181" s="50"/>
      <c r="K181" s="50"/>
    </row>
    <row r="182" customHeight="1" spans="9:11">
      <c r="I182" s="50"/>
      <c r="J182" s="50"/>
      <c r="K182" s="50"/>
    </row>
    <row r="183" customHeight="1" spans="9:11">
      <c r="I183" s="50"/>
      <c r="J183" s="50"/>
      <c r="K183" s="50"/>
    </row>
    <row r="184" customHeight="1" spans="9:11">
      <c r="I184" s="50"/>
      <c r="J184" s="50"/>
      <c r="K184" s="50"/>
    </row>
    <row r="185" customHeight="1" spans="9:11">
      <c r="I185" s="50"/>
      <c r="J185" s="50"/>
      <c r="K185" s="50"/>
    </row>
    <row r="186" customHeight="1" spans="9:11">
      <c r="I186" s="50"/>
      <c r="J186" s="50"/>
      <c r="K186" s="50"/>
    </row>
    <row r="187" customHeight="1" spans="9:11">
      <c r="I187" s="50"/>
      <c r="J187" s="50"/>
      <c r="K187" s="50"/>
    </row>
    <row r="188" customHeight="1" spans="9:11">
      <c r="I188" s="50"/>
      <c r="J188" s="50"/>
      <c r="K188" s="50"/>
    </row>
    <row r="189" customHeight="1" spans="9:11">
      <c r="I189" s="50"/>
      <c r="J189" s="50"/>
      <c r="K189" s="50"/>
    </row>
    <row r="190" customHeight="1" spans="9:11">
      <c r="I190" s="50"/>
      <c r="J190" s="50"/>
      <c r="K190" s="50"/>
    </row>
    <row r="191" customHeight="1" spans="9:11">
      <c r="I191" s="50"/>
      <c r="J191" s="50"/>
      <c r="K191" s="50"/>
    </row>
    <row r="192" customHeight="1" spans="9:11">
      <c r="I192" s="50"/>
      <c r="J192" s="50"/>
      <c r="K192" s="50"/>
    </row>
    <row r="193" customHeight="1" spans="9:11">
      <c r="I193" s="50"/>
      <c r="J193" s="50"/>
      <c r="K193" s="50"/>
    </row>
    <row r="194" customHeight="1" spans="9:11">
      <c r="I194" s="50"/>
      <c r="J194" s="50"/>
      <c r="K194" s="50"/>
    </row>
    <row r="195" customHeight="1" spans="9:11">
      <c r="I195" s="50"/>
      <c r="J195" s="50"/>
      <c r="K195" s="50"/>
    </row>
    <row r="196" customHeight="1" spans="9:11">
      <c r="I196" s="50"/>
      <c r="J196" s="50"/>
      <c r="K196" s="50"/>
    </row>
    <row r="197" customHeight="1" spans="9:11">
      <c r="I197" s="50"/>
      <c r="J197" s="50"/>
      <c r="K197" s="50"/>
    </row>
    <row r="198" customHeight="1" spans="9:11">
      <c r="I198" s="50"/>
      <c r="J198" s="50"/>
      <c r="K198" s="50"/>
    </row>
    <row r="199" customHeight="1" spans="9:11">
      <c r="I199" s="50"/>
      <c r="J199" s="50"/>
      <c r="K199" s="50"/>
    </row>
    <row r="200" customHeight="1" spans="9:11">
      <c r="I200" s="50"/>
      <c r="J200" s="50"/>
      <c r="K200" s="50"/>
    </row>
    <row r="201" customHeight="1" spans="9:11">
      <c r="I201" s="50"/>
      <c r="J201" s="50"/>
      <c r="K201" s="50"/>
    </row>
    <row r="202" customHeight="1" spans="9:11">
      <c r="I202" s="50"/>
      <c r="J202" s="50"/>
      <c r="K202" s="50"/>
    </row>
    <row r="203" customHeight="1" spans="9:11">
      <c r="I203" s="50"/>
      <c r="J203" s="50"/>
      <c r="K203" s="50"/>
    </row>
    <row r="204" customHeight="1" spans="9:11">
      <c r="I204" s="50"/>
      <c r="J204" s="50"/>
      <c r="K204" s="50"/>
    </row>
    <row r="205" customHeight="1" spans="9:11">
      <c r="I205" s="50"/>
      <c r="J205" s="50"/>
      <c r="K205" s="50"/>
    </row>
    <row r="206" customHeight="1" spans="9:11">
      <c r="I206" s="50"/>
      <c r="J206" s="50"/>
      <c r="K206" s="50"/>
    </row>
    <row r="207" customHeight="1" spans="9:11">
      <c r="I207" s="50"/>
      <c r="J207" s="50"/>
      <c r="K207" s="50"/>
    </row>
    <row r="208" customHeight="1" spans="9:11">
      <c r="I208" s="50"/>
      <c r="J208" s="50"/>
      <c r="K208" s="50"/>
    </row>
    <row r="209" customHeight="1" spans="9:11">
      <c r="I209" s="50"/>
      <c r="J209" s="50"/>
      <c r="K209" s="50"/>
    </row>
    <row r="210" customHeight="1" spans="9:11">
      <c r="I210" s="50"/>
      <c r="J210" s="50"/>
      <c r="K210" s="50"/>
    </row>
    <row r="211" customHeight="1" spans="9:11">
      <c r="I211" s="50"/>
      <c r="J211" s="50"/>
      <c r="K211" s="50"/>
    </row>
    <row r="212" customHeight="1" spans="9:11">
      <c r="I212" s="50"/>
      <c r="J212" s="50"/>
      <c r="K212" s="50"/>
    </row>
    <row r="213" customHeight="1" spans="9:11">
      <c r="I213" s="50"/>
      <c r="J213" s="50"/>
      <c r="K213" s="50"/>
    </row>
    <row r="214" customHeight="1" spans="9:11">
      <c r="I214" s="50"/>
      <c r="J214" s="50"/>
      <c r="K214" s="50"/>
    </row>
    <row r="215" customHeight="1" spans="9:11">
      <c r="I215" s="50"/>
      <c r="J215" s="50"/>
      <c r="K215" s="50"/>
    </row>
    <row r="216" customHeight="1" spans="9:11">
      <c r="I216" s="50"/>
      <c r="J216" s="50"/>
      <c r="K216" s="50"/>
    </row>
    <row r="217" customHeight="1" spans="9:11">
      <c r="I217" s="50"/>
      <c r="J217" s="50"/>
      <c r="K217" s="50"/>
    </row>
    <row r="218" customHeight="1" spans="9:11">
      <c r="I218" s="50"/>
      <c r="J218" s="50"/>
      <c r="K218" s="50"/>
    </row>
    <row r="219" customHeight="1" spans="9:11">
      <c r="I219" s="50"/>
      <c r="J219" s="50"/>
      <c r="K219" s="50"/>
    </row>
    <row r="220" customHeight="1" spans="9:11">
      <c r="I220" s="50"/>
      <c r="J220" s="50"/>
      <c r="K220" s="50"/>
    </row>
    <row r="221" customHeight="1" spans="9:11">
      <c r="I221" s="50"/>
      <c r="J221" s="50"/>
      <c r="K221" s="50"/>
    </row>
    <row r="222" customHeight="1" spans="9:11">
      <c r="I222" s="50"/>
      <c r="J222" s="50"/>
      <c r="K222" s="50"/>
    </row>
    <row r="223" customHeight="1" spans="9:11">
      <c r="I223" s="50"/>
      <c r="J223" s="50"/>
      <c r="K223" s="50"/>
    </row>
    <row r="224" customHeight="1" spans="9:11">
      <c r="I224" s="50"/>
      <c r="J224" s="50"/>
      <c r="K224" s="50"/>
    </row>
    <row r="225" customHeight="1" spans="9:11">
      <c r="I225" s="50"/>
      <c r="J225" s="50"/>
      <c r="K225" s="50"/>
    </row>
    <row r="226" customHeight="1" spans="9:11">
      <c r="I226" s="50"/>
      <c r="J226" s="50"/>
      <c r="K226" s="50"/>
    </row>
    <row r="227" customHeight="1" spans="9:11">
      <c r="I227" s="50"/>
      <c r="J227" s="50"/>
      <c r="K227" s="50"/>
    </row>
    <row r="228" customHeight="1" spans="9:11">
      <c r="I228" s="50"/>
      <c r="J228" s="50"/>
      <c r="K228" s="50"/>
    </row>
    <row r="229" customHeight="1" spans="9:11">
      <c r="I229" s="50"/>
      <c r="J229" s="50"/>
      <c r="K229" s="50"/>
    </row>
    <row r="230" customHeight="1" spans="9:11">
      <c r="I230" s="50"/>
      <c r="J230" s="50"/>
      <c r="K230" s="50"/>
    </row>
    <row r="231" customHeight="1" spans="9:11">
      <c r="I231" s="50"/>
      <c r="J231" s="50"/>
      <c r="K231" s="50"/>
    </row>
    <row r="232" customHeight="1" spans="9:11">
      <c r="I232" s="50"/>
      <c r="J232" s="50"/>
      <c r="K232" s="50"/>
    </row>
    <row r="233" customHeight="1" spans="9:11">
      <c r="I233" s="50"/>
      <c r="J233" s="50"/>
      <c r="K233" s="50"/>
    </row>
    <row r="234" customHeight="1" spans="9:11">
      <c r="I234" s="50"/>
      <c r="J234" s="50"/>
      <c r="K234" s="50"/>
    </row>
    <row r="235" customHeight="1" spans="9:11">
      <c r="I235" s="50"/>
      <c r="J235" s="50"/>
      <c r="K235" s="50"/>
    </row>
    <row r="236" customHeight="1" spans="9:11">
      <c r="I236" s="50"/>
      <c r="J236" s="50"/>
      <c r="K236" s="50"/>
    </row>
    <row r="237" customHeight="1" spans="9:11">
      <c r="I237" s="50"/>
      <c r="J237" s="50"/>
      <c r="K237" s="50"/>
    </row>
    <row r="238" customHeight="1" spans="9:11">
      <c r="I238" s="50"/>
      <c r="J238" s="50"/>
      <c r="K238" s="50"/>
    </row>
    <row r="239" customHeight="1" spans="9:11">
      <c r="I239" s="50"/>
      <c r="J239" s="50"/>
      <c r="K239" s="50"/>
    </row>
    <row r="240" customHeight="1" spans="9:11">
      <c r="I240" s="50"/>
      <c r="J240" s="50"/>
      <c r="K240" s="50"/>
    </row>
    <row r="241" customHeight="1" spans="9:11">
      <c r="I241" s="50"/>
      <c r="J241" s="50"/>
      <c r="K241" s="50"/>
    </row>
    <row r="242" customHeight="1" spans="9:11">
      <c r="I242" s="50"/>
      <c r="J242" s="50"/>
      <c r="K242" s="50"/>
    </row>
    <row r="243" customHeight="1" spans="9:11">
      <c r="I243" s="50"/>
      <c r="J243" s="50"/>
      <c r="K243" s="50"/>
    </row>
    <row r="244" customHeight="1" spans="9:11">
      <c r="I244" s="50"/>
      <c r="J244" s="50"/>
      <c r="K244" s="50"/>
    </row>
    <row r="245" customHeight="1" spans="9:11">
      <c r="I245" s="50"/>
      <c r="J245" s="50"/>
      <c r="K245" s="50"/>
    </row>
    <row r="246" customHeight="1" spans="9:11">
      <c r="I246" s="50"/>
      <c r="J246" s="50"/>
      <c r="K246" s="50"/>
    </row>
    <row r="247" customHeight="1" spans="9:11">
      <c r="I247" s="50"/>
      <c r="J247" s="50"/>
      <c r="K247" s="50"/>
    </row>
    <row r="248" customHeight="1" spans="9:11">
      <c r="I248" s="50"/>
      <c r="J248" s="50"/>
      <c r="K248" s="50"/>
    </row>
    <row r="249" customHeight="1" spans="9:11">
      <c r="I249" s="50"/>
      <c r="J249" s="50"/>
      <c r="K249" s="50"/>
    </row>
    <row r="250" customHeight="1" spans="9:11">
      <c r="I250" s="50"/>
      <c r="J250" s="50"/>
      <c r="K250" s="50"/>
    </row>
    <row r="251" customHeight="1" spans="9:11">
      <c r="I251" s="50"/>
      <c r="J251" s="50"/>
      <c r="K251" s="50"/>
    </row>
    <row r="252" customHeight="1" spans="9:11">
      <c r="I252" s="50"/>
      <c r="J252" s="50"/>
      <c r="K252" s="50"/>
    </row>
    <row r="253" customHeight="1" spans="9:11">
      <c r="I253" s="50"/>
      <c r="J253" s="50"/>
      <c r="K253" s="50"/>
    </row>
    <row r="254" customHeight="1" spans="9:11">
      <c r="I254" s="50"/>
      <c r="J254" s="50"/>
      <c r="K254" s="50"/>
    </row>
    <row r="255" customHeight="1" spans="9:11">
      <c r="I255" s="50"/>
      <c r="J255" s="50"/>
      <c r="K255" s="50"/>
    </row>
    <row r="256" customHeight="1" spans="9:11">
      <c r="I256" s="50"/>
      <c r="J256" s="50"/>
      <c r="K256" s="50"/>
    </row>
    <row r="257" customHeight="1" spans="9:11">
      <c r="I257" s="50"/>
      <c r="J257" s="50"/>
      <c r="K257" s="50"/>
    </row>
    <row r="258" customHeight="1" spans="9:11">
      <c r="I258" s="50"/>
      <c r="J258" s="50"/>
      <c r="K258" s="50"/>
    </row>
    <row r="259" customHeight="1" spans="9:11">
      <c r="I259" s="50"/>
      <c r="J259" s="50"/>
      <c r="K259" s="50"/>
    </row>
    <row r="260" customHeight="1" spans="9:11">
      <c r="I260" s="50"/>
      <c r="J260" s="50"/>
      <c r="K260" s="50"/>
    </row>
    <row r="261" customHeight="1" spans="9:11">
      <c r="I261" s="50"/>
      <c r="J261" s="50"/>
      <c r="K261" s="50"/>
    </row>
    <row r="262" customHeight="1" spans="9:11">
      <c r="I262" s="50"/>
      <c r="J262" s="50"/>
      <c r="K262" s="50"/>
    </row>
    <row r="263" customHeight="1" spans="9:11">
      <c r="I263" s="50"/>
      <c r="J263" s="50"/>
      <c r="K263" s="50"/>
    </row>
    <row r="264" customHeight="1" spans="9:11">
      <c r="I264" s="50"/>
      <c r="J264" s="50"/>
      <c r="K264" s="50"/>
    </row>
    <row r="265" customHeight="1" spans="9:11">
      <c r="I265" s="50"/>
      <c r="J265" s="50"/>
      <c r="K265" s="50"/>
    </row>
    <row r="266" customHeight="1" spans="9:11">
      <c r="I266" s="50"/>
      <c r="J266" s="50"/>
      <c r="K266" s="50"/>
    </row>
    <row r="267" customHeight="1" spans="9:11">
      <c r="I267" s="50"/>
      <c r="J267" s="50"/>
      <c r="K267" s="50"/>
    </row>
    <row r="268" customHeight="1" spans="9:11">
      <c r="I268" s="50"/>
      <c r="J268" s="50"/>
      <c r="K268" s="50"/>
    </row>
    <row r="269" customHeight="1" spans="9:11">
      <c r="I269" s="50"/>
      <c r="J269" s="50"/>
      <c r="K269" s="50"/>
    </row>
    <row r="270" customHeight="1" spans="9:11">
      <c r="I270" s="50"/>
      <c r="J270" s="50"/>
      <c r="K270" s="50"/>
    </row>
    <row r="271" customHeight="1" spans="9:11">
      <c r="I271" s="50"/>
      <c r="J271" s="50"/>
      <c r="K271" s="50"/>
    </row>
    <row r="272" customHeight="1" spans="9:11">
      <c r="I272" s="50"/>
      <c r="J272" s="50"/>
      <c r="K272" s="50"/>
    </row>
    <row r="273" customHeight="1" spans="9:11">
      <c r="I273" s="50"/>
      <c r="J273" s="50"/>
      <c r="K273" s="50"/>
    </row>
    <row r="274" customHeight="1" spans="9:11">
      <c r="I274" s="50"/>
      <c r="J274" s="50"/>
      <c r="K274" s="50"/>
    </row>
    <row r="275" customHeight="1" spans="9:11">
      <c r="I275" s="50"/>
      <c r="J275" s="50"/>
      <c r="K275" s="50"/>
    </row>
    <row r="276" customHeight="1" spans="9:11">
      <c r="I276" s="50"/>
      <c r="J276" s="50"/>
      <c r="K276" s="50"/>
    </row>
    <row r="277" customHeight="1" spans="9:11">
      <c r="I277" s="50"/>
      <c r="J277" s="50"/>
      <c r="K277" s="50"/>
    </row>
    <row r="278" customHeight="1" spans="9:11">
      <c r="I278" s="50"/>
      <c r="J278" s="50"/>
      <c r="K278" s="50"/>
    </row>
    <row r="279" customHeight="1" spans="9:11">
      <c r="I279" s="50"/>
      <c r="J279" s="50"/>
      <c r="K279" s="50"/>
    </row>
    <row r="280" customHeight="1" spans="9:11">
      <c r="I280" s="50"/>
      <c r="J280" s="50"/>
      <c r="K280" s="50"/>
    </row>
    <row r="281" customHeight="1" spans="9:11">
      <c r="I281" s="50"/>
      <c r="J281" s="50"/>
      <c r="K281" s="50"/>
    </row>
    <row r="282" customHeight="1" spans="9:11">
      <c r="I282" s="50"/>
      <c r="J282" s="50"/>
      <c r="K282" s="50"/>
    </row>
    <row r="283" customHeight="1" spans="9:11">
      <c r="I283" s="50"/>
      <c r="J283" s="50"/>
      <c r="K283" s="50"/>
    </row>
    <row r="284" customHeight="1" spans="9:11">
      <c r="I284" s="50"/>
      <c r="J284" s="50"/>
      <c r="K284" s="50"/>
    </row>
    <row r="285" customHeight="1" spans="9:11">
      <c r="I285" s="50"/>
      <c r="J285" s="50"/>
      <c r="K285" s="50"/>
    </row>
    <row r="286" customHeight="1" spans="9:11">
      <c r="I286" s="50"/>
      <c r="J286" s="50"/>
      <c r="K286" s="50"/>
    </row>
    <row r="287" customHeight="1" spans="9:11">
      <c r="I287" s="50"/>
      <c r="J287" s="50"/>
      <c r="K287" s="50"/>
    </row>
    <row r="288" customHeight="1" spans="9:11">
      <c r="I288" s="50"/>
      <c r="J288" s="50"/>
      <c r="K288" s="50"/>
    </row>
    <row r="289" customHeight="1" spans="9:11">
      <c r="I289" s="50"/>
      <c r="J289" s="50"/>
      <c r="K289" s="50"/>
    </row>
    <row r="290" customHeight="1" spans="9:11">
      <c r="I290" s="50"/>
      <c r="J290" s="50"/>
      <c r="K290" s="50"/>
    </row>
    <row r="291" customHeight="1" spans="9:11">
      <c r="I291" s="50"/>
      <c r="J291" s="50"/>
      <c r="K291" s="50"/>
    </row>
    <row r="292" customHeight="1" spans="9:11">
      <c r="I292" s="50"/>
      <c r="J292" s="50"/>
      <c r="K292" s="50"/>
    </row>
    <row r="293" customHeight="1" spans="9:11">
      <c r="I293" s="50"/>
      <c r="J293" s="50"/>
      <c r="K293" s="50"/>
    </row>
    <row r="294" customHeight="1" spans="9:11">
      <c r="I294" s="50"/>
      <c r="J294" s="50"/>
      <c r="K294" s="50"/>
    </row>
    <row r="295" customHeight="1" spans="9:11">
      <c r="I295" s="50"/>
      <c r="J295" s="50"/>
      <c r="K295" s="50"/>
    </row>
    <row r="296" customHeight="1" spans="9:11">
      <c r="I296" s="50"/>
      <c r="J296" s="50"/>
      <c r="K296" s="50"/>
    </row>
    <row r="297" customHeight="1" spans="9:11">
      <c r="I297" s="50"/>
      <c r="J297" s="50"/>
      <c r="K297" s="50"/>
    </row>
    <row r="298" customHeight="1" spans="9:11">
      <c r="I298" s="50"/>
      <c r="J298" s="50"/>
      <c r="K298" s="50"/>
    </row>
    <row r="299" customHeight="1" spans="9:11">
      <c r="I299" s="50"/>
      <c r="J299" s="50"/>
      <c r="K299" s="50"/>
    </row>
    <row r="300" customHeight="1" spans="9:11">
      <c r="I300" s="50"/>
      <c r="J300" s="50"/>
      <c r="K300" s="50"/>
    </row>
    <row r="301" customHeight="1" spans="9:11">
      <c r="I301" s="50"/>
      <c r="J301" s="50"/>
      <c r="K301" s="50"/>
    </row>
    <row r="302" customHeight="1" spans="9:11">
      <c r="I302" s="50"/>
      <c r="J302" s="50"/>
      <c r="K302" s="50"/>
    </row>
    <row r="303" customHeight="1" spans="9:11">
      <c r="I303" s="50"/>
      <c r="J303" s="50"/>
      <c r="K303" s="50"/>
    </row>
    <row r="304" customHeight="1" spans="9:11">
      <c r="I304" s="50"/>
      <c r="J304" s="50"/>
      <c r="K304" s="50"/>
    </row>
    <row r="305" customHeight="1" spans="9:11">
      <c r="I305" s="50"/>
      <c r="J305" s="50"/>
      <c r="K305" s="50"/>
    </row>
    <row r="306" customHeight="1" spans="9:11">
      <c r="I306" s="50"/>
      <c r="J306" s="50"/>
      <c r="K306" s="50"/>
    </row>
    <row r="307" customHeight="1" spans="9:11">
      <c r="I307" s="50"/>
      <c r="J307" s="50"/>
      <c r="K307" s="50"/>
    </row>
    <row r="308" customHeight="1" spans="9:11">
      <c r="I308" s="50"/>
      <c r="J308" s="50"/>
      <c r="K308" s="50"/>
    </row>
    <row r="309" customHeight="1" spans="9:11">
      <c r="I309" s="50"/>
      <c r="J309" s="50"/>
      <c r="K309" s="50"/>
    </row>
    <row r="310" customHeight="1" spans="9:11">
      <c r="I310" s="50"/>
      <c r="J310" s="50"/>
      <c r="K310" s="50"/>
    </row>
    <row r="311" customHeight="1" spans="9:11">
      <c r="I311" s="50"/>
      <c r="J311" s="50"/>
      <c r="K311" s="50"/>
    </row>
    <row r="312" customHeight="1" spans="9:11">
      <c r="I312" s="50"/>
      <c r="J312" s="50"/>
      <c r="K312" s="50"/>
    </row>
    <row r="313" customHeight="1" spans="9:11">
      <c r="I313" s="50"/>
      <c r="J313" s="50"/>
      <c r="K313" s="50"/>
    </row>
    <row r="314" customHeight="1" spans="9:11">
      <c r="I314" s="50"/>
      <c r="J314" s="50"/>
      <c r="K314" s="50"/>
    </row>
    <row r="315" customHeight="1" spans="9:11">
      <c r="I315" s="50"/>
      <c r="J315" s="50"/>
      <c r="K315" s="50"/>
    </row>
    <row r="316" customHeight="1" spans="9:11">
      <c r="I316" s="50"/>
      <c r="J316" s="50"/>
      <c r="K316" s="50"/>
    </row>
    <row r="317" customHeight="1" spans="9:11">
      <c r="I317" s="50"/>
      <c r="J317" s="50"/>
      <c r="K317" s="50"/>
    </row>
    <row r="318" customHeight="1" spans="9:11">
      <c r="I318" s="50"/>
      <c r="J318" s="50"/>
      <c r="K318" s="50"/>
    </row>
    <row r="319" customHeight="1" spans="9:11">
      <c r="I319" s="50"/>
      <c r="J319" s="50"/>
      <c r="K319" s="50"/>
    </row>
    <row r="320" customHeight="1" spans="9:11">
      <c r="I320" s="50"/>
      <c r="J320" s="50"/>
      <c r="K320" s="50"/>
    </row>
    <row r="321" customHeight="1" spans="9:11">
      <c r="I321" s="50"/>
      <c r="J321" s="50"/>
      <c r="K321" s="50"/>
    </row>
    <row r="322" customHeight="1" spans="9:11">
      <c r="I322" s="50"/>
      <c r="J322" s="50"/>
      <c r="K322" s="50"/>
    </row>
    <row r="323" customHeight="1" spans="9:11">
      <c r="I323" s="50"/>
      <c r="J323" s="50"/>
      <c r="K323" s="50"/>
    </row>
    <row r="324" customHeight="1" spans="9:11">
      <c r="I324" s="50"/>
      <c r="J324" s="50"/>
      <c r="K324" s="50"/>
    </row>
    <row r="325" customHeight="1" spans="9:11">
      <c r="I325" s="50"/>
      <c r="J325" s="50"/>
      <c r="K325" s="50"/>
    </row>
    <row r="326" customHeight="1" spans="9:11">
      <c r="I326" s="50"/>
      <c r="J326" s="50"/>
      <c r="K326" s="50"/>
    </row>
    <row r="327" customHeight="1" spans="9:11">
      <c r="I327" s="50"/>
      <c r="J327" s="50"/>
      <c r="K327" s="50"/>
    </row>
    <row r="328" customHeight="1" spans="9:11">
      <c r="I328" s="50"/>
      <c r="J328" s="50"/>
      <c r="K328" s="50"/>
    </row>
    <row r="329" customHeight="1" spans="9:11">
      <c r="I329" s="50"/>
      <c r="J329" s="50"/>
      <c r="K329" s="50"/>
    </row>
    <row r="330" customHeight="1" spans="9:11">
      <c r="I330" s="50"/>
      <c r="J330" s="50"/>
      <c r="K330" s="50"/>
    </row>
    <row r="331" customHeight="1" spans="9:11">
      <c r="I331" s="50"/>
      <c r="J331" s="50"/>
      <c r="K331" s="50"/>
    </row>
    <row r="332" customHeight="1" spans="9:11">
      <c r="I332" s="50"/>
      <c r="J332" s="50"/>
      <c r="K332" s="50"/>
    </row>
    <row r="333" customHeight="1" spans="9:11">
      <c r="I333" s="50"/>
      <c r="J333" s="50"/>
      <c r="K333" s="50"/>
    </row>
    <row r="334" customHeight="1" spans="9:11">
      <c r="I334" s="50"/>
      <c r="J334" s="50"/>
      <c r="K334" s="50"/>
    </row>
    <row r="335" customHeight="1" spans="9:11">
      <c r="I335" s="50"/>
      <c r="J335" s="50"/>
      <c r="K335" s="50"/>
    </row>
    <row r="336" customHeight="1" spans="9:11">
      <c r="I336" s="50"/>
      <c r="J336" s="50"/>
      <c r="K336" s="50"/>
    </row>
    <row r="337" customHeight="1" spans="9:11">
      <c r="I337" s="50"/>
      <c r="J337" s="50"/>
      <c r="K337" s="50"/>
    </row>
    <row r="338" customHeight="1" spans="9:11">
      <c r="I338" s="50"/>
      <c r="J338" s="50"/>
      <c r="K338" s="50"/>
    </row>
    <row r="339" customHeight="1" spans="9:11">
      <c r="I339" s="50"/>
      <c r="J339" s="50"/>
      <c r="K339" s="50"/>
    </row>
    <row r="340" customHeight="1" spans="9:11">
      <c r="I340" s="50"/>
      <c r="J340" s="50"/>
      <c r="K340" s="50"/>
    </row>
    <row r="341" customHeight="1" spans="9:11">
      <c r="I341" s="50"/>
      <c r="J341" s="50"/>
      <c r="K341" s="50"/>
    </row>
    <row r="342" customHeight="1" spans="9:11">
      <c r="I342" s="50"/>
      <c r="J342" s="50"/>
      <c r="K342" s="50"/>
    </row>
    <row r="343" customHeight="1" spans="9:11">
      <c r="I343" s="50"/>
      <c r="J343" s="50"/>
      <c r="K343" s="50"/>
    </row>
    <row r="344" customHeight="1" spans="9:11">
      <c r="I344" s="50"/>
      <c r="J344" s="50"/>
      <c r="K344" s="50"/>
    </row>
    <row r="345" customHeight="1" spans="9:11">
      <c r="I345" s="50"/>
      <c r="J345" s="50"/>
      <c r="K345" s="50"/>
    </row>
    <row r="346" customHeight="1" spans="9:11">
      <c r="I346" s="50"/>
      <c r="J346" s="50"/>
      <c r="K346" s="50"/>
    </row>
    <row r="347" customHeight="1" spans="9:11">
      <c r="I347" s="50"/>
      <c r="J347" s="50"/>
      <c r="K347" s="50"/>
    </row>
    <row r="348" customHeight="1" spans="9:11">
      <c r="I348" s="50"/>
      <c r="J348" s="50"/>
      <c r="K348" s="50"/>
    </row>
    <row r="349" customHeight="1" spans="9:11">
      <c r="I349" s="50"/>
      <c r="J349" s="50"/>
      <c r="K349" s="50"/>
    </row>
    <row r="350" customHeight="1" spans="9:11">
      <c r="I350" s="50"/>
      <c r="J350" s="50"/>
      <c r="K350" s="50"/>
    </row>
    <row r="351" customHeight="1" spans="9:11">
      <c r="I351" s="50"/>
      <c r="J351" s="50"/>
      <c r="K351" s="50"/>
    </row>
    <row r="352" customHeight="1" spans="9:11">
      <c r="I352" s="50"/>
      <c r="J352" s="50"/>
      <c r="K352" s="50"/>
    </row>
    <row r="353" customHeight="1" spans="9:11">
      <c r="I353" s="50"/>
      <c r="J353" s="50"/>
      <c r="K353" s="50"/>
    </row>
    <row r="354" customHeight="1" spans="9:11">
      <c r="I354" s="50"/>
      <c r="J354" s="50"/>
      <c r="K354" s="50"/>
    </row>
    <row r="355" customHeight="1" spans="9:11">
      <c r="I355" s="50"/>
      <c r="J355" s="50"/>
      <c r="K355" s="50"/>
    </row>
    <row r="356" customHeight="1" spans="9:11">
      <c r="I356" s="50"/>
      <c r="J356" s="50"/>
      <c r="K356" s="50"/>
    </row>
    <row r="357" customHeight="1" spans="9:11">
      <c r="I357" s="50"/>
      <c r="J357" s="50"/>
      <c r="K357" s="50"/>
    </row>
    <row r="358" customHeight="1" spans="9:11">
      <c r="I358" s="50"/>
      <c r="J358" s="50"/>
      <c r="K358" s="50"/>
    </row>
    <row r="359" customHeight="1" spans="9:11">
      <c r="I359" s="50"/>
      <c r="J359" s="50"/>
      <c r="K359" s="50"/>
    </row>
    <row r="360" customHeight="1" spans="9:11">
      <c r="I360" s="50"/>
      <c r="J360" s="50"/>
      <c r="K360" s="50"/>
    </row>
    <row r="361" customHeight="1" spans="9:11">
      <c r="I361" s="50"/>
      <c r="J361" s="50"/>
      <c r="K361" s="50"/>
    </row>
    <row r="362" customHeight="1" spans="9:11">
      <c r="I362" s="50"/>
      <c r="J362" s="50"/>
      <c r="K362" s="50"/>
    </row>
    <row r="363" customHeight="1" spans="9:11">
      <c r="I363" s="50"/>
      <c r="J363" s="50"/>
      <c r="K363" s="50"/>
    </row>
    <row r="364" customHeight="1" spans="9:11">
      <c r="I364" s="50"/>
      <c r="J364" s="50"/>
      <c r="K364" s="50"/>
    </row>
    <row r="365" customHeight="1" spans="9:11">
      <c r="I365" s="50"/>
      <c r="J365" s="50"/>
      <c r="K365" s="50"/>
    </row>
    <row r="366" customHeight="1" spans="9:11">
      <c r="I366" s="50"/>
      <c r="J366" s="50"/>
      <c r="K366" s="50"/>
    </row>
    <row r="367" customHeight="1" spans="9:11">
      <c r="I367" s="50"/>
      <c r="J367" s="50"/>
      <c r="K367" s="50"/>
    </row>
    <row r="368" customHeight="1" spans="9:11">
      <c r="I368" s="50"/>
      <c r="J368" s="50"/>
      <c r="K368" s="50"/>
    </row>
    <row r="369" customHeight="1" spans="9:11">
      <c r="I369" s="50"/>
      <c r="J369" s="50"/>
      <c r="K369" s="50"/>
    </row>
    <row r="370" customHeight="1" spans="9:11">
      <c r="I370" s="50"/>
      <c r="J370" s="50"/>
      <c r="K370" s="50"/>
    </row>
    <row r="371" customHeight="1" spans="9:11">
      <c r="I371" s="50"/>
      <c r="J371" s="50"/>
      <c r="K371" s="50"/>
    </row>
    <row r="372" customHeight="1" spans="9:11">
      <c r="I372" s="50"/>
      <c r="J372" s="50"/>
      <c r="K372" s="50"/>
    </row>
    <row r="373" customHeight="1" spans="9:11">
      <c r="I373" s="50"/>
      <c r="J373" s="50"/>
      <c r="K373" s="50"/>
    </row>
    <row r="374" customHeight="1" spans="9:11">
      <c r="I374" s="50"/>
      <c r="J374" s="50"/>
      <c r="K374" s="50"/>
    </row>
    <row r="375" customHeight="1" spans="9:11">
      <c r="I375" s="50"/>
      <c r="J375" s="50"/>
      <c r="K375" s="50"/>
    </row>
    <row r="376" customHeight="1" spans="9:11">
      <c r="I376" s="50"/>
      <c r="J376" s="50"/>
      <c r="K376" s="50"/>
    </row>
    <row r="377" customHeight="1" spans="9:11">
      <c r="I377" s="50"/>
      <c r="J377" s="50"/>
      <c r="K377" s="50"/>
    </row>
    <row r="378" customHeight="1" spans="9:11">
      <c r="I378" s="50"/>
      <c r="J378" s="50"/>
      <c r="K378" s="50"/>
    </row>
    <row r="379" customHeight="1" spans="9:11">
      <c r="I379" s="50"/>
      <c r="J379" s="50"/>
      <c r="K379" s="50"/>
    </row>
    <row r="380" customHeight="1" spans="9:11">
      <c r="I380" s="50"/>
      <c r="J380" s="50"/>
      <c r="K380" s="50"/>
    </row>
    <row r="381" customHeight="1" spans="9:11">
      <c r="I381" s="50"/>
      <c r="J381" s="50"/>
      <c r="K381" s="50"/>
    </row>
    <row r="382" customHeight="1" spans="9:11">
      <c r="I382" s="50"/>
      <c r="J382" s="50"/>
      <c r="K382" s="50"/>
    </row>
    <row r="383" customHeight="1" spans="9:11">
      <c r="I383" s="50"/>
      <c r="J383" s="50"/>
      <c r="K383" s="50"/>
    </row>
    <row r="384" customHeight="1" spans="9:11">
      <c r="I384" s="50"/>
      <c r="J384" s="50"/>
      <c r="K384" s="50"/>
    </row>
    <row r="385" customHeight="1" spans="9:11">
      <c r="I385" s="50"/>
      <c r="J385" s="50"/>
      <c r="K385" s="50"/>
    </row>
    <row r="386" customHeight="1" spans="9:11">
      <c r="I386" s="50"/>
      <c r="J386" s="50"/>
      <c r="K386" s="50"/>
    </row>
    <row r="387" customHeight="1" spans="9:11">
      <c r="I387" s="50"/>
      <c r="J387" s="50"/>
      <c r="K387" s="50"/>
    </row>
    <row r="388" customHeight="1" spans="9:11">
      <c r="I388" s="50"/>
      <c r="J388" s="50"/>
      <c r="K388" s="50"/>
    </row>
    <row r="389" customHeight="1" spans="9:11">
      <c r="I389" s="50"/>
      <c r="J389" s="50"/>
      <c r="K389" s="50"/>
    </row>
    <row r="390" customHeight="1" spans="9:11">
      <c r="I390" s="50"/>
      <c r="J390" s="50"/>
      <c r="K390" s="50"/>
    </row>
    <row r="391" customHeight="1" spans="9:11">
      <c r="I391" s="50"/>
      <c r="J391" s="50"/>
      <c r="K391" s="50"/>
    </row>
    <row r="392" customHeight="1" spans="9:11">
      <c r="I392" s="50"/>
      <c r="J392" s="50"/>
      <c r="K392" s="50"/>
    </row>
    <row r="393" customHeight="1" spans="9:11">
      <c r="I393" s="50"/>
      <c r="J393" s="50"/>
      <c r="K393" s="50"/>
    </row>
    <row r="394" customHeight="1" spans="9:11">
      <c r="I394" s="50"/>
      <c r="J394" s="50"/>
      <c r="K394" s="50"/>
    </row>
    <row r="395" customHeight="1" spans="9:11">
      <c r="I395" s="50"/>
      <c r="J395" s="50"/>
      <c r="K395" s="50"/>
    </row>
    <row r="396" customHeight="1" spans="9:11">
      <c r="I396" s="50"/>
      <c r="J396" s="50"/>
      <c r="K396" s="50"/>
    </row>
    <row r="397" customHeight="1" spans="9:11">
      <c r="I397" s="50"/>
      <c r="J397" s="50"/>
      <c r="K397" s="50"/>
    </row>
    <row r="398" customHeight="1" spans="9:11">
      <c r="I398" s="50"/>
      <c r="J398" s="50"/>
      <c r="K398" s="50"/>
    </row>
    <row r="399" customHeight="1" spans="9:11">
      <c r="I399" s="50"/>
      <c r="J399" s="50"/>
      <c r="K399" s="50"/>
    </row>
    <row r="400" customHeight="1" spans="9:11">
      <c r="I400" s="50"/>
      <c r="J400" s="50"/>
      <c r="K400" s="50"/>
    </row>
    <row r="401" customHeight="1" spans="9:11">
      <c r="I401" s="50"/>
      <c r="J401" s="50"/>
      <c r="K401" s="50"/>
    </row>
    <row r="402" customHeight="1" spans="9:11">
      <c r="I402" s="50"/>
      <c r="J402" s="50"/>
      <c r="K402" s="50"/>
    </row>
    <row r="403" customHeight="1" spans="9:11">
      <c r="I403" s="50"/>
      <c r="J403" s="50"/>
      <c r="K403" s="50"/>
    </row>
    <row r="404" customHeight="1" spans="9:11">
      <c r="I404" s="50"/>
      <c r="J404" s="50"/>
      <c r="K404" s="50"/>
    </row>
    <row r="405" customHeight="1" spans="9:11">
      <c r="I405" s="50"/>
      <c r="J405" s="50"/>
      <c r="K405" s="50"/>
    </row>
    <row r="406" customHeight="1" spans="9:11">
      <c r="I406" s="50"/>
      <c r="J406" s="50"/>
      <c r="K406" s="50"/>
    </row>
    <row r="407" customHeight="1" spans="9:11">
      <c r="I407" s="50"/>
      <c r="J407" s="50"/>
      <c r="K407" s="50"/>
    </row>
    <row r="408" customHeight="1" spans="9:11">
      <c r="I408" s="50"/>
      <c r="J408" s="50"/>
      <c r="K408" s="50"/>
    </row>
    <row r="409" customHeight="1" spans="9:11">
      <c r="I409" s="50"/>
      <c r="J409" s="50"/>
      <c r="K409" s="50"/>
    </row>
    <row r="410" customHeight="1" spans="9:11">
      <c r="I410" s="50"/>
      <c r="J410" s="50"/>
      <c r="K410" s="50"/>
    </row>
    <row r="411" customHeight="1" spans="9:11">
      <c r="I411" s="50"/>
      <c r="J411" s="50"/>
      <c r="K411" s="50"/>
    </row>
    <row r="412" customHeight="1" spans="9:11">
      <c r="I412" s="50"/>
      <c r="J412" s="50"/>
      <c r="K412" s="50"/>
    </row>
    <row r="413" customHeight="1" spans="9:11">
      <c r="I413" s="50"/>
      <c r="J413" s="50"/>
      <c r="K413" s="50"/>
    </row>
    <row r="414" customHeight="1" spans="9:11">
      <c r="I414" s="50"/>
      <c r="J414" s="50"/>
      <c r="K414" s="50"/>
    </row>
    <row r="415" customHeight="1" spans="9:11">
      <c r="I415" s="50"/>
      <c r="J415" s="50"/>
      <c r="K415" s="50"/>
    </row>
    <row r="416" customHeight="1" spans="9:11">
      <c r="I416" s="50"/>
      <c r="J416" s="50"/>
      <c r="K416" s="50"/>
    </row>
    <row r="417" customHeight="1" spans="9:11">
      <c r="I417" s="50"/>
      <c r="J417" s="50"/>
      <c r="K417" s="50"/>
    </row>
    <row r="418" customHeight="1" spans="9:11">
      <c r="I418" s="50"/>
      <c r="J418" s="50"/>
      <c r="K418" s="50"/>
    </row>
    <row r="419" customHeight="1" spans="9:11">
      <c r="I419" s="50"/>
      <c r="J419" s="50"/>
      <c r="K419" s="50"/>
    </row>
    <row r="420" customHeight="1" spans="9:11">
      <c r="I420" s="50"/>
      <c r="J420" s="50"/>
      <c r="K420" s="50"/>
    </row>
    <row r="421" customHeight="1" spans="9:11">
      <c r="I421" s="50"/>
      <c r="J421" s="50"/>
      <c r="K421" s="50"/>
    </row>
    <row r="422" customHeight="1" spans="9:11">
      <c r="I422" s="50"/>
      <c r="J422" s="50"/>
      <c r="K422" s="50"/>
    </row>
    <row r="423" customHeight="1" spans="9:11">
      <c r="I423" s="50"/>
      <c r="J423" s="50"/>
      <c r="K423" s="50"/>
    </row>
    <row r="424" customHeight="1" spans="9:11">
      <c r="I424" s="50"/>
      <c r="J424" s="50"/>
      <c r="K424" s="50"/>
    </row>
    <row r="425" customHeight="1" spans="9:11">
      <c r="I425" s="50"/>
      <c r="J425" s="50"/>
      <c r="K425" s="50"/>
    </row>
    <row r="426" customHeight="1" spans="9:11">
      <c r="I426" s="50"/>
      <c r="J426" s="50"/>
      <c r="K426" s="50"/>
    </row>
    <row r="427" customHeight="1" spans="9:11">
      <c r="I427" s="50"/>
      <c r="J427" s="50"/>
      <c r="K427" s="50"/>
    </row>
    <row r="428" customHeight="1" spans="9:11">
      <c r="I428" s="50"/>
      <c r="J428" s="50"/>
      <c r="K428" s="50"/>
    </row>
    <row r="429" customHeight="1" spans="9:11">
      <c r="I429" s="50"/>
      <c r="J429" s="50"/>
      <c r="K429" s="50"/>
    </row>
    <row r="430" customHeight="1" spans="9:11">
      <c r="I430" s="50"/>
      <c r="J430" s="50"/>
      <c r="K430" s="50"/>
    </row>
    <row r="431" customHeight="1" spans="9:11">
      <c r="I431" s="50"/>
      <c r="J431" s="50"/>
      <c r="K431" s="50"/>
    </row>
    <row r="432" customHeight="1" spans="9:11">
      <c r="I432" s="50"/>
      <c r="J432" s="50"/>
      <c r="K432" s="50"/>
    </row>
    <row r="433" customHeight="1" spans="9:11">
      <c r="I433" s="50"/>
      <c r="J433" s="50"/>
      <c r="K433" s="50"/>
    </row>
    <row r="434" customHeight="1" spans="9:11">
      <c r="I434" s="50"/>
      <c r="J434" s="50"/>
      <c r="K434" s="50"/>
    </row>
    <row r="435" customHeight="1" spans="9:11">
      <c r="I435" s="50"/>
      <c r="J435" s="50"/>
      <c r="K435" s="50"/>
    </row>
    <row r="436" customHeight="1" spans="9:11">
      <c r="I436" s="50"/>
      <c r="J436" s="50"/>
      <c r="K436" s="50"/>
    </row>
    <row r="437" customHeight="1" spans="9:11">
      <c r="I437" s="50"/>
      <c r="J437" s="50"/>
      <c r="K437" s="50"/>
    </row>
    <row r="438" customHeight="1" spans="9:11">
      <c r="I438" s="50"/>
      <c r="J438" s="50"/>
      <c r="K438" s="50"/>
    </row>
    <row r="439" customHeight="1" spans="9:11">
      <c r="I439" s="50"/>
      <c r="J439" s="50"/>
      <c r="K439" s="50"/>
    </row>
    <row r="440" customHeight="1" spans="9:11">
      <c r="I440" s="50"/>
      <c r="J440" s="50"/>
      <c r="K440" s="50"/>
    </row>
    <row r="441" customHeight="1" spans="9:11">
      <c r="I441" s="50"/>
      <c r="J441" s="50"/>
      <c r="K441" s="50"/>
    </row>
    <row r="442" customHeight="1" spans="9:11">
      <c r="I442" s="50"/>
      <c r="J442" s="50"/>
      <c r="K442" s="50"/>
    </row>
    <row r="443" customHeight="1" spans="9:11">
      <c r="I443" s="50"/>
      <c r="J443" s="50"/>
      <c r="K443" s="50"/>
    </row>
    <row r="444" customHeight="1" spans="9:11">
      <c r="I444" s="50"/>
      <c r="J444" s="50"/>
      <c r="K444" s="50"/>
    </row>
    <row r="445" customHeight="1" spans="9:11">
      <c r="I445" s="50"/>
      <c r="J445" s="50"/>
      <c r="K445" s="50"/>
    </row>
    <row r="446" customHeight="1" spans="9:11">
      <c r="I446" s="50"/>
      <c r="J446" s="50"/>
      <c r="K446" s="50"/>
    </row>
    <row r="447" customHeight="1" spans="9:11">
      <c r="I447" s="50"/>
      <c r="J447" s="50"/>
      <c r="K447" s="50"/>
    </row>
    <row r="448" customHeight="1" spans="9:11">
      <c r="I448" s="50"/>
      <c r="J448" s="50"/>
      <c r="K448" s="50"/>
    </row>
    <row r="449" customHeight="1" spans="9:11">
      <c r="I449" s="50"/>
      <c r="J449" s="50"/>
      <c r="K449" s="50"/>
    </row>
    <row r="450" customHeight="1" spans="9:11">
      <c r="I450" s="50"/>
      <c r="J450" s="50"/>
      <c r="K450" s="50"/>
    </row>
    <row r="451" customHeight="1" spans="9:11">
      <c r="I451" s="50"/>
      <c r="J451" s="50"/>
      <c r="K451" s="50"/>
    </row>
    <row r="452" customHeight="1" spans="9:11">
      <c r="I452" s="50"/>
      <c r="J452" s="50"/>
      <c r="K452" s="50"/>
    </row>
    <row r="453" customHeight="1" spans="9:11">
      <c r="I453" s="50"/>
      <c r="J453" s="50"/>
      <c r="K453" s="50"/>
    </row>
    <row r="454" customHeight="1" spans="9:11">
      <c r="I454" s="50"/>
      <c r="J454" s="50"/>
      <c r="K454" s="50"/>
    </row>
    <row r="455" customHeight="1" spans="9:11">
      <c r="I455" s="50"/>
      <c r="J455" s="50"/>
      <c r="K455" s="50"/>
    </row>
    <row r="456" customHeight="1" spans="9:11">
      <c r="I456" s="50"/>
      <c r="J456" s="50"/>
      <c r="K456" s="50"/>
    </row>
    <row r="457" customHeight="1" spans="9:11">
      <c r="I457" s="50"/>
      <c r="J457" s="50"/>
      <c r="K457" s="50"/>
    </row>
    <row r="458" customHeight="1" spans="9:11">
      <c r="I458" s="50"/>
      <c r="J458" s="50"/>
      <c r="K458" s="50"/>
    </row>
    <row r="459" customHeight="1" spans="9:11">
      <c r="I459" s="50"/>
      <c r="J459" s="50"/>
      <c r="K459" s="50"/>
    </row>
    <row r="460" customHeight="1" spans="9:11">
      <c r="I460" s="50"/>
      <c r="J460" s="50"/>
      <c r="K460" s="50"/>
    </row>
    <row r="461" customHeight="1" spans="9:11">
      <c r="I461" s="50"/>
      <c r="J461" s="50"/>
      <c r="K461" s="50"/>
    </row>
    <row r="462" customHeight="1" spans="9:11">
      <c r="I462" s="50"/>
      <c r="J462" s="50"/>
      <c r="K462" s="50"/>
    </row>
    <row r="463" customHeight="1" spans="9:11">
      <c r="I463" s="50"/>
      <c r="J463" s="50"/>
      <c r="K463" s="50"/>
    </row>
    <row r="464" customHeight="1" spans="9:11">
      <c r="I464" s="50"/>
      <c r="J464" s="50"/>
      <c r="K464" s="50"/>
    </row>
    <row r="465" customHeight="1" spans="9:11">
      <c r="I465" s="50"/>
      <c r="J465" s="50"/>
      <c r="K465" s="50"/>
    </row>
    <row r="466" customHeight="1" spans="9:11">
      <c r="I466" s="50"/>
      <c r="J466" s="50"/>
      <c r="K466" s="50"/>
    </row>
    <row r="467" customHeight="1" spans="9:11">
      <c r="I467" s="50"/>
      <c r="J467" s="50"/>
      <c r="K467" s="50"/>
    </row>
    <row r="468" customHeight="1" spans="9:11">
      <c r="I468" s="50"/>
      <c r="J468" s="50"/>
      <c r="K468" s="50"/>
    </row>
    <row r="469" customHeight="1" spans="9:11">
      <c r="I469" s="50"/>
      <c r="J469" s="50"/>
      <c r="K469" s="50"/>
    </row>
    <row r="470" customHeight="1" spans="9:11">
      <c r="I470" s="50"/>
      <c r="J470" s="50"/>
      <c r="K470" s="50"/>
    </row>
    <row r="471" customHeight="1" spans="9:11">
      <c r="I471" s="50"/>
      <c r="J471" s="50"/>
      <c r="K471" s="50"/>
    </row>
    <row r="472" customHeight="1" spans="9:11">
      <c r="I472" s="50"/>
      <c r="J472" s="50"/>
      <c r="K472" s="50"/>
    </row>
    <row r="473" customHeight="1" spans="9:11">
      <c r="I473" s="50"/>
      <c r="J473" s="50"/>
      <c r="K473" s="50"/>
    </row>
    <row r="474" customHeight="1" spans="9:11">
      <c r="I474" s="50"/>
      <c r="J474" s="50"/>
      <c r="K474" s="50"/>
    </row>
    <row r="475" customHeight="1" spans="9:11">
      <c r="I475" s="50"/>
      <c r="J475" s="50"/>
      <c r="K475" s="50"/>
    </row>
    <row r="476" customHeight="1" spans="9:11">
      <c r="I476" s="50"/>
      <c r="J476" s="50"/>
      <c r="K476" s="50"/>
    </row>
    <row r="477" customHeight="1" spans="9:11">
      <c r="I477" s="50"/>
      <c r="J477" s="50"/>
      <c r="K477" s="50"/>
    </row>
    <row r="478" customHeight="1" spans="9:11">
      <c r="I478" s="50"/>
      <c r="J478" s="50"/>
      <c r="K478" s="50"/>
    </row>
    <row r="479" customHeight="1" spans="9:11">
      <c r="I479" s="50"/>
      <c r="J479" s="50"/>
      <c r="K479" s="50"/>
    </row>
    <row r="480" customHeight="1" spans="9:11">
      <c r="I480" s="50"/>
      <c r="J480" s="50"/>
      <c r="K480" s="50"/>
    </row>
    <row r="481" customHeight="1" spans="9:11">
      <c r="I481" s="50"/>
      <c r="J481" s="50"/>
      <c r="K481" s="50"/>
    </row>
    <row r="482" customHeight="1" spans="9:11">
      <c r="I482" s="50"/>
      <c r="J482" s="50"/>
      <c r="K482" s="50"/>
    </row>
    <row r="483" customHeight="1" spans="9:11">
      <c r="I483" s="50"/>
      <c r="J483" s="50"/>
      <c r="K483" s="50"/>
    </row>
    <row r="484" customHeight="1" spans="9:11">
      <c r="I484" s="50"/>
      <c r="J484" s="50"/>
      <c r="K484" s="50"/>
    </row>
    <row r="485" customHeight="1" spans="9:11">
      <c r="I485" s="50"/>
      <c r="J485" s="50"/>
      <c r="K485" s="50"/>
    </row>
    <row r="486" customHeight="1" spans="9:11">
      <c r="I486" s="50"/>
      <c r="J486" s="50"/>
      <c r="K486" s="50"/>
    </row>
    <row r="487" customHeight="1" spans="9:11">
      <c r="I487" s="50"/>
      <c r="J487" s="50"/>
      <c r="K487" s="50"/>
    </row>
    <row r="488" customHeight="1" spans="9:11">
      <c r="I488" s="50"/>
      <c r="J488" s="50"/>
      <c r="K488" s="50"/>
    </row>
    <row r="489" customHeight="1" spans="9:11">
      <c r="I489" s="50"/>
      <c r="J489" s="50"/>
      <c r="K489" s="50"/>
    </row>
    <row r="490" customHeight="1" spans="9:11">
      <c r="I490" s="50"/>
      <c r="J490" s="50"/>
      <c r="K490" s="50"/>
    </row>
    <row r="491" customHeight="1" spans="9:11">
      <c r="I491" s="50"/>
      <c r="J491" s="50"/>
      <c r="K491" s="50"/>
    </row>
    <row r="492" customHeight="1" spans="9:11">
      <c r="I492" s="50"/>
      <c r="J492" s="50"/>
      <c r="K492" s="50"/>
    </row>
    <row r="493" customHeight="1" spans="9:11">
      <c r="I493" s="50"/>
      <c r="J493" s="50"/>
      <c r="K493" s="50"/>
    </row>
    <row r="494" customHeight="1" spans="9:11">
      <c r="I494" s="50"/>
      <c r="J494" s="50"/>
      <c r="K494" s="50"/>
    </row>
    <row r="495" customHeight="1" spans="9:11">
      <c r="I495" s="50"/>
      <c r="J495" s="50"/>
      <c r="K495" s="50"/>
    </row>
    <row r="496" customHeight="1" spans="9:11">
      <c r="I496" s="50"/>
      <c r="J496" s="50"/>
      <c r="K496" s="50"/>
    </row>
    <row r="497" customHeight="1" spans="9:11">
      <c r="I497" s="50"/>
      <c r="J497" s="50"/>
      <c r="K497" s="50"/>
    </row>
    <row r="498" customHeight="1" spans="9:11">
      <c r="I498" s="50"/>
      <c r="J498" s="50"/>
      <c r="K498" s="50"/>
    </row>
    <row r="499" customHeight="1" spans="9:11">
      <c r="I499" s="50"/>
      <c r="J499" s="50"/>
      <c r="K499" s="50"/>
    </row>
    <row r="500" customHeight="1" spans="9:11">
      <c r="I500" s="50"/>
      <c r="J500" s="50"/>
      <c r="K500" s="50"/>
    </row>
    <row r="501" customHeight="1" spans="9:11">
      <c r="I501" s="50"/>
      <c r="J501" s="50"/>
      <c r="K501" s="50"/>
    </row>
    <row r="502" customHeight="1" spans="9:11">
      <c r="I502" s="50"/>
      <c r="J502" s="50"/>
      <c r="K502" s="50"/>
    </row>
    <row r="503" customHeight="1" spans="9:11">
      <c r="I503" s="50"/>
      <c r="J503" s="50"/>
      <c r="K503" s="50"/>
    </row>
    <row r="504" customHeight="1" spans="9:11">
      <c r="I504" s="50"/>
      <c r="J504" s="50"/>
      <c r="K504" s="50"/>
    </row>
    <row r="505" customHeight="1" spans="9:11">
      <c r="I505" s="50"/>
      <c r="J505" s="50"/>
      <c r="K505" s="50"/>
    </row>
    <row r="506" customHeight="1" spans="9:11">
      <c r="I506" s="50"/>
      <c r="J506" s="50"/>
      <c r="K506" s="50"/>
    </row>
    <row r="507" customHeight="1" spans="9:11">
      <c r="I507" s="50"/>
      <c r="J507" s="50"/>
      <c r="K507" s="50"/>
    </row>
    <row r="508" customHeight="1" spans="9:11">
      <c r="I508" s="50"/>
      <c r="J508" s="50"/>
      <c r="K508" s="50"/>
    </row>
    <row r="509" customHeight="1" spans="9:11">
      <c r="I509" s="50"/>
      <c r="J509" s="50"/>
      <c r="K509" s="50"/>
    </row>
    <row r="510" customHeight="1" spans="9:11">
      <c r="I510" s="50"/>
      <c r="J510" s="50"/>
      <c r="K510" s="50"/>
    </row>
    <row r="511" customHeight="1" spans="9:11">
      <c r="I511" s="50"/>
      <c r="J511" s="50"/>
      <c r="K511" s="50"/>
    </row>
    <row r="512" customHeight="1" spans="9:11">
      <c r="I512" s="50"/>
      <c r="J512" s="50"/>
      <c r="K512" s="50"/>
    </row>
    <row r="513" customHeight="1" spans="9:11">
      <c r="I513" s="50"/>
      <c r="J513" s="50"/>
      <c r="K513" s="50"/>
    </row>
    <row r="514" customHeight="1" spans="9:11">
      <c r="I514" s="50"/>
      <c r="J514" s="50"/>
      <c r="K514" s="50"/>
    </row>
    <row r="515" customHeight="1" spans="9:11">
      <c r="I515" s="50"/>
      <c r="J515" s="50"/>
      <c r="K515" s="50"/>
    </row>
    <row r="516" customHeight="1" spans="9:11">
      <c r="I516" s="50"/>
      <c r="J516" s="50"/>
      <c r="K516" s="50"/>
    </row>
    <row r="517" customHeight="1" spans="9:11">
      <c r="I517" s="50"/>
      <c r="J517" s="50"/>
      <c r="K517" s="50"/>
    </row>
    <row r="518" customHeight="1" spans="9:11">
      <c r="I518" s="50"/>
      <c r="J518" s="50"/>
      <c r="K518" s="50"/>
    </row>
    <row r="519" customHeight="1" spans="9:11">
      <c r="I519" s="50"/>
      <c r="J519" s="50"/>
      <c r="K519" s="50"/>
    </row>
    <row r="520" customHeight="1" spans="9:11">
      <c r="I520" s="50"/>
      <c r="J520" s="50"/>
      <c r="K520" s="50"/>
    </row>
    <row r="521" customHeight="1" spans="9:11">
      <c r="I521" s="50"/>
      <c r="J521" s="50"/>
      <c r="K521" s="50"/>
    </row>
    <row r="522" customHeight="1" spans="9:11">
      <c r="I522" s="50"/>
      <c r="J522" s="50"/>
      <c r="K522" s="50"/>
    </row>
    <row r="523" customHeight="1" spans="9:11">
      <c r="I523" s="50"/>
      <c r="J523" s="50"/>
      <c r="K523" s="50"/>
    </row>
    <row r="524" customHeight="1" spans="9:11">
      <c r="I524" s="50"/>
      <c r="J524" s="50"/>
      <c r="K524" s="50"/>
    </row>
    <row r="525" customHeight="1" spans="9:11">
      <c r="I525" s="50"/>
      <c r="J525" s="50"/>
      <c r="K525" s="50"/>
    </row>
    <row r="526" customHeight="1" spans="9:11">
      <c r="I526" s="50"/>
      <c r="J526" s="50"/>
      <c r="K526" s="50"/>
    </row>
    <row r="527" customHeight="1" spans="9:11">
      <c r="I527" s="50"/>
      <c r="J527" s="50"/>
      <c r="K527" s="50"/>
    </row>
    <row r="528" customHeight="1" spans="9:11">
      <c r="I528" s="50"/>
      <c r="J528" s="50"/>
      <c r="K528" s="50"/>
    </row>
    <row r="529" customHeight="1" spans="9:11">
      <c r="I529" s="50"/>
      <c r="J529" s="50"/>
      <c r="K529" s="50"/>
    </row>
    <row r="530" customHeight="1" spans="9:11">
      <c r="I530" s="50"/>
      <c r="J530" s="50"/>
      <c r="K530" s="50"/>
    </row>
    <row r="531" customHeight="1" spans="9:11">
      <c r="I531" s="50"/>
      <c r="J531" s="50"/>
      <c r="K531" s="50"/>
    </row>
    <row r="532" customHeight="1" spans="9:11">
      <c r="I532" s="50"/>
      <c r="J532" s="50"/>
      <c r="K532" s="50"/>
    </row>
    <row r="533" customHeight="1" spans="9:11">
      <c r="I533" s="50"/>
      <c r="J533" s="50"/>
      <c r="K533" s="50"/>
    </row>
    <row r="534" customHeight="1" spans="9:11">
      <c r="I534" s="50"/>
      <c r="J534" s="50"/>
      <c r="K534" s="50"/>
    </row>
    <row r="535" customHeight="1" spans="9:11">
      <c r="I535" s="50"/>
      <c r="J535" s="50"/>
      <c r="K535" s="50"/>
    </row>
    <row r="536" customHeight="1" spans="9:11">
      <c r="I536" s="50"/>
      <c r="J536" s="50"/>
      <c r="K536" s="50"/>
    </row>
    <row r="537" customHeight="1" spans="9:11">
      <c r="I537" s="50"/>
      <c r="J537" s="50"/>
      <c r="K537" s="50"/>
    </row>
    <row r="538" customHeight="1" spans="9:11">
      <c r="I538" s="50"/>
      <c r="J538" s="50"/>
      <c r="K538" s="50"/>
    </row>
    <row r="539" customHeight="1" spans="9:11">
      <c r="I539" s="50"/>
      <c r="J539" s="50"/>
      <c r="K539" s="50"/>
    </row>
    <row r="540" customHeight="1" spans="9:11">
      <c r="I540" s="50"/>
      <c r="J540" s="50"/>
      <c r="K540" s="50"/>
    </row>
    <row r="541" customHeight="1" spans="9:11">
      <c r="I541" s="50"/>
      <c r="J541" s="50"/>
      <c r="K541" s="50"/>
    </row>
    <row r="542" customHeight="1" spans="9:11">
      <c r="I542" s="50"/>
      <c r="J542" s="50"/>
      <c r="K542" s="50"/>
    </row>
    <row r="543" customHeight="1" spans="9:11">
      <c r="I543" s="50"/>
      <c r="J543" s="50"/>
      <c r="K543" s="50"/>
    </row>
    <row r="544" customHeight="1" spans="9:11">
      <c r="I544" s="50"/>
      <c r="J544" s="50"/>
      <c r="K544" s="50"/>
    </row>
    <row r="545" customHeight="1" spans="9:11">
      <c r="I545" s="50"/>
      <c r="J545" s="50"/>
      <c r="K545" s="50"/>
    </row>
    <row r="546" customHeight="1" spans="9:11">
      <c r="I546" s="50"/>
      <c r="J546" s="50"/>
      <c r="K546" s="50"/>
    </row>
    <row r="547" customHeight="1" spans="9:11">
      <c r="I547" s="50"/>
      <c r="J547" s="50"/>
      <c r="K547" s="50"/>
    </row>
    <row r="548" customHeight="1" spans="9:11">
      <c r="I548" s="50"/>
      <c r="J548" s="50"/>
      <c r="K548" s="50"/>
    </row>
    <row r="549" customHeight="1" spans="9:11">
      <c r="I549" s="50"/>
      <c r="J549" s="50"/>
      <c r="K549" s="50"/>
    </row>
    <row r="550" customHeight="1" spans="9:11">
      <c r="I550" s="50"/>
      <c r="J550" s="50"/>
      <c r="K550" s="50"/>
    </row>
    <row r="551" customHeight="1" spans="9:11">
      <c r="I551" s="50"/>
      <c r="J551" s="50"/>
      <c r="K551" s="50"/>
    </row>
    <row r="552" customHeight="1" spans="9:11">
      <c r="I552" s="50"/>
      <c r="J552" s="50"/>
      <c r="K552" s="50"/>
    </row>
    <row r="553" customHeight="1" spans="9:11">
      <c r="I553" s="50"/>
      <c r="J553" s="50"/>
      <c r="K553" s="50"/>
    </row>
    <row r="554" customHeight="1" spans="9:11">
      <c r="I554" s="50"/>
      <c r="J554" s="50"/>
      <c r="K554" s="50"/>
    </row>
    <row r="555" customHeight="1" spans="9:11">
      <c r="I555" s="50"/>
      <c r="J555" s="50"/>
      <c r="K555" s="50"/>
    </row>
    <row r="556" customHeight="1" spans="9:11">
      <c r="I556" s="50"/>
      <c r="J556" s="50"/>
      <c r="K556" s="50"/>
    </row>
    <row r="557" customHeight="1" spans="9:11">
      <c r="I557" s="50"/>
      <c r="J557" s="50"/>
      <c r="K557" s="50"/>
    </row>
    <row r="558" customHeight="1" spans="9:11">
      <c r="I558" s="50"/>
      <c r="J558" s="50"/>
      <c r="K558" s="50"/>
    </row>
    <row r="559" customHeight="1" spans="9:11">
      <c r="I559" s="50"/>
      <c r="J559" s="50"/>
      <c r="K559" s="50"/>
    </row>
    <row r="560" customHeight="1" spans="9:11">
      <c r="I560" s="50"/>
      <c r="J560" s="50"/>
      <c r="K560" s="50"/>
    </row>
    <row r="561" customHeight="1" spans="9:11">
      <c r="I561" s="50"/>
      <c r="J561" s="50"/>
      <c r="K561" s="50"/>
    </row>
    <row r="562" customHeight="1" spans="9:11">
      <c r="I562" s="50"/>
      <c r="J562" s="50"/>
      <c r="K562" s="50"/>
    </row>
    <row r="563" customHeight="1" spans="9:11">
      <c r="I563" s="50"/>
      <c r="J563" s="50"/>
      <c r="K563" s="50"/>
    </row>
    <row r="564" customHeight="1" spans="9:11">
      <c r="I564" s="50"/>
      <c r="J564" s="50"/>
      <c r="K564" s="50"/>
    </row>
    <row r="565" customHeight="1" spans="9:11">
      <c r="I565" s="50"/>
      <c r="J565" s="50"/>
      <c r="K565" s="50"/>
    </row>
    <row r="566" customHeight="1" spans="9:11">
      <c r="I566" s="50"/>
      <c r="J566" s="50"/>
      <c r="K566" s="50"/>
    </row>
    <row r="567" customHeight="1" spans="9:11">
      <c r="I567" s="50"/>
      <c r="J567" s="50"/>
      <c r="K567" s="50"/>
    </row>
    <row r="568" customHeight="1" spans="9:11">
      <c r="I568" s="50"/>
      <c r="J568" s="50"/>
      <c r="K568" s="50"/>
    </row>
    <row r="569" customHeight="1" spans="9:11">
      <c r="I569" s="50"/>
      <c r="J569" s="50"/>
      <c r="K569" s="50"/>
    </row>
    <row r="570" customHeight="1" spans="9:11">
      <c r="I570" s="50"/>
      <c r="J570" s="50"/>
      <c r="K570" s="50"/>
    </row>
    <row r="571" customHeight="1" spans="9:11">
      <c r="I571" s="50"/>
      <c r="J571" s="50"/>
      <c r="K571" s="50"/>
    </row>
    <row r="572" customHeight="1" spans="9:11">
      <c r="I572" s="50"/>
      <c r="J572" s="50"/>
      <c r="K572" s="50"/>
    </row>
    <row r="573" customHeight="1" spans="9:11">
      <c r="I573" s="50"/>
      <c r="J573" s="50"/>
      <c r="K573" s="50"/>
    </row>
    <row r="574" customHeight="1" spans="9:11">
      <c r="I574" s="50"/>
      <c r="J574" s="50"/>
      <c r="K574" s="50"/>
    </row>
    <row r="575" customHeight="1" spans="9:11">
      <c r="I575" s="50"/>
      <c r="J575" s="50"/>
      <c r="K575" s="50"/>
    </row>
    <row r="576" customHeight="1" spans="9:11">
      <c r="I576" s="50"/>
      <c r="J576" s="50"/>
      <c r="K576" s="50"/>
    </row>
    <row r="577" customHeight="1" spans="9:11">
      <c r="I577" s="50"/>
      <c r="J577" s="50"/>
      <c r="K577" s="50"/>
    </row>
    <row r="578" customHeight="1" spans="9:11">
      <c r="I578" s="50"/>
      <c r="J578" s="50"/>
      <c r="K578" s="50"/>
    </row>
    <row r="579" customHeight="1" spans="9:11">
      <c r="I579" s="50"/>
      <c r="J579" s="50"/>
      <c r="K579" s="50"/>
    </row>
    <row r="580" customHeight="1" spans="9:11">
      <c r="I580" s="50"/>
      <c r="J580" s="50"/>
      <c r="K580" s="50"/>
    </row>
    <row r="581" customHeight="1" spans="9:11">
      <c r="I581" s="50"/>
      <c r="J581" s="50"/>
      <c r="K581" s="50"/>
    </row>
    <row r="582" customHeight="1" spans="9:11">
      <c r="I582" s="50"/>
      <c r="J582" s="50"/>
      <c r="K582" s="50"/>
    </row>
    <row r="583" customHeight="1" spans="9:11">
      <c r="I583" s="50"/>
      <c r="J583" s="50"/>
      <c r="K583" s="50"/>
    </row>
    <row r="584" customHeight="1" spans="9:11">
      <c r="I584" s="50"/>
      <c r="J584" s="50"/>
      <c r="K584" s="50"/>
    </row>
    <row r="585" customHeight="1" spans="9:11">
      <c r="I585" s="50"/>
      <c r="J585" s="50"/>
      <c r="K585" s="50"/>
    </row>
    <row r="586" customHeight="1" spans="9:11">
      <c r="I586" s="50"/>
      <c r="J586" s="50"/>
      <c r="K586" s="50"/>
    </row>
    <row r="587" customHeight="1" spans="9:11">
      <c r="I587" s="50"/>
      <c r="J587" s="50"/>
      <c r="K587" s="50"/>
    </row>
    <row r="588" customHeight="1" spans="9:11">
      <c r="I588" s="50"/>
      <c r="J588" s="50"/>
      <c r="K588" s="50"/>
    </row>
    <row r="589" customHeight="1" spans="9:11">
      <c r="I589" s="50"/>
      <c r="J589" s="50"/>
      <c r="K589" s="50"/>
    </row>
    <row r="590" customHeight="1" spans="9:11">
      <c r="I590" s="50"/>
      <c r="J590" s="50"/>
      <c r="K590" s="50"/>
    </row>
    <row r="591" customHeight="1" spans="9:11">
      <c r="I591" s="50"/>
      <c r="J591" s="50"/>
      <c r="K591" s="50"/>
    </row>
    <row r="592" customHeight="1" spans="9:11">
      <c r="I592" s="50"/>
      <c r="J592" s="50"/>
      <c r="K592" s="50"/>
    </row>
    <row r="593" customHeight="1" spans="9:11">
      <c r="I593" s="50"/>
      <c r="J593" s="50"/>
      <c r="K593" s="50"/>
    </row>
    <row r="594" customHeight="1" spans="9:11">
      <c r="I594" s="50"/>
      <c r="J594" s="50"/>
      <c r="K594" s="50"/>
    </row>
    <row r="595" customHeight="1" spans="9:11">
      <c r="I595" s="50"/>
      <c r="J595" s="50"/>
      <c r="K595" s="50"/>
    </row>
    <row r="596" customHeight="1" spans="9:11">
      <c r="I596" s="50"/>
      <c r="J596" s="50"/>
      <c r="K596" s="50"/>
    </row>
    <row r="597" customHeight="1" spans="9:11">
      <c r="I597" s="50"/>
      <c r="J597" s="50"/>
      <c r="K597" s="50"/>
    </row>
    <row r="598" customHeight="1" spans="9:11">
      <c r="I598" s="50"/>
      <c r="J598" s="50"/>
      <c r="K598" s="50"/>
    </row>
    <row r="599" customHeight="1" spans="9:11">
      <c r="I599" s="50"/>
      <c r="J599" s="50"/>
      <c r="K599" s="50"/>
    </row>
    <row r="600" customHeight="1" spans="9:11">
      <c r="I600" s="50"/>
      <c r="J600" s="50"/>
      <c r="K600" s="50"/>
    </row>
    <row r="601" customHeight="1" spans="9:11">
      <c r="I601" s="50"/>
      <c r="J601" s="50"/>
      <c r="K601" s="50"/>
    </row>
    <row r="602" customHeight="1" spans="9:11">
      <c r="I602" s="50"/>
      <c r="J602" s="50"/>
      <c r="K602" s="50"/>
    </row>
    <row r="603" customHeight="1" spans="9:11">
      <c r="I603" s="50"/>
      <c r="J603" s="50"/>
      <c r="K603" s="50"/>
    </row>
    <row r="604" customHeight="1" spans="9:11">
      <c r="I604" s="50"/>
      <c r="J604" s="50"/>
      <c r="K604" s="50"/>
    </row>
    <row r="605" customHeight="1" spans="9:11">
      <c r="I605" s="50"/>
      <c r="J605" s="50"/>
      <c r="K605" s="50"/>
    </row>
    <row r="606" customHeight="1" spans="9:11">
      <c r="I606" s="50"/>
      <c r="J606" s="50"/>
      <c r="K606" s="50"/>
    </row>
    <row r="607" customHeight="1" spans="9:11">
      <c r="I607" s="50"/>
      <c r="J607" s="50"/>
      <c r="K607" s="50"/>
    </row>
    <row r="608" customHeight="1" spans="9:11">
      <c r="I608" s="50"/>
      <c r="J608" s="50"/>
      <c r="K608" s="50"/>
    </row>
    <row r="609" customHeight="1" spans="9:11">
      <c r="I609" s="50"/>
      <c r="J609" s="50"/>
      <c r="K609" s="50"/>
    </row>
    <row r="610" customHeight="1" spans="9:11">
      <c r="I610" s="50"/>
      <c r="J610" s="50"/>
      <c r="K610" s="50"/>
    </row>
    <row r="611" customHeight="1" spans="9:11">
      <c r="I611" s="50"/>
      <c r="J611" s="50"/>
      <c r="K611" s="50"/>
    </row>
    <row r="612" customHeight="1" spans="9:11">
      <c r="I612" s="50"/>
      <c r="J612" s="50"/>
      <c r="K612" s="50"/>
    </row>
    <row r="613" customHeight="1" spans="9:11">
      <c r="I613" s="50"/>
      <c r="J613" s="50"/>
      <c r="K613" s="50"/>
    </row>
    <row r="614" customHeight="1" spans="9:11">
      <c r="I614" s="50"/>
      <c r="J614" s="50"/>
      <c r="K614" s="50"/>
    </row>
    <row r="615" customHeight="1" spans="9:11">
      <c r="I615" s="50"/>
      <c r="J615" s="50"/>
      <c r="K615" s="50"/>
    </row>
    <row r="616" customHeight="1" spans="9:11">
      <c r="I616" s="50"/>
      <c r="J616" s="50"/>
      <c r="K616" s="50"/>
    </row>
    <row r="617" customHeight="1" spans="9:11">
      <c r="I617" s="50"/>
      <c r="J617" s="50"/>
      <c r="K617" s="50"/>
    </row>
    <row r="618" customHeight="1" spans="9:11">
      <c r="I618" s="50"/>
      <c r="J618" s="50"/>
      <c r="K618" s="50"/>
    </row>
    <row r="619" customHeight="1" spans="9:11">
      <c r="I619" s="50"/>
      <c r="J619" s="50"/>
      <c r="K619" s="50"/>
    </row>
    <row r="620" customHeight="1" spans="9:11">
      <c r="I620" s="50"/>
      <c r="J620" s="50"/>
      <c r="K620" s="50"/>
    </row>
    <row r="621" customHeight="1" spans="9:11">
      <c r="I621" s="50"/>
      <c r="J621" s="50"/>
      <c r="K621" s="50"/>
    </row>
    <row r="622" customHeight="1" spans="9:11">
      <c r="I622" s="50"/>
      <c r="J622" s="50"/>
      <c r="K622" s="50"/>
    </row>
    <row r="623" customHeight="1" spans="9:11">
      <c r="I623" s="50"/>
      <c r="J623" s="50"/>
      <c r="K623" s="50"/>
    </row>
    <row r="624" customHeight="1" spans="9:11">
      <c r="I624" s="50"/>
      <c r="J624" s="50"/>
      <c r="K624" s="50"/>
    </row>
    <row r="625" customHeight="1" spans="9:11">
      <c r="I625" s="50"/>
      <c r="J625" s="50"/>
      <c r="K625" s="50"/>
    </row>
    <row r="626" customHeight="1" spans="9:11">
      <c r="I626" s="50"/>
      <c r="J626" s="50"/>
      <c r="K626" s="50"/>
    </row>
    <row r="627" customHeight="1" spans="9:11">
      <c r="I627" s="50"/>
      <c r="J627" s="50"/>
      <c r="K627" s="50"/>
    </row>
    <row r="628" customHeight="1" spans="9:11">
      <c r="I628" s="50"/>
      <c r="J628" s="50"/>
      <c r="K628" s="50"/>
    </row>
    <row r="629" customHeight="1" spans="9:11">
      <c r="I629" s="50"/>
      <c r="J629" s="50"/>
      <c r="K629" s="50"/>
    </row>
    <row r="630" customHeight="1" spans="9:11">
      <c r="I630" s="50"/>
      <c r="J630" s="50"/>
      <c r="K630" s="50"/>
    </row>
    <row r="631" customHeight="1" spans="9:11">
      <c r="I631" s="50"/>
      <c r="J631" s="50"/>
      <c r="K631" s="50"/>
    </row>
    <row r="632" customHeight="1" spans="9:11">
      <c r="I632" s="50"/>
      <c r="J632" s="50"/>
      <c r="K632" s="50"/>
    </row>
    <row r="633" customHeight="1" spans="9:11">
      <c r="I633" s="50"/>
      <c r="J633" s="50"/>
      <c r="K633" s="50"/>
    </row>
    <row r="634" customHeight="1" spans="9:11">
      <c r="I634" s="50"/>
      <c r="J634" s="50"/>
      <c r="K634" s="50"/>
    </row>
    <row r="635" customHeight="1" spans="9:11">
      <c r="I635" s="50"/>
      <c r="J635" s="50"/>
      <c r="K635" s="50"/>
    </row>
    <row r="636" customHeight="1" spans="9:11">
      <c r="I636" s="50"/>
      <c r="J636" s="50"/>
      <c r="K636" s="50"/>
    </row>
    <row r="637" customHeight="1" spans="9:11">
      <c r="I637" s="50"/>
      <c r="J637" s="50"/>
      <c r="K637" s="50"/>
    </row>
    <row r="638" customHeight="1" spans="9:11">
      <c r="I638" s="50"/>
      <c r="J638" s="50"/>
      <c r="K638" s="50"/>
    </row>
    <row r="639" customHeight="1" spans="9:11">
      <c r="I639" s="50"/>
      <c r="J639" s="50"/>
      <c r="K639" s="50"/>
    </row>
    <row r="640" customHeight="1" spans="9:11">
      <c r="I640" s="50"/>
      <c r="J640" s="50"/>
      <c r="K640" s="50"/>
    </row>
    <row r="641" customHeight="1" spans="9:11">
      <c r="I641" s="50"/>
      <c r="J641" s="50"/>
      <c r="K641" s="50"/>
    </row>
    <row r="642" customHeight="1" spans="9:11">
      <c r="I642" s="50"/>
      <c r="J642" s="50"/>
      <c r="K642" s="50"/>
    </row>
    <row r="643" customHeight="1" spans="9:11">
      <c r="I643" s="50"/>
      <c r="J643" s="50"/>
      <c r="K643" s="50"/>
    </row>
    <row r="644" customHeight="1" spans="9:11">
      <c r="I644" s="50"/>
      <c r="J644" s="50"/>
      <c r="K644" s="50"/>
    </row>
    <row r="645" customHeight="1" spans="9:11">
      <c r="I645" s="50"/>
      <c r="J645" s="50"/>
      <c r="K645" s="50"/>
    </row>
    <row r="646" customHeight="1" spans="9:11">
      <c r="I646" s="50"/>
      <c r="J646" s="50"/>
      <c r="K646" s="50"/>
    </row>
    <row r="647" customHeight="1" spans="9:11">
      <c r="I647" s="50"/>
      <c r="J647" s="50"/>
      <c r="K647" s="50"/>
    </row>
    <row r="648" customHeight="1" spans="9:11">
      <c r="I648" s="50"/>
      <c r="J648" s="50"/>
      <c r="K648" s="50"/>
    </row>
    <row r="649" customHeight="1" spans="9:11">
      <c r="I649" s="50"/>
      <c r="J649" s="50"/>
      <c r="K649" s="50"/>
    </row>
    <row r="650" customHeight="1" spans="9:11">
      <c r="I650" s="50"/>
      <c r="J650" s="50"/>
      <c r="K650" s="50"/>
    </row>
    <row r="651" customHeight="1" spans="9:11">
      <c r="I651" s="50"/>
      <c r="J651" s="50"/>
      <c r="K651" s="50"/>
    </row>
    <row r="652" customHeight="1" spans="9:11">
      <c r="I652" s="50"/>
      <c r="J652" s="50"/>
      <c r="K652" s="50"/>
    </row>
    <row r="653" customHeight="1" spans="9:11">
      <c r="I653" s="50"/>
      <c r="J653" s="50"/>
      <c r="K653" s="50"/>
    </row>
    <row r="654" customHeight="1" spans="9:11">
      <c r="I654" s="50"/>
      <c r="J654" s="50"/>
      <c r="K654" s="50"/>
    </row>
    <row r="655" customHeight="1" spans="9:11">
      <c r="I655" s="50"/>
      <c r="J655" s="50"/>
      <c r="K655" s="50"/>
    </row>
    <row r="656" customHeight="1" spans="9:11">
      <c r="I656" s="50"/>
      <c r="J656" s="50"/>
      <c r="K656" s="50"/>
    </row>
    <row r="657" customHeight="1" spans="9:11">
      <c r="I657" s="50"/>
      <c r="J657" s="50"/>
      <c r="K657" s="50"/>
    </row>
    <row r="658" customHeight="1" spans="9:11">
      <c r="I658" s="50"/>
      <c r="J658" s="50"/>
      <c r="K658" s="50"/>
    </row>
    <row r="659" customHeight="1" spans="9:11">
      <c r="I659" s="50"/>
      <c r="J659" s="50"/>
      <c r="K659" s="50"/>
    </row>
    <row r="660" customHeight="1" spans="9:11">
      <c r="I660" s="50"/>
      <c r="J660" s="50"/>
      <c r="K660" s="50"/>
    </row>
    <row r="661" customHeight="1" spans="9:11">
      <c r="I661" s="50"/>
      <c r="J661" s="50"/>
      <c r="K661" s="50"/>
    </row>
    <row r="662" customHeight="1" spans="9:11">
      <c r="I662" s="50"/>
      <c r="J662" s="50"/>
      <c r="K662" s="50"/>
    </row>
    <row r="663" customHeight="1" spans="9:11">
      <c r="I663" s="50"/>
      <c r="J663" s="50"/>
      <c r="K663" s="50"/>
    </row>
    <row r="664" customHeight="1" spans="9:11">
      <c r="I664" s="50"/>
      <c r="J664" s="50"/>
      <c r="K664" s="50"/>
    </row>
    <row r="665" customHeight="1" spans="9:11">
      <c r="I665" s="50"/>
      <c r="J665" s="50"/>
      <c r="K665" s="50"/>
    </row>
    <row r="666" customHeight="1" spans="9:11">
      <c r="I666" s="50"/>
      <c r="J666" s="50"/>
      <c r="K666" s="50"/>
    </row>
    <row r="667" customHeight="1" spans="9:11">
      <c r="I667" s="50"/>
      <c r="J667" s="50"/>
      <c r="K667" s="50"/>
    </row>
    <row r="668" customHeight="1" spans="9:11">
      <c r="I668" s="50"/>
      <c r="J668" s="50"/>
      <c r="K668" s="50"/>
    </row>
    <row r="669" customHeight="1" spans="9:11">
      <c r="I669" s="50"/>
      <c r="J669" s="50"/>
      <c r="K669" s="50"/>
    </row>
    <row r="670" customHeight="1" spans="9:11">
      <c r="I670" s="50"/>
      <c r="J670" s="50"/>
      <c r="K670" s="50"/>
    </row>
    <row r="671" customHeight="1" spans="9:11">
      <c r="I671" s="50"/>
      <c r="J671" s="50"/>
      <c r="K671" s="50"/>
    </row>
    <row r="672" customHeight="1" spans="9:11">
      <c r="I672" s="50"/>
      <c r="J672" s="50"/>
      <c r="K672" s="50"/>
    </row>
    <row r="673" customHeight="1" spans="9:11">
      <c r="I673" s="50"/>
      <c r="J673" s="50"/>
      <c r="K673" s="50"/>
    </row>
    <row r="674" customHeight="1" spans="9:11">
      <c r="I674" s="50"/>
      <c r="J674" s="50"/>
      <c r="K674" s="50"/>
    </row>
    <row r="675" customHeight="1" spans="9:11">
      <c r="I675" s="50"/>
      <c r="J675" s="50"/>
      <c r="K675" s="50"/>
    </row>
    <row r="676" customHeight="1" spans="9:11">
      <c r="I676" s="50"/>
      <c r="J676" s="50"/>
      <c r="K676" s="50"/>
    </row>
    <row r="677" customHeight="1" spans="9:11">
      <c r="I677" s="50"/>
      <c r="J677" s="50"/>
      <c r="K677" s="50"/>
    </row>
    <row r="678" customHeight="1" spans="9:11">
      <c r="I678" s="50"/>
      <c r="J678" s="50"/>
      <c r="K678" s="50"/>
    </row>
    <row r="679" customHeight="1" spans="9:11">
      <c r="I679" s="50"/>
      <c r="J679" s="50"/>
      <c r="K679" s="50"/>
    </row>
    <row r="680" customHeight="1" spans="9:11">
      <c r="I680" s="50"/>
      <c r="J680" s="50"/>
      <c r="K680" s="50"/>
    </row>
    <row r="681" customHeight="1" spans="9:11">
      <c r="I681" s="50"/>
      <c r="J681" s="50"/>
      <c r="K681" s="50"/>
    </row>
    <row r="682" customHeight="1" spans="9:11">
      <c r="I682" s="50"/>
      <c r="J682" s="50"/>
      <c r="K682" s="50"/>
    </row>
    <row r="683" customHeight="1" spans="9:11">
      <c r="I683" s="50"/>
      <c r="J683" s="50"/>
      <c r="K683" s="50"/>
    </row>
    <row r="684" customHeight="1" spans="9:11">
      <c r="I684" s="50"/>
      <c r="J684" s="50"/>
      <c r="K684" s="50"/>
    </row>
    <row r="685" customHeight="1" spans="9:11">
      <c r="I685" s="50"/>
      <c r="J685" s="50"/>
      <c r="K685" s="50"/>
    </row>
    <row r="686" customHeight="1" spans="9:11">
      <c r="I686" s="50"/>
      <c r="J686" s="50"/>
      <c r="K686" s="50"/>
    </row>
    <row r="687" customHeight="1" spans="9:11">
      <c r="I687" s="50"/>
      <c r="J687" s="50"/>
      <c r="K687" s="50"/>
    </row>
    <row r="688" customHeight="1" spans="9:11">
      <c r="I688" s="50"/>
      <c r="J688" s="50"/>
      <c r="K688" s="50"/>
    </row>
    <row r="689" customHeight="1" spans="9:11">
      <c r="I689" s="50"/>
      <c r="J689" s="50"/>
      <c r="K689" s="50"/>
    </row>
    <row r="690" customHeight="1" spans="9:11">
      <c r="I690" s="50"/>
      <c r="J690" s="50"/>
      <c r="K690" s="50"/>
    </row>
    <row r="691" customHeight="1" spans="9:11">
      <c r="I691" s="50"/>
      <c r="J691" s="50"/>
      <c r="K691" s="50"/>
    </row>
    <row r="692" customHeight="1" spans="9:11">
      <c r="I692" s="50"/>
      <c r="J692" s="50"/>
      <c r="K692" s="50"/>
    </row>
    <row r="693" customHeight="1" spans="9:11">
      <c r="I693" s="50"/>
      <c r="J693" s="50"/>
      <c r="K693" s="50"/>
    </row>
    <row r="694" customHeight="1" spans="9:11">
      <c r="I694" s="50"/>
      <c r="J694" s="50"/>
      <c r="K694" s="50"/>
    </row>
    <row r="695" customHeight="1" spans="9:11">
      <c r="I695" s="50"/>
      <c r="J695" s="50"/>
      <c r="K695" s="50"/>
    </row>
    <row r="696" customHeight="1" spans="9:11">
      <c r="I696" s="50"/>
      <c r="J696" s="50"/>
      <c r="K696" s="50"/>
    </row>
    <row r="697" customHeight="1" spans="9:11">
      <c r="I697" s="50"/>
      <c r="J697" s="50"/>
      <c r="K697" s="50"/>
    </row>
    <row r="698" customHeight="1" spans="9:11">
      <c r="I698" s="50"/>
      <c r="J698" s="50"/>
      <c r="K698" s="50"/>
    </row>
    <row r="699" customHeight="1" spans="9:11">
      <c r="I699" s="50"/>
      <c r="J699" s="50"/>
      <c r="K699" s="50"/>
    </row>
    <row r="700" customHeight="1" spans="9:11">
      <c r="I700" s="50"/>
      <c r="J700" s="50"/>
      <c r="K700" s="50"/>
    </row>
    <row r="701" customHeight="1" spans="9:11">
      <c r="I701" s="50"/>
      <c r="J701" s="50"/>
      <c r="K701" s="50"/>
    </row>
    <row r="702" customHeight="1" spans="9:11">
      <c r="I702" s="50"/>
      <c r="J702" s="50"/>
      <c r="K702" s="50"/>
    </row>
    <row r="703" customHeight="1" spans="9:11">
      <c r="I703" s="50"/>
      <c r="J703" s="50"/>
      <c r="K703" s="50"/>
    </row>
    <row r="704" customHeight="1" spans="9:11">
      <c r="I704" s="50"/>
      <c r="J704" s="50"/>
      <c r="K704" s="50"/>
    </row>
    <row r="705" customHeight="1" spans="9:11">
      <c r="I705" s="50"/>
      <c r="J705" s="50"/>
      <c r="K705" s="50"/>
    </row>
    <row r="706" customHeight="1" spans="9:11">
      <c r="I706" s="50"/>
      <c r="J706" s="50"/>
      <c r="K706" s="50"/>
    </row>
    <row r="707" customHeight="1" spans="9:11">
      <c r="I707" s="50"/>
      <c r="J707" s="50"/>
      <c r="K707" s="50"/>
    </row>
    <row r="708" customHeight="1" spans="9:11">
      <c r="I708" s="50"/>
      <c r="J708" s="50"/>
      <c r="K708" s="50"/>
    </row>
    <row r="709" customHeight="1" spans="9:11">
      <c r="I709" s="50"/>
      <c r="J709" s="50"/>
      <c r="K709" s="50"/>
    </row>
    <row r="710" customHeight="1" spans="9:11">
      <c r="I710" s="50"/>
      <c r="J710" s="50"/>
      <c r="K710" s="50"/>
    </row>
    <row r="711" customHeight="1" spans="9:11">
      <c r="I711" s="50"/>
      <c r="J711" s="50"/>
      <c r="K711" s="50"/>
    </row>
    <row r="712" customHeight="1" spans="9:11">
      <c r="I712" s="50"/>
      <c r="J712" s="50"/>
      <c r="K712" s="50"/>
    </row>
    <row r="713" customHeight="1" spans="9:11">
      <c r="I713" s="50"/>
      <c r="J713" s="50"/>
      <c r="K713" s="50"/>
    </row>
    <row r="714" customHeight="1" spans="9:11">
      <c r="I714" s="50"/>
      <c r="J714" s="50"/>
      <c r="K714" s="50"/>
    </row>
    <row r="715" customHeight="1" spans="9:11">
      <c r="I715" s="50"/>
      <c r="J715" s="50"/>
      <c r="K715" s="50"/>
    </row>
    <row r="716" customHeight="1" spans="9:11">
      <c r="I716" s="50"/>
      <c r="J716" s="50"/>
      <c r="K716" s="50"/>
    </row>
    <row r="717" customHeight="1" spans="9:11">
      <c r="I717" s="50"/>
      <c r="J717" s="50"/>
      <c r="K717" s="50"/>
    </row>
    <row r="718" customHeight="1" spans="9:11">
      <c r="I718" s="50"/>
      <c r="J718" s="50"/>
      <c r="K718" s="50"/>
    </row>
    <row r="719" customHeight="1" spans="9:11">
      <c r="I719" s="50"/>
      <c r="J719" s="50"/>
      <c r="K719" s="50"/>
    </row>
    <row r="720" customHeight="1" spans="9:11">
      <c r="I720" s="50"/>
      <c r="J720" s="50"/>
      <c r="K720" s="50"/>
    </row>
    <row r="721" customHeight="1" spans="9:11">
      <c r="I721" s="50"/>
      <c r="J721" s="50"/>
      <c r="K721" s="50"/>
    </row>
    <row r="722" customHeight="1" spans="9:11">
      <c r="I722" s="50"/>
      <c r="J722" s="50"/>
      <c r="K722" s="50"/>
    </row>
    <row r="723" customHeight="1" spans="9:11">
      <c r="I723" s="50"/>
      <c r="J723" s="50"/>
      <c r="K723" s="50"/>
    </row>
    <row r="724" customHeight="1" spans="9:11">
      <c r="I724" s="50"/>
      <c r="J724" s="50"/>
      <c r="K724" s="50"/>
    </row>
    <row r="725" customHeight="1" spans="9:11">
      <c r="I725" s="50"/>
      <c r="J725" s="50"/>
      <c r="K725" s="50"/>
    </row>
    <row r="726" customHeight="1" spans="9:11">
      <c r="I726" s="50"/>
      <c r="J726" s="50"/>
      <c r="K726" s="50"/>
    </row>
    <row r="727" customHeight="1" spans="9:11">
      <c r="I727" s="50"/>
      <c r="J727" s="50"/>
      <c r="K727" s="50"/>
    </row>
    <row r="728" customHeight="1" spans="9:11">
      <c r="I728" s="50"/>
      <c r="J728" s="50"/>
      <c r="K728" s="50"/>
    </row>
    <row r="729" customHeight="1" spans="9:11">
      <c r="I729" s="50"/>
      <c r="J729" s="50"/>
      <c r="K729" s="50"/>
    </row>
    <row r="730" customHeight="1" spans="9:11">
      <c r="I730" s="50"/>
      <c r="J730" s="50"/>
      <c r="K730" s="50"/>
    </row>
    <row r="731" customHeight="1" spans="9:11">
      <c r="I731" s="50"/>
      <c r="J731" s="50"/>
      <c r="K731" s="50"/>
    </row>
    <row r="732" customHeight="1" spans="9:11">
      <c r="I732" s="50"/>
      <c r="J732" s="50"/>
      <c r="K732" s="50"/>
    </row>
    <row r="733" customHeight="1" spans="9:11">
      <c r="I733" s="50"/>
      <c r="J733" s="50"/>
      <c r="K733" s="50"/>
    </row>
    <row r="734" customHeight="1" spans="9:11">
      <c r="I734" s="50"/>
      <c r="J734" s="50"/>
      <c r="K734" s="50"/>
    </row>
    <row r="735" customHeight="1" spans="9:11">
      <c r="I735" s="50"/>
      <c r="J735" s="50"/>
      <c r="K735" s="50"/>
    </row>
    <row r="736" customHeight="1" spans="9:11">
      <c r="I736" s="50"/>
      <c r="J736" s="50"/>
      <c r="K736" s="50"/>
    </row>
    <row r="737" customHeight="1" spans="9:11">
      <c r="I737" s="50"/>
      <c r="J737" s="50"/>
      <c r="K737" s="50"/>
    </row>
    <row r="738" customHeight="1" spans="9:11">
      <c r="I738" s="50"/>
      <c r="J738" s="50"/>
      <c r="K738" s="50"/>
    </row>
    <row r="739" customHeight="1" spans="9:11">
      <c r="I739" s="50"/>
      <c r="J739" s="50"/>
      <c r="K739" s="50"/>
    </row>
    <row r="740" customHeight="1" spans="9:11">
      <c r="I740" s="50"/>
      <c r="J740" s="50"/>
      <c r="K740" s="50"/>
    </row>
    <row r="741" customHeight="1" spans="9:11">
      <c r="I741" s="50"/>
      <c r="J741" s="50"/>
      <c r="K741" s="50"/>
    </row>
    <row r="742" customHeight="1" spans="9:11">
      <c r="I742" s="50"/>
      <c r="J742" s="50"/>
      <c r="K742" s="50"/>
    </row>
    <row r="743" customHeight="1" spans="9:11">
      <c r="I743" s="50"/>
      <c r="J743" s="50"/>
      <c r="K743" s="50"/>
    </row>
    <row r="744" customHeight="1" spans="9:11">
      <c r="I744" s="50"/>
      <c r="J744" s="50"/>
      <c r="K744" s="50"/>
    </row>
    <row r="745" customHeight="1" spans="9:11">
      <c r="I745" s="50"/>
      <c r="J745" s="50"/>
      <c r="K745" s="50"/>
    </row>
    <row r="746" customHeight="1" spans="9:11">
      <c r="I746" s="50"/>
      <c r="J746" s="50"/>
      <c r="K746" s="50"/>
    </row>
    <row r="747" customHeight="1" spans="9:11">
      <c r="I747" s="50"/>
      <c r="J747" s="50"/>
      <c r="K747" s="50"/>
    </row>
    <row r="748" customHeight="1" spans="9:11">
      <c r="I748" s="50"/>
      <c r="J748" s="50"/>
      <c r="K748" s="50"/>
    </row>
    <row r="749" customHeight="1" spans="9:11">
      <c r="I749" s="50"/>
      <c r="J749" s="50"/>
      <c r="K749" s="50"/>
    </row>
    <row r="750" customHeight="1" spans="9:11">
      <c r="I750" s="50"/>
      <c r="J750" s="50"/>
      <c r="K750" s="50"/>
    </row>
    <row r="751" customHeight="1" spans="9:11">
      <c r="I751" s="50"/>
      <c r="J751" s="50"/>
      <c r="K751" s="50"/>
    </row>
    <row r="752" customHeight="1" spans="9:11">
      <c r="I752" s="50"/>
      <c r="J752" s="50"/>
      <c r="K752" s="50"/>
    </row>
    <row r="753" customHeight="1" spans="9:11">
      <c r="I753" s="50"/>
      <c r="J753" s="50"/>
      <c r="K753" s="50"/>
    </row>
    <row r="754" customHeight="1" spans="9:11">
      <c r="I754" s="50"/>
      <c r="J754" s="50"/>
      <c r="K754" s="50"/>
    </row>
    <row r="755" customHeight="1" spans="9:11">
      <c r="I755" s="50"/>
      <c r="J755" s="50"/>
      <c r="K755" s="50"/>
    </row>
    <row r="756" customHeight="1" spans="9:11">
      <c r="I756" s="50"/>
      <c r="J756" s="50"/>
      <c r="K756" s="50"/>
    </row>
    <row r="757" customHeight="1" spans="9:11">
      <c r="I757" s="50"/>
      <c r="J757" s="50"/>
      <c r="K757" s="50"/>
    </row>
    <row r="758" customHeight="1" spans="9:11">
      <c r="I758" s="50"/>
      <c r="J758" s="50"/>
      <c r="K758" s="50"/>
    </row>
    <row r="759" customHeight="1" spans="9:11">
      <c r="I759" s="50"/>
      <c r="J759" s="50"/>
      <c r="K759" s="50"/>
    </row>
    <row r="760" customHeight="1" spans="9:11">
      <c r="I760" s="50"/>
      <c r="J760" s="50"/>
      <c r="K760" s="50"/>
    </row>
    <row r="761" customHeight="1" spans="9:11">
      <c r="I761" s="50"/>
      <c r="J761" s="50"/>
      <c r="K761" s="50"/>
    </row>
    <row r="762" customHeight="1" spans="9:11">
      <c r="I762" s="50"/>
      <c r="J762" s="50"/>
      <c r="K762" s="50"/>
    </row>
    <row r="763" customHeight="1" spans="9:11">
      <c r="I763" s="50"/>
      <c r="J763" s="50"/>
      <c r="K763" s="50"/>
    </row>
    <row r="764" customHeight="1" spans="9:11">
      <c r="I764" s="50"/>
      <c r="J764" s="50"/>
      <c r="K764" s="50"/>
    </row>
    <row r="765" customHeight="1" spans="9:11">
      <c r="I765" s="50"/>
      <c r="J765" s="50"/>
      <c r="K765" s="50"/>
    </row>
    <row r="766" customHeight="1" spans="9:11">
      <c r="I766" s="50"/>
      <c r="J766" s="50"/>
      <c r="K766" s="50"/>
    </row>
    <row r="767" customHeight="1" spans="9:11">
      <c r="I767" s="50"/>
      <c r="J767" s="50"/>
      <c r="K767" s="50"/>
    </row>
    <row r="768" customHeight="1" spans="9:11">
      <c r="I768" s="50"/>
      <c r="J768" s="50"/>
      <c r="K768" s="50"/>
    </row>
    <row r="769" customHeight="1" spans="9:11">
      <c r="I769" s="50"/>
      <c r="J769" s="50"/>
      <c r="K769" s="50"/>
    </row>
    <row r="770" customHeight="1" spans="9:11">
      <c r="I770" s="50"/>
      <c r="J770" s="50"/>
      <c r="K770" s="50"/>
    </row>
    <row r="771" customHeight="1" spans="9:11">
      <c r="I771" s="50"/>
      <c r="J771" s="50"/>
      <c r="K771" s="50"/>
    </row>
    <row r="772" customHeight="1" spans="9:11">
      <c r="I772" s="50"/>
      <c r="J772" s="50"/>
      <c r="K772" s="50"/>
    </row>
    <row r="773" customHeight="1" spans="9:11">
      <c r="I773" s="50"/>
      <c r="J773" s="50"/>
      <c r="K773" s="50"/>
    </row>
    <row r="774" customHeight="1" spans="9:11">
      <c r="I774" s="50"/>
      <c r="J774" s="50"/>
      <c r="K774" s="50"/>
    </row>
    <row r="775" customHeight="1" spans="9:11">
      <c r="I775" s="50"/>
      <c r="J775" s="50"/>
      <c r="K775" s="50"/>
    </row>
    <row r="776" customHeight="1" spans="9:11">
      <c r="I776" s="50"/>
      <c r="J776" s="50"/>
      <c r="K776" s="50"/>
    </row>
    <row r="777" customHeight="1" spans="9:11">
      <c r="I777" s="50"/>
      <c r="J777" s="50"/>
      <c r="K777" s="50"/>
    </row>
    <row r="778" customHeight="1" spans="9:11">
      <c r="I778" s="50"/>
      <c r="J778" s="50"/>
      <c r="K778" s="50"/>
    </row>
    <row r="779" customHeight="1" spans="9:11">
      <c r="I779" s="50"/>
      <c r="J779" s="50"/>
      <c r="K779" s="50"/>
    </row>
    <row r="780" customHeight="1" spans="9:11">
      <c r="I780" s="50"/>
      <c r="J780" s="50"/>
      <c r="K780" s="50"/>
    </row>
    <row r="781" customHeight="1" spans="9:11">
      <c r="I781" s="50"/>
      <c r="J781" s="50"/>
      <c r="K781" s="50"/>
    </row>
    <row r="782" customHeight="1" spans="9:11">
      <c r="I782" s="50"/>
      <c r="J782" s="50"/>
      <c r="K782" s="50"/>
    </row>
    <row r="783" customHeight="1" spans="9:11">
      <c r="I783" s="50"/>
      <c r="J783" s="50"/>
      <c r="K783" s="50"/>
    </row>
    <row r="784" customHeight="1" spans="9:11">
      <c r="I784" s="50"/>
      <c r="J784" s="50"/>
      <c r="K784" s="50"/>
    </row>
    <row r="785" customHeight="1" spans="9:11">
      <c r="I785" s="50"/>
      <c r="J785" s="50"/>
      <c r="K785" s="50"/>
    </row>
    <row r="786" customHeight="1" spans="9:11">
      <c r="I786" s="50"/>
      <c r="J786" s="50"/>
      <c r="K786" s="50"/>
    </row>
    <row r="787" customHeight="1" spans="9:11">
      <c r="I787" s="50"/>
      <c r="J787" s="50"/>
      <c r="K787" s="50"/>
    </row>
    <row r="788" customHeight="1" spans="9:11">
      <c r="I788" s="50"/>
      <c r="J788" s="50"/>
      <c r="K788" s="50"/>
    </row>
    <row r="789" customHeight="1" spans="9:11">
      <c r="I789" s="50"/>
      <c r="J789" s="50"/>
      <c r="K789" s="50"/>
    </row>
    <row r="790" customHeight="1" spans="9:11">
      <c r="I790" s="50"/>
      <c r="J790" s="50"/>
      <c r="K790" s="50"/>
    </row>
    <row r="791" customHeight="1" spans="9:11">
      <c r="I791" s="50"/>
      <c r="J791" s="50"/>
      <c r="K791" s="50"/>
    </row>
    <row r="792" customHeight="1" spans="9:11">
      <c r="I792" s="50"/>
      <c r="J792" s="50"/>
      <c r="K792" s="50"/>
    </row>
    <row r="793" customHeight="1" spans="9:11">
      <c r="I793" s="50"/>
      <c r="J793" s="50"/>
      <c r="K793" s="50"/>
    </row>
    <row r="794" customHeight="1" spans="9:11">
      <c r="I794" s="50"/>
      <c r="J794" s="50"/>
      <c r="K794" s="50"/>
    </row>
    <row r="795" customHeight="1" spans="9:11">
      <c r="I795" s="50"/>
      <c r="J795" s="50"/>
      <c r="K795" s="50"/>
    </row>
    <row r="796" customHeight="1" spans="9:11">
      <c r="I796" s="50"/>
      <c r="J796" s="50"/>
      <c r="K796" s="50"/>
    </row>
    <row r="797" customHeight="1" spans="9:11">
      <c r="I797" s="50"/>
      <c r="J797" s="50"/>
      <c r="K797" s="50"/>
    </row>
    <row r="798" customHeight="1" spans="9:11">
      <c r="I798" s="50"/>
      <c r="J798" s="50"/>
      <c r="K798" s="50"/>
    </row>
    <row r="799" customHeight="1" spans="9:11">
      <c r="I799" s="50"/>
      <c r="J799" s="50"/>
      <c r="K799" s="50"/>
    </row>
    <row r="800" customHeight="1" spans="9:11">
      <c r="I800" s="50"/>
      <c r="J800" s="50"/>
      <c r="K800" s="50"/>
    </row>
    <row r="801" customHeight="1" spans="9:11">
      <c r="I801" s="50"/>
      <c r="J801" s="50"/>
      <c r="K801" s="50"/>
    </row>
    <row r="802" customHeight="1" spans="9:11">
      <c r="I802" s="50"/>
      <c r="J802" s="50"/>
      <c r="K802" s="50"/>
    </row>
    <row r="803" customHeight="1" spans="9:11">
      <c r="I803" s="50"/>
      <c r="J803" s="50"/>
      <c r="K803" s="50"/>
    </row>
    <row r="804" customHeight="1" spans="9:11">
      <c r="I804" s="50"/>
      <c r="J804" s="50"/>
      <c r="K804" s="50"/>
    </row>
    <row r="805" customHeight="1" spans="9:11">
      <c r="I805" s="50"/>
      <c r="J805" s="50"/>
      <c r="K805" s="50"/>
    </row>
    <row r="806" customHeight="1" spans="9:11">
      <c r="I806" s="50"/>
      <c r="J806" s="50"/>
      <c r="K806" s="50"/>
    </row>
    <row r="807" customHeight="1" spans="9:11">
      <c r="I807" s="50"/>
      <c r="J807" s="50"/>
      <c r="K807" s="50"/>
    </row>
    <row r="808" customHeight="1" spans="9:11">
      <c r="I808" s="50"/>
      <c r="J808" s="50"/>
      <c r="K808" s="50"/>
    </row>
    <row r="809" customHeight="1" spans="9:11">
      <c r="I809" s="50"/>
      <c r="J809" s="50"/>
      <c r="K809" s="50"/>
    </row>
    <row r="810" customHeight="1" spans="9:11">
      <c r="I810" s="50"/>
      <c r="J810" s="50"/>
      <c r="K810" s="50"/>
    </row>
    <row r="811" customHeight="1" spans="9:11">
      <c r="I811" s="50"/>
      <c r="J811" s="50"/>
      <c r="K811" s="50"/>
    </row>
    <row r="812" customHeight="1" spans="9:11">
      <c r="I812" s="50"/>
      <c r="J812" s="50"/>
      <c r="K812" s="50"/>
    </row>
    <row r="813" customHeight="1" spans="9:11">
      <c r="I813" s="50"/>
      <c r="J813" s="50"/>
      <c r="K813" s="50"/>
    </row>
    <row r="814" customHeight="1" spans="9:11">
      <c r="I814" s="50"/>
      <c r="J814" s="50"/>
      <c r="K814" s="50"/>
    </row>
    <row r="815" customHeight="1" spans="9:11">
      <c r="I815" s="50"/>
      <c r="J815" s="50"/>
      <c r="K815" s="50"/>
    </row>
    <row r="816" customHeight="1" spans="9:11">
      <c r="I816" s="50"/>
      <c r="J816" s="50"/>
      <c r="K816" s="50"/>
    </row>
    <row r="817" customHeight="1" spans="9:11">
      <c r="I817" s="50"/>
      <c r="J817" s="50"/>
      <c r="K817" s="50"/>
    </row>
    <row r="818" customHeight="1" spans="9:11">
      <c r="I818" s="50"/>
      <c r="J818" s="50"/>
      <c r="K818" s="50"/>
    </row>
    <row r="819" customHeight="1" spans="9:11">
      <c r="I819" s="50"/>
      <c r="J819" s="50"/>
      <c r="K819" s="50"/>
    </row>
    <row r="820" customHeight="1" spans="9:11">
      <c r="I820" s="50"/>
      <c r="J820" s="50"/>
      <c r="K820" s="50"/>
    </row>
    <row r="821" customHeight="1" spans="9:11">
      <c r="I821" s="50"/>
      <c r="J821" s="50"/>
      <c r="K821" s="50"/>
    </row>
    <row r="822" customHeight="1" spans="9:11">
      <c r="I822" s="50"/>
      <c r="J822" s="50"/>
      <c r="K822" s="50"/>
    </row>
    <row r="823" customHeight="1" spans="9:11">
      <c r="I823" s="50"/>
      <c r="J823" s="50"/>
      <c r="K823" s="50"/>
    </row>
    <row r="824" customHeight="1" spans="9:11">
      <c r="I824" s="50"/>
      <c r="J824" s="50"/>
      <c r="K824" s="50"/>
    </row>
    <row r="825" customHeight="1" spans="9:11">
      <c r="I825" s="50"/>
      <c r="J825" s="50"/>
      <c r="K825" s="50"/>
    </row>
    <row r="826" customHeight="1" spans="9:11">
      <c r="I826" s="50"/>
      <c r="J826" s="50"/>
      <c r="K826" s="50"/>
    </row>
    <row r="827" customHeight="1" spans="9:11">
      <c r="I827" s="50"/>
      <c r="J827" s="50"/>
      <c r="K827" s="50"/>
    </row>
    <row r="828" customHeight="1" spans="9:11">
      <c r="I828" s="50"/>
      <c r="J828" s="50"/>
      <c r="K828" s="50"/>
    </row>
    <row r="829" customHeight="1" spans="9:11">
      <c r="I829" s="50"/>
      <c r="J829" s="50"/>
      <c r="K829" s="50"/>
    </row>
    <row r="830" customHeight="1" spans="9:11">
      <c r="I830" s="50"/>
      <c r="J830" s="50"/>
      <c r="K830" s="50"/>
    </row>
    <row r="831" customHeight="1" spans="9:11">
      <c r="I831" s="50"/>
      <c r="J831" s="50"/>
      <c r="K831" s="50"/>
    </row>
    <row r="832" customHeight="1" spans="9:11">
      <c r="I832" s="50"/>
      <c r="J832" s="50"/>
      <c r="K832" s="50"/>
    </row>
    <row r="833" customHeight="1" spans="9:11">
      <c r="I833" s="50"/>
      <c r="J833" s="50"/>
      <c r="K833" s="50"/>
    </row>
    <row r="834" customHeight="1" spans="9:11">
      <c r="I834" s="50"/>
      <c r="J834" s="50"/>
      <c r="K834" s="50"/>
    </row>
    <row r="835" customHeight="1" spans="9:11">
      <c r="I835" s="50"/>
      <c r="J835" s="50"/>
      <c r="K835" s="50"/>
    </row>
    <row r="836" customHeight="1" spans="9:11">
      <c r="I836" s="50"/>
      <c r="J836" s="50"/>
      <c r="K836" s="50"/>
    </row>
    <row r="837" customHeight="1" spans="9:11">
      <c r="I837" s="50"/>
      <c r="J837" s="50"/>
      <c r="K837" s="50"/>
    </row>
    <row r="838" customHeight="1" spans="9:11">
      <c r="I838" s="50"/>
      <c r="J838" s="50"/>
      <c r="K838" s="50"/>
    </row>
    <row r="839" customHeight="1" spans="9:11">
      <c r="I839" s="50"/>
      <c r="J839" s="50"/>
      <c r="K839" s="50"/>
    </row>
    <row r="840" customHeight="1" spans="9:11">
      <c r="I840" s="50"/>
      <c r="J840" s="50"/>
      <c r="K840" s="50"/>
    </row>
    <row r="841" customHeight="1" spans="9:11">
      <c r="I841" s="50"/>
      <c r="J841" s="50"/>
      <c r="K841" s="50"/>
    </row>
    <row r="842" customHeight="1" spans="9:11">
      <c r="I842" s="50"/>
      <c r="J842" s="50"/>
      <c r="K842" s="50"/>
    </row>
    <row r="843" customHeight="1" spans="9:11">
      <c r="I843" s="50"/>
      <c r="J843" s="50"/>
      <c r="K843" s="50"/>
    </row>
    <row r="844" customHeight="1" spans="9:11">
      <c r="I844" s="50"/>
      <c r="J844" s="50"/>
      <c r="K844" s="50"/>
    </row>
    <row r="845" customHeight="1" spans="9:11">
      <c r="I845" s="50"/>
      <c r="J845" s="50"/>
      <c r="K845" s="50"/>
    </row>
    <row r="846" customHeight="1" spans="9:11">
      <c r="I846" s="50"/>
      <c r="J846" s="50"/>
      <c r="K846" s="50"/>
    </row>
    <row r="847" customHeight="1" spans="9:11">
      <c r="I847" s="50"/>
      <c r="J847" s="50"/>
      <c r="K847" s="50"/>
    </row>
    <row r="848" customHeight="1" spans="9:11">
      <c r="I848" s="50"/>
      <c r="J848" s="50"/>
      <c r="K848" s="50"/>
    </row>
    <row r="849" customHeight="1" spans="9:11">
      <c r="I849" s="50"/>
      <c r="J849" s="50"/>
      <c r="K849" s="50"/>
    </row>
    <row r="850" customHeight="1" spans="9:11">
      <c r="I850" s="50"/>
      <c r="J850" s="50"/>
      <c r="K850" s="50"/>
    </row>
    <row r="851" customHeight="1" spans="9:11">
      <c r="I851" s="50"/>
      <c r="J851" s="50"/>
      <c r="K851" s="50"/>
    </row>
    <row r="852" customHeight="1" spans="9:11">
      <c r="I852" s="50"/>
      <c r="J852" s="50"/>
      <c r="K852" s="50"/>
    </row>
    <row r="853" customHeight="1" spans="9:11">
      <c r="I853" s="50"/>
      <c r="J853" s="50"/>
      <c r="K853" s="50"/>
    </row>
    <row r="854" customHeight="1" spans="9:11">
      <c r="I854" s="50"/>
      <c r="J854" s="50"/>
      <c r="K854" s="50"/>
    </row>
    <row r="855" customHeight="1" spans="9:11">
      <c r="I855" s="50"/>
      <c r="J855" s="50"/>
      <c r="K855" s="50"/>
    </row>
    <row r="856" customHeight="1" spans="9:11">
      <c r="I856" s="50"/>
      <c r="J856" s="50"/>
      <c r="K856" s="50"/>
    </row>
    <row r="857" customHeight="1" spans="9:11">
      <c r="I857" s="50"/>
      <c r="J857" s="50"/>
      <c r="K857" s="50"/>
    </row>
    <row r="858" customHeight="1" spans="9:11">
      <c r="I858" s="50"/>
      <c r="J858" s="50"/>
      <c r="K858" s="50"/>
    </row>
    <row r="859" customHeight="1" spans="9:11">
      <c r="I859" s="50"/>
      <c r="J859" s="50"/>
      <c r="K859" s="50"/>
    </row>
    <row r="860" customHeight="1" spans="9:11">
      <c r="I860" s="50"/>
      <c r="J860" s="50"/>
      <c r="K860" s="50"/>
    </row>
    <row r="861" customHeight="1" spans="9:11">
      <c r="I861" s="50"/>
      <c r="J861" s="50"/>
      <c r="K861" s="50"/>
    </row>
    <row r="862" customHeight="1" spans="9:11">
      <c r="I862" s="50"/>
      <c r="J862" s="50"/>
      <c r="K862" s="50"/>
    </row>
    <row r="863" customHeight="1" spans="9:11">
      <c r="I863" s="50"/>
      <c r="J863" s="50"/>
      <c r="K863" s="50"/>
    </row>
    <row r="864" customHeight="1" spans="9:11">
      <c r="I864" s="50"/>
      <c r="J864" s="50"/>
      <c r="K864" s="50"/>
    </row>
    <row r="865" customHeight="1" spans="9:11">
      <c r="I865" s="50"/>
      <c r="J865" s="50"/>
      <c r="K865" s="50"/>
    </row>
    <row r="866" customHeight="1" spans="9:11">
      <c r="I866" s="50"/>
      <c r="J866" s="50"/>
      <c r="K866" s="50"/>
    </row>
    <row r="867" customHeight="1" spans="9:11">
      <c r="I867" s="50"/>
      <c r="J867" s="50"/>
      <c r="K867" s="50"/>
    </row>
    <row r="868" customHeight="1" spans="9:11">
      <c r="I868" s="50"/>
      <c r="J868" s="50"/>
      <c r="K868" s="50"/>
    </row>
    <row r="869" customHeight="1" spans="9:11">
      <c r="I869" s="50"/>
      <c r="J869" s="50"/>
      <c r="K869" s="50"/>
    </row>
    <row r="870" customHeight="1" spans="9:11">
      <c r="I870" s="50"/>
      <c r="J870" s="50"/>
      <c r="K870" s="50"/>
    </row>
    <row r="871" customHeight="1" spans="9:11">
      <c r="I871" s="50"/>
      <c r="J871" s="50"/>
      <c r="K871" s="50"/>
    </row>
    <row r="872" customHeight="1" spans="9:11">
      <c r="I872" s="50"/>
      <c r="J872" s="50"/>
      <c r="K872" s="50"/>
    </row>
    <row r="873" customHeight="1" spans="9:11">
      <c r="I873" s="50"/>
      <c r="J873" s="50"/>
      <c r="K873" s="50"/>
    </row>
    <row r="874" customHeight="1" spans="9:11">
      <c r="I874" s="50"/>
      <c r="J874" s="50"/>
      <c r="K874" s="50"/>
    </row>
    <row r="875" customHeight="1" spans="9:11">
      <c r="I875" s="50"/>
      <c r="J875" s="50"/>
      <c r="K875" s="50"/>
    </row>
    <row r="876" customHeight="1" spans="9:11">
      <c r="I876" s="50"/>
      <c r="J876" s="50"/>
      <c r="K876" s="50"/>
    </row>
    <row r="877" customHeight="1" spans="9:11">
      <c r="I877" s="50"/>
      <c r="J877" s="50"/>
      <c r="K877" s="50"/>
    </row>
    <row r="878" customHeight="1" spans="9:11">
      <c r="I878" s="50"/>
      <c r="J878" s="50"/>
      <c r="K878" s="50"/>
    </row>
    <row r="879" customHeight="1" spans="9:11">
      <c r="I879" s="50"/>
      <c r="J879" s="50"/>
      <c r="K879" s="50"/>
    </row>
    <row r="880" customHeight="1" spans="9:11">
      <c r="I880" s="50"/>
      <c r="J880" s="50"/>
      <c r="K880" s="50"/>
    </row>
    <row r="881" customHeight="1" spans="9:11">
      <c r="I881" s="50"/>
      <c r="J881" s="50"/>
      <c r="K881" s="50"/>
    </row>
    <row r="882" customHeight="1" spans="9:11">
      <c r="I882" s="50"/>
      <c r="J882" s="50"/>
      <c r="K882" s="50"/>
    </row>
    <row r="883" customHeight="1" spans="9:11">
      <c r="I883" s="50"/>
      <c r="J883" s="50"/>
      <c r="K883" s="50"/>
    </row>
    <row r="884" customHeight="1" spans="9:11">
      <c r="I884" s="50"/>
      <c r="J884" s="50"/>
      <c r="K884" s="50"/>
    </row>
    <row r="885" customHeight="1" spans="9:11">
      <c r="I885" s="50"/>
      <c r="J885" s="50"/>
      <c r="K885" s="50"/>
    </row>
    <row r="886" customHeight="1" spans="9:11">
      <c r="I886" s="50"/>
      <c r="J886" s="50"/>
      <c r="K886" s="50"/>
    </row>
    <row r="887" customHeight="1" spans="9:11">
      <c r="I887" s="50"/>
      <c r="J887" s="50"/>
      <c r="K887" s="50"/>
    </row>
    <row r="888" customHeight="1" spans="9:11">
      <c r="I888" s="50"/>
      <c r="J888" s="50"/>
      <c r="K888" s="50"/>
    </row>
    <row r="889" customHeight="1" spans="9:11">
      <c r="I889" s="50"/>
      <c r="J889" s="50"/>
      <c r="K889" s="50"/>
    </row>
    <row r="890" customHeight="1" spans="9:11">
      <c r="I890" s="50"/>
      <c r="J890" s="50"/>
      <c r="K890" s="50"/>
    </row>
    <row r="891" customHeight="1" spans="9:11">
      <c r="I891" s="50"/>
      <c r="J891" s="50"/>
      <c r="K891" s="50"/>
    </row>
    <row r="892" customHeight="1" spans="9:11">
      <c r="I892" s="50"/>
      <c r="J892" s="50"/>
      <c r="K892" s="50"/>
    </row>
    <row r="893" customHeight="1" spans="9:11">
      <c r="I893" s="50"/>
      <c r="J893" s="50"/>
      <c r="K893" s="50"/>
    </row>
    <row r="894" customHeight="1" spans="9:11">
      <c r="I894" s="50"/>
      <c r="J894" s="50"/>
      <c r="K894" s="50"/>
    </row>
    <row r="895" customHeight="1" spans="9:11">
      <c r="I895" s="50"/>
      <c r="J895" s="50"/>
      <c r="K895" s="50"/>
    </row>
    <row r="896" customHeight="1" spans="9:11">
      <c r="I896" s="50"/>
      <c r="J896" s="50"/>
      <c r="K896" s="50"/>
    </row>
    <row r="897" customHeight="1" spans="9:11">
      <c r="I897" s="50"/>
      <c r="J897" s="50"/>
      <c r="K897" s="50"/>
    </row>
    <row r="898" customHeight="1" spans="9:11">
      <c r="I898" s="50"/>
      <c r="J898" s="50"/>
      <c r="K898" s="50"/>
    </row>
    <row r="899" customHeight="1" spans="9:11">
      <c r="I899" s="50"/>
      <c r="J899" s="50"/>
      <c r="K899" s="50"/>
    </row>
    <row r="900" customHeight="1" spans="9:11">
      <c r="I900" s="50"/>
      <c r="J900" s="50"/>
      <c r="K900" s="50"/>
    </row>
    <row r="901" customHeight="1" spans="9:11">
      <c r="I901" s="50"/>
      <c r="J901" s="50"/>
      <c r="K901" s="50"/>
    </row>
    <row r="902" customHeight="1" spans="9:11">
      <c r="I902" s="50"/>
      <c r="J902" s="50"/>
      <c r="K902" s="50"/>
    </row>
    <row r="903" customHeight="1" spans="9:11">
      <c r="I903" s="50"/>
      <c r="J903" s="50"/>
      <c r="K903" s="50"/>
    </row>
    <row r="904" customHeight="1" spans="9:11">
      <c r="I904" s="50"/>
      <c r="J904" s="50"/>
      <c r="K904" s="50"/>
    </row>
    <row r="905" customHeight="1" spans="9:11">
      <c r="I905" s="50"/>
      <c r="J905" s="50"/>
      <c r="K905" s="50"/>
    </row>
    <row r="906" customHeight="1" spans="9:11">
      <c r="I906" s="50"/>
      <c r="J906" s="50"/>
      <c r="K906" s="50"/>
    </row>
    <row r="907" customHeight="1" spans="9:11">
      <c r="I907" s="50"/>
      <c r="J907" s="50"/>
      <c r="K907" s="50"/>
    </row>
    <row r="908" customHeight="1" spans="9:11">
      <c r="I908" s="50"/>
      <c r="J908" s="50"/>
      <c r="K908" s="50"/>
    </row>
    <row r="909" customHeight="1" spans="9:11">
      <c r="I909" s="50"/>
      <c r="J909" s="50"/>
      <c r="K909" s="50"/>
    </row>
    <row r="910" customHeight="1" spans="9:11">
      <c r="I910" s="50"/>
      <c r="J910" s="50"/>
      <c r="K910" s="50"/>
    </row>
    <row r="911" customHeight="1" spans="9:11">
      <c r="I911" s="50"/>
      <c r="J911" s="50"/>
      <c r="K911" s="50"/>
    </row>
    <row r="912" customHeight="1" spans="9:11">
      <c r="I912" s="50"/>
      <c r="J912" s="50"/>
      <c r="K912" s="50"/>
    </row>
    <row r="913" customHeight="1" spans="9:11">
      <c r="I913" s="50"/>
      <c r="J913" s="50"/>
      <c r="K913" s="50"/>
    </row>
    <row r="914" customHeight="1" spans="9:11">
      <c r="I914" s="50"/>
      <c r="J914" s="50"/>
      <c r="K914" s="50"/>
    </row>
    <row r="915" customHeight="1" spans="9:11">
      <c r="I915" s="50"/>
      <c r="J915" s="50"/>
      <c r="K915" s="50"/>
    </row>
    <row r="916" customHeight="1" spans="9:11">
      <c r="I916" s="50"/>
      <c r="J916" s="50"/>
      <c r="K916" s="50"/>
    </row>
    <row r="917" customHeight="1" spans="9:11">
      <c r="I917" s="50"/>
      <c r="J917" s="50"/>
      <c r="K917" s="50"/>
    </row>
    <row r="918" customHeight="1" spans="9:11">
      <c r="I918" s="50"/>
      <c r="J918" s="50"/>
      <c r="K918" s="50"/>
    </row>
    <row r="919" customHeight="1" spans="9:11">
      <c r="I919" s="50"/>
      <c r="J919" s="50"/>
      <c r="K919" s="50"/>
    </row>
    <row r="920" customHeight="1" spans="9:11">
      <c r="I920" s="50"/>
      <c r="J920" s="50"/>
      <c r="K920" s="50"/>
    </row>
    <row r="921" customHeight="1" spans="9:11">
      <c r="I921" s="50"/>
      <c r="J921" s="50"/>
      <c r="K921" s="50"/>
    </row>
    <row r="922" customHeight="1" spans="9:11">
      <c r="I922" s="50"/>
      <c r="J922" s="50"/>
      <c r="K922" s="50"/>
    </row>
    <row r="923" customHeight="1" spans="9:11">
      <c r="I923" s="50"/>
      <c r="J923" s="50"/>
      <c r="K923" s="50"/>
    </row>
    <row r="924" customHeight="1" spans="9:11">
      <c r="I924" s="50"/>
      <c r="J924" s="50"/>
      <c r="K924" s="50"/>
    </row>
    <row r="925" customHeight="1" spans="9:11">
      <c r="I925" s="50"/>
      <c r="J925" s="50"/>
      <c r="K925" s="50"/>
    </row>
    <row r="926" customHeight="1" spans="9:11">
      <c r="I926" s="50"/>
      <c r="J926" s="50"/>
      <c r="K926" s="50"/>
    </row>
    <row r="927" customHeight="1" spans="9:11">
      <c r="I927" s="50"/>
      <c r="J927" s="50"/>
      <c r="K927" s="50"/>
    </row>
    <row r="928" customHeight="1" spans="9:11">
      <c r="I928" s="50"/>
      <c r="J928" s="50"/>
      <c r="K928" s="50"/>
    </row>
    <row r="929" customHeight="1" spans="9:11">
      <c r="I929" s="50"/>
      <c r="J929" s="50"/>
      <c r="K929" s="50"/>
    </row>
    <row r="930" customHeight="1" spans="9:11">
      <c r="I930" s="50"/>
      <c r="J930" s="50"/>
      <c r="K930" s="50"/>
    </row>
    <row r="931" customHeight="1" spans="9:11">
      <c r="I931" s="50"/>
      <c r="J931" s="50"/>
      <c r="K931" s="50"/>
    </row>
    <row r="932" customHeight="1" spans="9:11">
      <c r="I932" s="50"/>
      <c r="J932" s="50"/>
      <c r="K932" s="50"/>
    </row>
    <row r="933" customHeight="1" spans="9:11">
      <c r="I933" s="50"/>
      <c r="J933" s="50"/>
      <c r="K933" s="50"/>
    </row>
    <row r="934" customHeight="1" spans="9:11">
      <c r="I934" s="50"/>
      <c r="J934" s="50"/>
      <c r="K934" s="50"/>
    </row>
    <row r="935" customHeight="1" spans="9:11">
      <c r="I935" s="50"/>
      <c r="J935" s="50"/>
      <c r="K935" s="50"/>
    </row>
    <row r="936" customHeight="1" spans="9:11">
      <c r="I936" s="50"/>
      <c r="J936" s="50"/>
      <c r="K936" s="50"/>
    </row>
    <row r="937" customHeight="1" spans="9:11">
      <c r="I937" s="50"/>
      <c r="J937" s="50"/>
      <c r="K937" s="50"/>
    </row>
    <row r="938" customHeight="1" spans="9:11">
      <c r="I938" s="50"/>
      <c r="J938" s="50"/>
      <c r="K938" s="50"/>
    </row>
    <row r="939" customHeight="1" spans="9:11">
      <c r="I939" s="50"/>
      <c r="J939" s="50"/>
      <c r="K939" s="50"/>
    </row>
    <row r="940" customHeight="1" spans="9:11">
      <c r="I940" s="50"/>
      <c r="J940" s="50"/>
      <c r="K940" s="50"/>
    </row>
    <row r="941" customHeight="1" spans="9:11">
      <c r="I941" s="50"/>
      <c r="J941" s="50"/>
      <c r="K941" s="50"/>
    </row>
    <row r="942" customHeight="1" spans="9:11">
      <c r="I942" s="50"/>
      <c r="J942" s="50"/>
      <c r="K942" s="50"/>
    </row>
    <row r="943" customHeight="1" spans="9:11">
      <c r="I943" s="50"/>
      <c r="J943" s="50"/>
      <c r="K943" s="50"/>
    </row>
    <row r="944" customHeight="1" spans="9:11">
      <c r="I944" s="50"/>
      <c r="J944" s="50"/>
      <c r="K944" s="50"/>
    </row>
    <row r="945" customHeight="1" spans="9:11">
      <c r="I945" s="50"/>
      <c r="J945" s="50"/>
      <c r="K945" s="50"/>
    </row>
    <row r="946" customHeight="1" spans="9:11">
      <c r="I946" s="50"/>
      <c r="J946" s="50"/>
      <c r="K946" s="50"/>
    </row>
    <row r="947" customHeight="1" spans="9:11">
      <c r="I947" s="50"/>
      <c r="J947" s="50"/>
      <c r="K947" s="50"/>
    </row>
    <row r="948" customHeight="1" spans="9:11">
      <c r="I948" s="50"/>
      <c r="J948" s="50"/>
      <c r="K948" s="50"/>
    </row>
    <row r="949" customHeight="1" spans="9:11">
      <c r="I949" s="50"/>
      <c r="J949" s="50"/>
      <c r="K949" s="50"/>
    </row>
    <row r="950" customHeight="1" spans="9:11">
      <c r="I950" s="50"/>
      <c r="J950" s="50"/>
      <c r="K950" s="50"/>
    </row>
    <row r="951" customHeight="1" spans="9:11">
      <c r="I951" s="50"/>
      <c r="J951" s="50"/>
      <c r="K951" s="50"/>
    </row>
    <row r="952" customHeight="1" spans="9:11">
      <c r="I952" s="50"/>
      <c r="J952" s="50"/>
      <c r="K952" s="50"/>
    </row>
    <row r="953" customHeight="1" spans="9:11">
      <c r="I953" s="50"/>
      <c r="J953" s="50"/>
      <c r="K953" s="50"/>
    </row>
    <row r="954" customHeight="1" spans="9:11">
      <c r="I954" s="50"/>
      <c r="J954" s="50"/>
      <c r="K954" s="50"/>
    </row>
    <row r="955" customHeight="1" spans="9:11">
      <c r="I955" s="50"/>
      <c r="J955" s="50"/>
      <c r="K955" s="50"/>
    </row>
    <row r="956" customHeight="1" spans="9:11">
      <c r="I956" s="50"/>
      <c r="J956" s="50"/>
      <c r="K956" s="50"/>
    </row>
    <row r="957" customHeight="1" spans="9:11">
      <c r="I957" s="50"/>
      <c r="J957" s="50"/>
      <c r="K957" s="50"/>
    </row>
    <row r="958" customHeight="1" spans="9:11">
      <c r="I958" s="50"/>
      <c r="J958" s="50"/>
      <c r="K958" s="50"/>
    </row>
    <row r="959" customHeight="1" spans="9:11">
      <c r="I959" s="50"/>
      <c r="J959" s="50"/>
      <c r="K959" s="50"/>
    </row>
    <row r="960" customHeight="1" spans="9:11">
      <c r="I960" s="50"/>
      <c r="J960" s="50"/>
      <c r="K960" s="50"/>
    </row>
    <row r="961" customHeight="1" spans="9:11">
      <c r="I961" s="50"/>
      <c r="J961" s="50"/>
      <c r="K961" s="50"/>
    </row>
    <row r="962" customHeight="1" spans="9:11">
      <c r="I962" s="50"/>
      <c r="J962" s="50"/>
      <c r="K962" s="50"/>
    </row>
    <row r="963" customHeight="1" spans="9:11">
      <c r="I963" s="50"/>
      <c r="J963" s="50"/>
      <c r="K963" s="50"/>
    </row>
    <row r="964" customHeight="1" spans="9:11">
      <c r="I964" s="50"/>
      <c r="J964" s="50"/>
      <c r="K964" s="50"/>
    </row>
    <row r="965" customHeight="1" spans="9:11">
      <c r="I965" s="50"/>
      <c r="J965" s="50"/>
      <c r="K965" s="50"/>
    </row>
    <row r="966" customHeight="1" spans="9:11">
      <c r="I966" s="50"/>
      <c r="J966" s="50"/>
      <c r="K966" s="50"/>
    </row>
    <row r="967" customHeight="1" spans="9:11">
      <c r="I967" s="50"/>
      <c r="J967" s="50"/>
      <c r="K967" s="50"/>
    </row>
    <row r="968" customHeight="1" spans="9:11">
      <c r="I968" s="50"/>
      <c r="J968" s="50"/>
      <c r="K968" s="50"/>
    </row>
    <row r="969" customHeight="1" spans="9:11">
      <c r="I969" s="50"/>
      <c r="J969" s="50"/>
      <c r="K969" s="50"/>
    </row>
    <row r="970" customHeight="1" spans="9:11">
      <c r="I970" s="50"/>
      <c r="J970" s="50"/>
      <c r="K970" s="50"/>
    </row>
    <row r="971" customHeight="1" spans="9:11">
      <c r="I971" s="50"/>
      <c r="J971" s="50"/>
      <c r="K971" s="50"/>
    </row>
    <row r="972" customHeight="1" spans="9:11">
      <c r="I972" s="50"/>
      <c r="J972" s="50"/>
      <c r="K972" s="50"/>
    </row>
    <row r="973" customHeight="1" spans="9:11">
      <c r="I973" s="50"/>
      <c r="J973" s="50"/>
      <c r="K973" s="50"/>
    </row>
    <row r="974" customHeight="1" spans="9:11">
      <c r="I974" s="50"/>
      <c r="J974" s="50"/>
      <c r="K974" s="50"/>
    </row>
    <row r="975" customHeight="1" spans="9:11">
      <c r="I975" s="50"/>
      <c r="J975" s="50"/>
      <c r="K975" s="50"/>
    </row>
    <row r="976" customHeight="1" spans="9:11">
      <c r="I976" s="50"/>
      <c r="J976" s="50"/>
      <c r="K976" s="50"/>
    </row>
    <row r="977" customHeight="1" spans="9:11">
      <c r="I977" s="50"/>
      <c r="J977" s="50"/>
      <c r="K977" s="50"/>
    </row>
    <row r="978" customHeight="1" spans="9:11">
      <c r="I978" s="50"/>
      <c r="J978" s="50"/>
      <c r="K978" s="50"/>
    </row>
    <row r="979" customHeight="1" spans="9:11">
      <c r="I979" s="50"/>
      <c r="J979" s="50"/>
      <c r="K979" s="50"/>
    </row>
    <row r="980" customHeight="1" spans="9:11">
      <c r="I980" s="50"/>
      <c r="J980" s="50"/>
      <c r="K980" s="50"/>
    </row>
    <row r="981" customHeight="1" spans="9:11">
      <c r="I981" s="50"/>
      <c r="J981" s="50"/>
      <c r="K981" s="50"/>
    </row>
    <row r="982" customHeight="1" spans="9:11">
      <c r="I982" s="50"/>
      <c r="J982" s="50"/>
      <c r="K982" s="50"/>
    </row>
    <row r="983" customHeight="1" spans="9:11">
      <c r="I983" s="50"/>
      <c r="J983" s="50"/>
      <c r="K983" s="50"/>
    </row>
    <row r="984" customHeight="1" spans="9:11">
      <c r="I984" s="50"/>
      <c r="J984" s="50"/>
      <c r="K984" s="50"/>
    </row>
    <row r="985" customHeight="1" spans="9:11">
      <c r="I985" s="50"/>
      <c r="J985" s="50"/>
      <c r="K985" s="50"/>
    </row>
    <row r="986" customHeight="1" spans="9:11">
      <c r="I986" s="50"/>
      <c r="J986" s="50"/>
      <c r="K986" s="50"/>
    </row>
    <row r="987" customHeight="1" spans="9:11">
      <c r="I987" s="50"/>
      <c r="J987" s="50"/>
      <c r="K987" s="50"/>
    </row>
    <row r="988" customHeight="1" spans="9:11">
      <c r="I988" s="50"/>
      <c r="J988" s="50"/>
      <c r="K988" s="50"/>
    </row>
    <row r="989" customHeight="1" spans="9:11">
      <c r="I989" s="50"/>
      <c r="J989" s="50"/>
      <c r="K989" s="50"/>
    </row>
    <row r="990" customHeight="1" spans="9:11">
      <c r="I990" s="50"/>
      <c r="J990" s="50"/>
      <c r="K990" s="50"/>
    </row>
    <row r="991" customHeight="1" spans="9:11">
      <c r="I991" s="50"/>
      <c r="J991" s="50"/>
      <c r="K991" s="50"/>
    </row>
    <row r="992" customHeight="1" spans="9:11">
      <c r="I992" s="50"/>
      <c r="J992" s="50"/>
      <c r="K992" s="50"/>
    </row>
    <row r="993" customHeight="1" spans="9:11">
      <c r="I993" s="50"/>
      <c r="J993" s="50"/>
      <c r="K993" s="50"/>
    </row>
    <row r="994" customHeight="1" spans="9:11">
      <c r="I994" s="50"/>
      <c r="J994" s="50"/>
      <c r="K994" s="50"/>
    </row>
    <row r="995" customHeight="1" spans="9:11">
      <c r="I995" s="50"/>
      <c r="J995" s="50"/>
      <c r="K995" s="50"/>
    </row>
    <row r="996" customHeight="1" spans="9:11">
      <c r="I996" s="50"/>
      <c r="J996" s="50"/>
      <c r="K996" s="50"/>
    </row>
    <row r="997" customHeight="1" spans="9:11">
      <c r="I997" s="50"/>
      <c r="J997" s="50"/>
      <c r="K997" s="50"/>
    </row>
    <row r="998" customHeight="1" spans="9:11">
      <c r="I998" s="50"/>
      <c r="J998" s="50"/>
      <c r="K998" s="50"/>
    </row>
    <row r="999" customHeight="1" spans="9:11">
      <c r="I999" s="50"/>
      <c r="J999" s="50"/>
      <c r="K999" s="50"/>
    </row>
    <row r="1000" customHeight="1" spans="9:11">
      <c r="I1000" s="50"/>
      <c r="J1000" s="50"/>
      <c r="K1000" s="50"/>
    </row>
    <row r="1001" customHeight="1" spans="10:11">
      <c r="J1001" s="50"/>
      <c r="K1001" s="50"/>
    </row>
  </sheetData>
  <mergeCells count="47">
    <mergeCell ref="E1:H1"/>
    <mergeCell ref="J1:K1"/>
    <mergeCell ref="E2:H2"/>
    <mergeCell ref="E3:H3"/>
    <mergeCell ref="E4:H4"/>
    <mergeCell ref="E5:H5"/>
    <mergeCell ref="E6:H6"/>
    <mergeCell ref="J6:K6"/>
    <mergeCell ref="E7:H7"/>
    <mergeCell ref="J7:K7"/>
    <mergeCell ref="E8:H8"/>
    <mergeCell ref="J8:K8"/>
    <mergeCell ref="E9:H9"/>
    <mergeCell ref="J9:K9"/>
    <mergeCell ref="E10:H10"/>
    <mergeCell ref="J10:K10"/>
    <mergeCell ref="E11:H11"/>
    <mergeCell ref="E12:H12"/>
    <mergeCell ref="E13:H13"/>
    <mergeCell ref="J13:K13"/>
    <mergeCell ref="E14:H14"/>
    <mergeCell ref="J14:K14"/>
    <mergeCell ref="E15:H15"/>
    <mergeCell ref="J15:K15"/>
    <mergeCell ref="E16:H16"/>
    <mergeCell ref="J16:K16"/>
    <mergeCell ref="E17:H17"/>
    <mergeCell ref="J17:K17"/>
    <mergeCell ref="E18:H18"/>
    <mergeCell ref="J20:K20"/>
    <mergeCell ref="J21:K21"/>
    <mergeCell ref="J22:K22"/>
    <mergeCell ref="J23:K23"/>
    <mergeCell ref="J24:K24"/>
    <mergeCell ref="J27:K27"/>
    <mergeCell ref="J28:K28"/>
    <mergeCell ref="J29:K29"/>
    <mergeCell ref="J30:K30"/>
    <mergeCell ref="J31:K31"/>
    <mergeCell ref="B39:H39"/>
    <mergeCell ref="C40:H40"/>
    <mergeCell ref="C41:H41"/>
    <mergeCell ref="C42:H42"/>
    <mergeCell ref="B44:H44"/>
    <mergeCell ref="B45:H45"/>
    <mergeCell ref="B46:H46"/>
    <mergeCell ref="J34:K35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20124D"/>
    <outlinePr summaryBelow="0" summaryRight="0"/>
  </sheetPr>
  <dimension ref="A1:L1001"/>
  <sheetViews>
    <sheetView showGridLines="0" workbookViewId="0">
      <pane ySplit="1" topLeftCell="A2" activePane="bottomLeft" state="frozen"/>
      <selection/>
      <selection pane="bottomLeft" activeCell="B3" sqref="B3"/>
    </sheetView>
  </sheetViews>
  <sheetFormatPr defaultColWidth="12.6285714285714" defaultRowHeight="15.75" customHeight="1"/>
  <cols>
    <col min="1" max="1" width="6.13333333333333" customWidth="1"/>
    <col min="2" max="2" width="43.247619047619" customWidth="1"/>
    <col min="3" max="3" width="21" customWidth="1"/>
    <col min="4" max="4" width="13.247619047619" customWidth="1"/>
    <col min="5" max="5" width="25.5047619047619" customWidth="1"/>
    <col min="6" max="6" width="19.5047619047619" customWidth="1"/>
    <col min="7" max="7" width="19" customWidth="1"/>
    <col min="8" max="8" width="18.1333333333333" customWidth="1"/>
    <col min="9" max="10" width="20.752380952381" customWidth="1"/>
    <col min="11" max="11" width="36.8761904761905" customWidth="1"/>
    <col min="12" max="12" width="35.5047619047619" customWidth="1"/>
  </cols>
  <sheetData>
    <row r="1" customHeight="1" spans="1:12">
      <c r="A1" s="1"/>
      <c r="B1" s="2" t="s">
        <v>1619</v>
      </c>
      <c r="C1" s="2" t="s">
        <v>1620</v>
      </c>
      <c r="D1" s="2" t="s">
        <v>1621</v>
      </c>
      <c r="E1" s="2" t="s">
        <v>1421</v>
      </c>
      <c r="F1" s="2" t="s">
        <v>1622</v>
      </c>
      <c r="G1" s="2" t="s">
        <v>1623</v>
      </c>
      <c r="H1" s="2" t="s">
        <v>1624</v>
      </c>
      <c r="I1" s="2" t="s">
        <v>1625</v>
      </c>
      <c r="J1" s="6" t="s">
        <v>56</v>
      </c>
      <c r="K1" s="2" t="s">
        <v>1626</v>
      </c>
      <c r="L1" s="2" t="s">
        <v>1627</v>
      </c>
    </row>
    <row r="2" customHeight="1" spans="1:12">
      <c r="A2" s="1"/>
      <c r="B2" s="3" t="s">
        <v>1628</v>
      </c>
      <c r="C2" s="4" t="s">
        <v>1629</v>
      </c>
      <c r="D2" s="4">
        <v>2016</v>
      </c>
      <c r="E2" s="4">
        <v>37173</v>
      </c>
      <c r="F2" s="4" t="s">
        <v>1630</v>
      </c>
      <c r="G2" s="4" t="s">
        <v>1107</v>
      </c>
      <c r="H2" s="4" t="s">
        <v>1631</v>
      </c>
      <c r="I2" s="4" t="s">
        <v>1608</v>
      </c>
      <c r="J2" s="7" t="s">
        <v>339</v>
      </c>
      <c r="K2" s="8" t="s">
        <v>1632</v>
      </c>
      <c r="L2" s="4" t="s">
        <v>1633</v>
      </c>
    </row>
    <row r="3" customHeight="1" spans="1:12">
      <c r="A3" s="1"/>
      <c r="B3" s="3" t="s">
        <v>1634</v>
      </c>
      <c r="C3" s="4" t="s">
        <v>1629</v>
      </c>
      <c r="D3" s="4">
        <v>2016</v>
      </c>
      <c r="E3" s="4" t="s">
        <v>1635</v>
      </c>
      <c r="F3" s="4" t="s">
        <v>1098</v>
      </c>
      <c r="G3" s="4" t="s">
        <v>1098</v>
      </c>
      <c r="H3" s="4" t="s">
        <v>1608</v>
      </c>
      <c r="I3" s="4" t="s">
        <v>1608</v>
      </c>
      <c r="J3" s="4"/>
      <c r="K3" s="4"/>
      <c r="L3" s="4"/>
    </row>
    <row r="4" customHeight="1" spans="1:12">
      <c r="A4" s="1"/>
      <c r="B4" s="3" t="s">
        <v>1636</v>
      </c>
      <c r="C4" s="4" t="s">
        <v>1629</v>
      </c>
      <c r="D4" s="4">
        <v>2016</v>
      </c>
      <c r="E4" s="4">
        <v>49052</v>
      </c>
      <c r="F4" s="4" t="s">
        <v>1630</v>
      </c>
      <c r="G4" s="4" t="s">
        <v>1630</v>
      </c>
      <c r="H4" s="4" t="s">
        <v>1637</v>
      </c>
      <c r="I4" s="4" t="s">
        <v>1638</v>
      </c>
      <c r="J4" s="9" t="s">
        <v>1639</v>
      </c>
      <c r="K4" s="8" t="s">
        <v>1640</v>
      </c>
      <c r="L4" s="4" t="s">
        <v>1641</v>
      </c>
    </row>
    <row r="5" customHeight="1" spans="1:12">
      <c r="A5" s="1"/>
      <c r="B5" s="3" t="s">
        <v>1642</v>
      </c>
      <c r="C5" s="4" t="s">
        <v>1629</v>
      </c>
      <c r="D5" s="4">
        <v>2016</v>
      </c>
      <c r="E5" s="4">
        <v>77928</v>
      </c>
      <c r="F5" s="4" t="s">
        <v>1107</v>
      </c>
      <c r="G5" s="4" t="s">
        <v>1107</v>
      </c>
      <c r="H5" s="4" t="s">
        <v>1631</v>
      </c>
      <c r="I5" s="4" t="s">
        <v>1608</v>
      </c>
      <c r="J5" s="7" t="s">
        <v>339</v>
      </c>
      <c r="K5" s="8" t="s">
        <v>1643</v>
      </c>
      <c r="L5" s="4" t="s">
        <v>1633</v>
      </c>
    </row>
    <row r="6" customHeight="1" spans="1:12">
      <c r="A6" s="1"/>
      <c r="B6" s="3" t="s">
        <v>1644</v>
      </c>
      <c r="C6" s="4" t="s">
        <v>1629</v>
      </c>
      <c r="D6" s="4">
        <v>2016</v>
      </c>
      <c r="E6" s="4" t="s">
        <v>1635</v>
      </c>
      <c r="F6" s="4" t="s">
        <v>1098</v>
      </c>
      <c r="G6" s="4" t="s">
        <v>1098</v>
      </c>
      <c r="H6" s="4" t="s">
        <v>1608</v>
      </c>
      <c r="I6" s="4" t="s">
        <v>1608</v>
      </c>
      <c r="J6" s="4"/>
      <c r="K6" s="4"/>
      <c r="L6" s="4"/>
    </row>
    <row r="7" customHeight="1" spans="1:12">
      <c r="A7" s="5"/>
      <c r="B7" s="3" t="s">
        <v>1645</v>
      </c>
      <c r="C7" s="4" t="s">
        <v>1629</v>
      </c>
      <c r="D7" s="4">
        <v>2016</v>
      </c>
      <c r="E7" s="4">
        <v>56143</v>
      </c>
      <c r="F7" s="4" t="s">
        <v>1107</v>
      </c>
      <c r="G7" s="4" t="s">
        <v>1630</v>
      </c>
      <c r="H7" s="4" t="s">
        <v>1637</v>
      </c>
      <c r="I7" s="4" t="s">
        <v>1638</v>
      </c>
      <c r="J7" s="7" t="s">
        <v>339</v>
      </c>
      <c r="K7" s="8" t="s">
        <v>1646</v>
      </c>
      <c r="L7" s="4" t="s">
        <v>1641</v>
      </c>
    </row>
    <row r="8" customHeight="1" spans="1:12">
      <c r="A8" s="1"/>
      <c r="B8" s="3" t="s">
        <v>1647</v>
      </c>
      <c r="C8" s="4" t="s">
        <v>1629</v>
      </c>
      <c r="D8" s="4">
        <v>2016</v>
      </c>
      <c r="E8" s="4" t="s">
        <v>1635</v>
      </c>
      <c r="F8" s="4" t="s">
        <v>1098</v>
      </c>
      <c r="G8" s="4" t="s">
        <v>1098</v>
      </c>
      <c r="H8" s="4" t="s">
        <v>1608</v>
      </c>
      <c r="I8" s="4" t="s">
        <v>1608</v>
      </c>
      <c r="J8" s="4"/>
      <c r="K8" s="4"/>
      <c r="L8" s="4"/>
    </row>
    <row r="9" customHeight="1" spans="1:12">
      <c r="A9" s="1"/>
      <c r="B9" s="3" t="s">
        <v>1648</v>
      </c>
      <c r="C9" s="4" t="s">
        <v>1629</v>
      </c>
      <c r="D9" s="4">
        <v>2016</v>
      </c>
      <c r="E9" s="4">
        <v>72498</v>
      </c>
      <c r="F9" s="4" t="s">
        <v>1107</v>
      </c>
      <c r="G9" s="4" t="s">
        <v>1630</v>
      </c>
      <c r="H9" s="4" t="s">
        <v>1637</v>
      </c>
      <c r="I9" s="4" t="s">
        <v>1638</v>
      </c>
      <c r="J9" s="7" t="s">
        <v>339</v>
      </c>
      <c r="K9" s="8" t="s">
        <v>1646</v>
      </c>
      <c r="L9" s="4" t="s">
        <v>1641</v>
      </c>
    </row>
    <row r="10" customHeight="1" spans="1:12">
      <c r="A10" s="1"/>
      <c r="B10" s="3" t="s">
        <v>1649</v>
      </c>
      <c r="C10" s="4" t="s">
        <v>1629</v>
      </c>
      <c r="D10" s="4">
        <v>2017</v>
      </c>
      <c r="E10" s="4" t="s">
        <v>1635</v>
      </c>
      <c r="F10" s="4" t="s">
        <v>1098</v>
      </c>
      <c r="G10" s="4" t="s">
        <v>1098</v>
      </c>
      <c r="H10" s="4" t="s">
        <v>1608</v>
      </c>
      <c r="I10" s="4" t="s">
        <v>1608</v>
      </c>
      <c r="J10" s="4"/>
      <c r="K10" s="4"/>
      <c r="L10" s="4"/>
    </row>
    <row r="11" customHeight="1" spans="1:12">
      <c r="A11" s="1"/>
      <c r="B11" s="3" t="s">
        <v>1650</v>
      </c>
      <c r="C11" s="4" t="s">
        <v>1629</v>
      </c>
      <c r="D11" s="4">
        <v>2017</v>
      </c>
      <c r="E11" s="4">
        <v>21266</v>
      </c>
      <c r="F11" s="4" t="s">
        <v>1107</v>
      </c>
      <c r="G11" s="4" t="s">
        <v>1107</v>
      </c>
      <c r="H11" s="4" t="s">
        <v>1651</v>
      </c>
      <c r="I11" s="4" t="s">
        <v>1608</v>
      </c>
      <c r="J11" s="7" t="s">
        <v>339</v>
      </c>
      <c r="K11" s="8" t="s">
        <v>1652</v>
      </c>
      <c r="L11" s="4" t="s">
        <v>1653</v>
      </c>
    </row>
    <row r="12" customHeight="1" spans="1:12">
      <c r="A12" s="1"/>
      <c r="B12" s="3" t="s">
        <v>1654</v>
      </c>
      <c r="C12" s="4" t="s">
        <v>1629</v>
      </c>
      <c r="D12" s="4">
        <v>2017</v>
      </c>
      <c r="E12" s="4">
        <v>26174</v>
      </c>
      <c r="F12" s="4" t="s">
        <v>1107</v>
      </c>
      <c r="G12" s="4" t="s">
        <v>1107</v>
      </c>
      <c r="H12" s="4" t="s">
        <v>1651</v>
      </c>
      <c r="I12" s="4" t="s">
        <v>1608</v>
      </c>
      <c r="J12" s="7" t="s">
        <v>339</v>
      </c>
      <c r="K12" s="8" t="s">
        <v>1655</v>
      </c>
      <c r="L12" s="4" t="s">
        <v>1653</v>
      </c>
    </row>
    <row r="13" customHeight="1" spans="1:12">
      <c r="A13" s="1"/>
      <c r="B13" s="3" t="s">
        <v>1656</v>
      </c>
      <c r="C13" s="4" t="s">
        <v>1629</v>
      </c>
      <c r="D13" s="4">
        <v>2017</v>
      </c>
      <c r="E13" s="4" t="s">
        <v>1635</v>
      </c>
      <c r="F13" s="4" t="s">
        <v>1098</v>
      </c>
      <c r="G13" s="4" t="s">
        <v>1098</v>
      </c>
      <c r="H13" s="4" t="s">
        <v>1608</v>
      </c>
      <c r="I13" s="4" t="s">
        <v>1608</v>
      </c>
      <c r="J13" s="4"/>
      <c r="K13" s="4"/>
      <c r="L13" s="4"/>
    </row>
    <row r="14" customHeight="1" spans="1:12">
      <c r="A14" s="1"/>
      <c r="B14" s="3" t="s">
        <v>1657</v>
      </c>
      <c r="C14" s="4" t="s">
        <v>1629</v>
      </c>
      <c r="D14" s="4">
        <v>2017</v>
      </c>
      <c r="E14" s="4" t="s">
        <v>1635</v>
      </c>
      <c r="F14" s="4" t="s">
        <v>1098</v>
      </c>
      <c r="G14" s="4" t="s">
        <v>1098</v>
      </c>
      <c r="H14" s="4" t="s">
        <v>1608</v>
      </c>
      <c r="I14" s="4" t="s">
        <v>1608</v>
      </c>
      <c r="J14" s="4"/>
      <c r="K14" s="4"/>
      <c r="L14" s="4"/>
    </row>
    <row r="15" customHeight="1" spans="1:12">
      <c r="A15" s="1"/>
      <c r="B15" s="3" t="s">
        <v>1658</v>
      </c>
      <c r="C15" s="4" t="s">
        <v>1629</v>
      </c>
      <c r="D15" s="4">
        <v>2017</v>
      </c>
      <c r="E15" s="4">
        <v>12257</v>
      </c>
      <c r="F15" s="4" t="s">
        <v>1107</v>
      </c>
      <c r="G15" s="4" t="s">
        <v>1107</v>
      </c>
      <c r="H15" s="4" t="s">
        <v>1631</v>
      </c>
      <c r="I15" s="4" t="s">
        <v>1608</v>
      </c>
      <c r="J15" s="7" t="s">
        <v>339</v>
      </c>
      <c r="K15" s="8" t="s">
        <v>1659</v>
      </c>
      <c r="L15" s="4" t="s">
        <v>1633</v>
      </c>
    </row>
    <row r="16" customHeight="1" spans="1:12">
      <c r="A16" s="1"/>
      <c r="B16" s="3" t="s">
        <v>1660</v>
      </c>
      <c r="C16" s="4" t="s">
        <v>1629</v>
      </c>
      <c r="D16" s="4">
        <v>2017</v>
      </c>
      <c r="E16" s="4" t="s">
        <v>1635</v>
      </c>
      <c r="F16" s="4" t="s">
        <v>1098</v>
      </c>
      <c r="G16" s="4" t="s">
        <v>1098</v>
      </c>
      <c r="H16" s="4" t="s">
        <v>1608</v>
      </c>
      <c r="I16" s="4" t="s">
        <v>1608</v>
      </c>
      <c r="J16" s="4"/>
      <c r="K16" s="4"/>
      <c r="L16" s="4"/>
    </row>
    <row r="17" customHeight="1" spans="1:12">
      <c r="A17" s="1"/>
      <c r="B17" s="3" t="s">
        <v>1661</v>
      </c>
      <c r="C17" s="4" t="s">
        <v>1629</v>
      </c>
      <c r="D17" s="4">
        <v>2017</v>
      </c>
      <c r="E17" s="4" t="s">
        <v>1635</v>
      </c>
      <c r="F17" s="4" t="s">
        <v>1098</v>
      </c>
      <c r="G17" s="4" t="s">
        <v>1098</v>
      </c>
      <c r="H17" s="4" t="s">
        <v>1608</v>
      </c>
      <c r="I17" s="4" t="s">
        <v>1608</v>
      </c>
      <c r="J17" s="4"/>
      <c r="K17" s="4"/>
      <c r="L17" s="4"/>
    </row>
    <row r="18" customHeight="1" spans="1:12">
      <c r="A18" s="1"/>
      <c r="B18" s="3" t="s">
        <v>1662</v>
      </c>
      <c r="C18" s="4" t="s">
        <v>1629</v>
      </c>
      <c r="D18" s="4">
        <v>2017</v>
      </c>
      <c r="E18" s="4" t="s">
        <v>1635</v>
      </c>
      <c r="F18" s="4" t="s">
        <v>1098</v>
      </c>
      <c r="G18" s="4" t="s">
        <v>1098</v>
      </c>
      <c r="H18" s="4" t="s">
        <v>1608</v>
      </c>
      <c r="I18" s="4" t="s">
        <v>1608</v>
      </c>
      <c r="J18" s="4"/>
      <c r="K18" s="4"/>
      <c r="L18" s="4"/>
    </row>
    <row r="19" customHeight="1" spans="1:12">
      <c r="A19" s="1"/>
      <c r="B19" s="3" t="s">
        <v>1663</v>
      </c>
      <c r="C19" s="4" t="s">
        <v>1629</v>
      </c>
      <c r="D19" s="4">
        <v>2017</v>
      </c>
      <c r="E19" s="4" t="s">
        <v>1635</v>
      </c>
      <c r="F19" s="4" t="s">
        <v>1098</v>
      </c>
      <c r="G19" s="4" t="s">
        <v>1098</v>
      </c>
      <c r="H19" s="4" t="s">
        <v>1608</v>
      </c>
      <c r="I19" s="4" t="s">
        <v>1608</v>
      </c>
      <c r="J19" s="4"/>
      <c r="K19" s="4"/>
      <c r="L19" s="4"/>
    </row>
    <row r="20" customHeight="1" spans="1:12">
      <c r="A20" s="1"/>
      <c r="B20" s="3" t="s">
        <v>1664</v>
      </c>
      <c r="C20" s="4" t="s">
        <v>1629</v>
      </c>
      <c r="D20" s="4">
        <v>2018</v>
      </c>
      <c r="E20" s="4" t="s">
        <v>1635</v>
      </c>
      <c r="F20" s="4" t="s">
        <v>1098</v>
      </c>
      <c r="G20" s="4" t="s">
        <v>1098</v>
      </c>
      <c r="H20" s="4" t="s">
        <v>1608</v>
      </c>
      <c r="I20" s="4" t="s">
        <v>1608</v>
      </c>
      <c r="J20" s="4"/>
      <c r="K20" s="4"/>
      <c r="L20" s="4"/>
    </row>
    <row r="21" customHeight="1" spans="1:12">
      <c r="A21" s="1"/>
      <c r="B21" s="3" t="s">
        <v>1665</v>
      </c>
      <c r="C21" s="4" t="s">
        <v>1629</v>
      </c>
      <c r="D21" s="4">
        <v>2018</v>
      </c>
      <c r="E21" s="4" t="s">
        <v>1635</v>
      </c>
      <c r="F21" s="4" t="s">
        <v>1098</v>
      </c>
      <c r="G21" s="4" t="s">
        <v>1098</v>
      </c>
      <c r="H21" s="4" t="s">
        <v>1608</v>
      </c>
      <c r="I21" s="4" t="s">
        <v>1608</v>
      </c>
      <c r="J21" s="4"/>
      <c r="K21" s="4"/>
      <c r="L21" s="4"/>
    </row>
    <row r="22" customHeight="1" spans="1:12">
      <c r="A22" s="1"/>
      <c r="B22" s="3" t="s">
        <v>1666</v>
      </c>
      <c r="C22" s="4" t="s">
        <v>1629</v>
      </c>
      <c r="D22" s="4">
        <v>2018</v>
      </c>
      <c r="E22" s="4" t="s">
        <v>1635</v>
      </c>
      <c r="F22" s="4" t="s">
        <v>1098</v>
      </c>
      <c r="G22" s="4" t="s">
        <v>1098</v>
      </c>
      <c r="H22" s="4" t="s">
        <v>1608</v>
      </c>
      <c r="I22" s="4" t="s">
        <v>1608</v>
      </c>
      <c r="J22" s="4"/>
      <c r="K22" s="4"/>
      <c r="L22" s="4"/>
    </row>
    <row r="23" customHeight="1" spans="1:12">
      <c r="A23" s="1"/>
      <c r="B23" s="3" t="s">
        <v>1667</v>
      </c>
      <c r="C23" s="4" t="s">
        <v>1629</v>
      </c>
      <c r="D23" s="4">
        <v>2018</v>
      </c>
      <c r="E23" s="4">
        <v>37202</v>
      </c>
      <c r="F23" s="4" t="s">
        <v>1107</v>
      </c>
      <c r="G23" s="4" t="s">
        <v>1107</v>
      </c>
      <c r="H23" s="4" t="s">
        <v>1631</v>
      </c>
      <c r="I23" s="4" t="s">
        <v>1608</v>
      </c>
      <c r="J23" s="7" t="s">
        <v>339</v>
      </c>
      <c r="K23" s="8" t="s">
        <v>1668</v>
      </c>
      <c r="L23" s="4" t="s">
        <v>1633</v>
      </c>
    </row>
    <row r="24" customHeight="1" spans="1:12">
      <c r="A24" s="1"/>
      <c r="B24" s="3" t="s">
        <v>1669</v>
      </c>
      <c r="C24" s="4" t="s">
        <v>1629</v>
      </c>
      <c r="D24" s="4">
        <v>2018</v>
      </c>
      <c r="E24" s="4" t="s">
        <v>1635</v>
      </c>
      <c r="F24" s="4" t="s">
        <v>1098</v>
      </c>
      <c r="G24" s="4" t="s">
        <v>1098</v>
      </c>
      <c r="H24" s="4" t="s">
        <v>1608</v>
      </c>
      <c r="I24" s="4" t="s">
        <v>1608</v>
      </c>
      <c r="J24" s="4"/>
      <c r="K24" s="4"/>
      <c r="L24" s="4"/>
    </row>
    <row r="25" customHeight="1" spans="1:12">
      <c r="A25" s="1"/>
      <c r="B25" s="3" t="s">
        <v>1670</v>
      </c>
      <c r="C25" s="4" t="s">
        <v>1629</v>
      </c>
      <c r="D25" s="4">
        <v>2018</v>
      </c>
      <c r="E25" s="4">
        <v>44095</v>
      </c>
      <c r="F25" s="4" t="s">
        <v>1107</v>
      </c>
      <c r="G25" s="4" t="s">
        <v>1107</v>
      </c>
      <c r="H25" s="4" t="s">
        <v>1631</v>
      </c>
      <c r="I25" s="4" t="s">
        <v>1608</v>
      </c>
      <c r="J25" s="7" t="s">
        <v>339</v>
      </c>
      <c r="K25" s="8" t="s">
        <v>1671</v>
      </c>
      <c r="L25" s="4" t="s">
        <v>1633</v>
      </c>
    </row>
    <row r="26" customHeight="1" spans="1:12">
      <c r="A26" s="1"/>
      <c r="B26" s="3" t="s">
        <v>1672</v>
      </c>
      <c r="C26" s="4" t="s">
        <v>1629</v>
      </c>
      <c r="D26" s="4">
        <v>2018</v>
      </c>
      <c r="E26" s="4">
        <v>9262</v>
      </c>
      <c r="F26" s="4" t="s">
        <v>1107</v>
      </c>
      <c r="G26" s="4" t="s">
        <v>1107</v>
      </c>
      <c r="H26" s="4" t="s">
        <v>1651</v>
      </c>
      <c r="I26" s="4" t="s">
        <v>1608</v>
      </c>
      <c r="J26" s="7" t="s">
        <v>339</v>
      </c>
      <c r="K26" s="8" t="s">
        <v>1673</v>
      </c>
      <c r="L26" s="4" t="s">
        <v>1653</v>
      </c>
    </row>
    <row r="27" customHeight="1" spans="1:12">
      <c r="A27" s="1"/>
      <c r="B27" s="3" t="s">
        <v>1674</v>
      </c>
      <c r="C27" s="4" t="s">
        <v>1629</v>
      </c>
      <c r="D27" s="4">
        <v>2018</v>
      </c>
      <c r="E27" s="4" t="s">
        <v>1635</v>
      </c>
      <c r="F27" s="4" t="s">
        <v>1098</v>
      </c>
      <c r="G27" s="4" t="s">
        <v>1098</v>
      </c>
      <c r="H27" s="4" t="s">
        <v>1608</v>
      </c>
      <c r="I27" s="4" t="s">
        <v>1608</v>
      </c>
      <c r="J27" s="4"/>
      <c r="K27" s="4"/>
      <c r="L27" s="4"/>
    </row>
    <row r="28" customHeight="1" spans="1:12">
      <c r="A28" s="1"/>
      <c r="B28" s="3" t="s">
        <v>1675</v>
      </c>
      <c r="C28" s="4" t="s">
        <v>1629</v>
      </c>
      <c r="D28" s="4">
        <v>2018</v>
      </c>
      <c r="E28" s="4">
        <v>40832</v>
      </c>
      <c r="F28" s="4" t="s">
        <v>1107</v>
      </c>
      <c r="G28" s="4" t="s">
        <v>1107</v>
      </c>
      <c r="H28" s="4" t="s">
        <v>1631</v>
      </c>
      <c r="I28" s="4" t="s">
        <v>1608</v>
      </c>
      <c r="J28" s="7" t="s">
        <v>339</v>
      </c>
      <c r="K28" s="8" t="s">
        <v>1676</v>
      </c>
      <c r="L28" s="4" t="s">
        <v>1633</v>
      </c>
    </row>
    <row r="29" customHeight="1" spans="1:12">
      <c r="A29" s="1"/>
      <c r="B29" s="3" t="s">
        <v>1677</v>
      </c>
      <c r="C29" s="4" t="s">
        <v>1629</v>
      </c>
      <c r="D29" s="4">
        <v>2018</v>
      </c>
      <c r="E29" s="4" t="s">
        <v>1635</v>
      </c>
      <c r="F29" s="4" t="s">
        <v>1098</v>
      </c>
      <c r="G29" s="4" t="s">
        <v>1098</v>
      </c>
      <c r="H29" s="4" t="s">
        <v>1608</v>
      </c>
      <c r="I29" s="4" t="s">
        <v>1608</v>
      </c>
      <c r="J29" s="4"/>
      <c r="K29" s="4"/>
      <c r="L29" s="4"/>
    </row>
    <row r="30" customHeight="1" spans="1:12">
      <c r="A30" s="1"/>
      <c r="B30" s="3" t="s">
        <v>1678</v>
      </c>
      <c r="C30" s="4" t="s">
        <v>1629</v>
      </c>
      <c r="D30" s="4">
        <v>2018</v>
      </c>
      <c r="E30" s="4" t="s">
        <v>1635</v>
      </c>
      <c r="F30" s="4" t="s">
        <v>1098</v>
      </c>
      <c r="G30" s="4" t="s">
        <v>1098</v>
      </c>
      <c r="H30" s="4" t="s">
        <v>1608</v>
      </c>
      <c r="I30" s="4" t="s">
        <v>1608</v>
      </c>
      <c r="J30" s="4"/>
      <c r="K30" s="4"/>
      <c r="L30" s="4"/>
    </row>
    <row r="31" customHeight="1" spans="1:12">
      <c r="A31" s="1"/>
      <c r="B31" s="3" t="s">
        <v>1679</v>
      </c>
      <c r="C31" s="4" t="s">
        <v>1629</v>
      </c>
      <c r="D31" s="4">
        <v>2018</v>
      </c>
      <c r="E31" s="4" t="s">
        <v>1635</v>
      </c>
      <c r="F31" s="4" t="s">
        <v>1098</v>
      </c>
      <c r="G31" s="4" t="s">
        <v>1098</v>
      </c>
      <c r="H31" s="4" t="s">
        <v>1608</v>
      </c>
      <c r="I31" s="4" t="s">
        <v>1608</v>
      </c>
      <c r="J31" s="4"/>
      <c r="K31" s="4"/>
      <c r="L31" s="4"/>
    </row>
    <row r="32" customHeight="1" spans="1:12">
      <c r="A32" s="1"/>
      <c r="B32" s="3" t="s">
        <v>1680</v>
      </c>
      <c r="C32" s="4" t="s">
        <v>1629</v>
      </c>
      <c r="D32" s="4">
        <v>2018</v>
      </c>
      <c r="E32" s="4" t="s">
        <v>1635</v>
      </c>
      <c r="F32" s="4" t="s">
        <v>1098</v>
      </c>
      <c r="G32" s="4" t="s">
        <v>1098</v>
      </c>
      <c r="H32" s="4" t="s">
        <v>1608</v>
      </c>
      <c r="I32" s="4" t="s">
        <v>1608</v>
      </c>
      <c r="J32" s="4"/>
      <c r="K32" s="4"/>
      <c r="L32" s="4"/>
    </row>
    <row r="33" customHeight="1" spans="1:12">
      <c r="A33" s="1"/>
      <c r="B33" s="3" t="s">
        <v>1681</v>
      </c>
      <c r="C33" s="4" t="s">
        <v>1629</v>
      </c>
      <c r="D33" s="4">
        <v>2018</v>
      </c>
      <c r="E33" s="4" t="s">
        <v>1635</v>
      </c>
      <c r="F33" s="4" t="s">
        <v>1098</v>
      </c>
      <c r="G33" s="4" t="s">
        <v>1098</v>
      </c>
      <c r="H33" s="4" t="s">
        <v>1608</v>
      </c>
      <c r="I33" s="4" t="s">
        <v>1608</v>
      </c>
      <c r="J33" s="4"/>
      <c r="K33" s="4"/>
      <c r="L33" s="4"/>
    </row>
    <row r="34" customHeight="1" spans="1:12">
      <c r="A34" s="1"/>
      <c r="B34" s="3" t="s">
        <v>1682</v>
      </c>
      <c r="C34" s="4" t="s">
        <v>1629</v>
      </c>
      <c r="D34" s="4">
        <v>2018</v>
      </c>
      <c r="E34" s="4" t="s">
        <v>1635</v>
      </c>
      <c r="F34" s="4" t="s">
        <v>1098</v>
      </c>
      <c r="G34" s="4" t="s">
        <v>1098</v>
      </c>
      <c r="H34" s="4" t="s">
        <v>1608</v>
      </c>
      <c r="I34" s="4" t="s">
        <v>1608</v>
      </c>
      <c r="J34" s="4"/>
      <c r="K34" s="4"/>
      <c r="L34" s="4"/>
    </row>
    <row r="35" customHeight="1" spans="1:12">
      <c r="A35" s="1"/>
      <c r="B35" s="3" t="s">
        <v>1683</v>
      </c>
      <c r="C35" s="4" t="s">
        <v>1629</v>
      </c>
      <c r="D35" s="4">
        <v>2018</v>
      </c>
      <c r="E35" s="4" t="s">
        <v>1635</v>
      </c>
      <c r="F35" s="4" t="s">
        <v>1098</v>
      </c>
      <c r="G35" s="4" t="s">
        <v>1098</v>
      </c>
      <c r="H35" s="4" t="s">
        <v>1608</v>
      </c>
      <c r="I35" s="4" t="s">
        <v>1608</v>
      </c>
      <c r="J35" s="4"/>
      <c r="K35" s="4"/>
      <c r="L35" s="4"/>
    </row>
    <row r="36" customHeight="1" spans="1:12">
      <c r="A36" s="1"/>
      <c r="B36" s="3" t="s">
        <v>1684</v>
      </c>
      <c r="C36" s="4" t="s">
        <v>1629</v>
      </c>
      <c r="D36" s="4">
        <v>2018</v>
      </c>
      <c r="E36" s="4">
        <v>55280</v>
      </c>
      <c r="F36" s="4" t="s">
        <v>1630</v>
      </c>
      <c r="G36" s="4" t="s">
        <v>1630</v>
      </c>
      <c r="H36" s="4" t="s">
        <v>1651</v>
      </c>
      <c r="I36" s="4" t="s">
        <v>1638</v>
      </c>
      <c r="J36" s="7" t="s">
        <v>339</v>
      </c>
      <c r="K36" s="8" t="s">
        <v>1685</v>
      </c>
      <c r="L36" s="4" t="s">
        <v>1633</v>
      </c>
    </row>
    <row r="37" customHeight="1" spans="1:12">
      <c r="A37" s="1"/>
      <c r="B37" s="3" t="s">
        <v>1686</v>
      </c>
      <c r="C37" s="4" t="s">
        <v>1629</v>
      </c>
      <c r="D37" s="4">
        <v>2018</v>
      </c>
      <c r="E37" s="4">
        <v>72365</v>
      </c>
      <c r="F37" s="4" t="s">
        <v>1630</v>
      </c>
      <c r="G37" s="4" t="s">
        <v>1107</v>
      </c>
      <c r="H37" s="4" t="s">
        <v>1608</v>
      </c>
      <c r="I37" s="4" t="s">
        <v>1608</v>
      </c>
      <c r="J37" s="7" t="s">
        <v>339</v>
      </c>
      <c r="K37" s="8" t="s">
        <v>1687</v>
      </c>
      <c r="L37" s="4" t="s">
        <v>1641</v>
      </c>
    </row>
    <row r="38" customHeight="1" spans="1:12">
      <c r="A38" s="1"/>
      <c r="B38" s="3" t="s">
        <v>1688</v>
      </c>
      <c r="C38" s="4" t="s">
        <v>1629</v>
      </c>
      <c r="D38" s="4">
        <v>2018</v>
      </c>
      <c r="E38" s="4" t="s">
        <v>1635</v>
      </c>
      <c r="F38" s="4" t="s">
        <v>1098</v>
      </c>
      <c r="G38" s="4" t="s">
        <v>1098</v>
      </c>
      <c r="H38" s="4" t="s">
        <v>1608</v>
      </c>
      <c r="I38" s="4" t="s">
        <v>1608</v>
      </c>
      <c r="J38" s="4"/>
      <c r="K38" s="4"/>
      <c r="L38" s="4"/>
    </row>
    <row r="39" customHeight="1" spans="1:12">
      <c r="A39" s="1"/>
      <c r="B39" s="3" t="s">
        <v>1689</v>
      </c>
      <c r="C39" s="4" t="s">
        <v>1629</v>
      </c>
      <c r="D39" s="4">
        <v>2018</v>
      </c>
      <c r="E39" s="4" t="s">
        <v>1635</v>
      </c>
      <c r="F39" s="4" t="s">
        <v>1098</v>
      </c>
      <c r="G39" s="4" t="s">
        <v>1098</v>
      </c>
      <c r="H39" s="4" t="s">
        <v>1608</v>
      </c>
      <c r="I39" s="4" t="s">
        <v>1608</v>
      </c>
      <c r="J39" s="4"/>
      <c r="K39" s="4"/>
      <c r="L39" s="4"/>
    </row>
    <row r="40" customHeight="1" spans="1:12">
      <c r="A40" s="1"/>
      <c r="B40" s="3" t="s">
        <v>1690</v>
      </c>
      <c r="C40" s="4" t="s">
        <v>1629</v>
      </c>
      <c r="D40" s="4">
        <v>2018</v>
      </c>
      <c r="E40" s="4">
        <v>19435</v>
      </c>
      <c r="F40" s="4" t="s">
        <v>1630</v>
      </c>
      <c r="G40" s="4" t="s">
        <v>1107</v>
      </c>
      <c r="H40" s="4" t="s">
        <v>1608</v>
      </c>
      <c r="I40" s="4" t="s">
        <v>1608</v>
      </c>
      <c r="J40" s="7" t="s">
        <v>339</v>
      </c>
      <c r="K40" s="8" t="s">
        <v>1691</v>
      </c>
      <c r="L40" s="4"/>
    </row>
    <row r="41" customHeight="1" spans="1:12">
      <c r="A41" s="1"/>
      <c r="B41" s="3" t="s">
        <v>1692</v>
      </c>
      <c r="C41" s="4" t="s">
        <v>1629</v>
      </c>
      <c r="D41" s="4">
        <v>2018</v>
      </c>
      <c r="E41" s="4" t="s">
        <v>1635</v>
      </c>
      <c r="F41" s="4" t="s">
        <v>1098</v>
      </c>
      <c r="G41" s="4" t="s">
        <v>1098</v>
      </c>
      <c r="H41" s="4" t="s">
        <v>1608</v>
      </c>
      <c r="I41" s="4" t="s">
        <v>1608</v>
      </c>
      <c r="J41" s="4"/>
      <c r="K41" s="4"/>
      <c r="L41" s="4"/>
    </row>
    <row r="42" customHeight="1" spans="1:12">
      <c r="A42" s="1"/>
      <c r="B42" s="3" t="s">
        <v>1693</v>
      </c>
      <c r="C42" s="4" t="s">
        <v>1629</v>
      </c>
      <c r="D42" s="4">
        <v>2018</v>
      </c>
      <c r="E42" s="4">
        <v>29198</v>
      </c>
      <c r="F42" s="4" t="s">
        <v>1630</v>
      </c>
      <c r="G42" s="4" t="s">
        <v>1107</v>
      </c>
      <c r="H42" s="4" t="s">
        <v>1608</v>
      </c>
      <c r="I42" s="4" t="s">
        <v>1608</v>
      </c>
      <c r="J42" s="7" t="s">
        <v>339</v>
      </c>
      <c r="K42" s="8" t="s">
        <v>1694</v>
      </c>
      <c r="L42" s="4"/>
    </row>
    <row r="43" customHeight="1" spans="1:12">
      <c r="A43" s="1"/>
      <c r="B43" s="3" t="s">
        <v>1695</v>
      </c>
      <c r="C43" s="4" t="s">
        <v>1629</v>
      </c>
      <c r="D43" s="4">
        <v>2019</v>
      </c>
      <c r="E43" s="4" t="s">
        <v>1635</v>
      </c>
      <c r="F43" s="4" t="s">
        <v>1098</v>
      </c>
      <c r="G43" s="4" t="s">
        <v>1098</v>
      </c>
      <c r="H43" s="4" t="s">
        <v>1608</v>
      </c>
      <c r="I43" s="4" t="s">
        <v>1608</v>
      </c>
      <c r="J43" s="4"/>
      <c r="K43" s="4"/>
      <c r="L43" s="4"/>
    </row>
    <row r="44" customHeight="1" spans="1:12">
      <c r="A44" s="1"/>
      <c r="B44" s="3" t="s">
        <v>1696</v>
      </c>
      <c r="C44" s="4" t="s">
        <v>1629</v>
      </c>
      <c r="D44" s="4">
        <v>2019</v>
      </c>
      <c r="E44" s="4" t="s">
        <v>1635</v>
      </c>
      <c r="F44" s="4" t="s">
        <v>1098</v>
      </c>
      <c r="G44" s="4" t="s">
        <v>1098</v>
      </c>
      <c r="H44" s="4" t="s">
        <v>1608</v>
      </c>
      <c r="I44" s="4" t="s">
        <v>1608</v>
      </c>
      <c r="J44" s="4"/>
      <c r="K44" s="4"/>
      <c r="L44" s="4"/>
    </row>
    <row r="45" customHeight="1" spans="1:12">
      <c r="A45" s="1"/>
      <c r="B45" s="3" t="s">
        <v>1697</v>
      </c>
      <c r="C45" s="4" t="s">
        <v>1629</v>
      </c>
      <c r="D45" s="4">
        <v>2019</v>
      </c>
      <c r="E45" s="4" t="s">
        <v>1635</v>
      </c>
      <c r="F45" s="4" t="s">
        <v>1098</v>
      </c>
      <c r="G45" s="4" t="s">
        <v>1098</v>
      </c>
      <c r="H45" s="4" t="s">
        <v>1608</v>
      </c>
      <c r="I45" s="4" t="s">
        <v>1608</v>
      </c>
      <c r="J45" s="4"/>
      <c r="K45" s="4"/>
      <c r="L45" s="4"/>
    </row>
    <row r="46" customHeight="1" spans="1:12">
      <c r="A46" s="1"/>
      <c r="B46" s="3" t="s">
        <v>1698</v>
      </c>
      <c r="C46" s="4" t="s">
        <v>1629</v>
      </c>
      <c r="D46" s="4">
        <v>2020</v>
      </c>
      <c r="E46" s="4" t="s">
        <v>1635</v>
      </c>
      <c r="F46" s="4" t="s">
        <v>1098</v>
      </c>
      <c r="G46" s="4" t="s">
        <v>1098</v>
      </c>
      <c r="H46" s="4" t="s">
        <v>1608</v>
      </c>
      <c r="I46" s="4" t="s">
        <v>1608</v>
      </c>
      <c r="J46" s="4"/>
      <c r="K46" s="4"/>
      <c r="L46" s="4"/>
    </row>
    <row r="47" customHeight="1" spans="1:12">
      <c r="A47" s="1"/>
      <c r="B47" s="3" t="s">
        <v>1699</v>
      </c>
      <c r="C47" s="4" t="s">
        <v>1629</v>
      </c>
      <c r="D47" s="4">
        <v>2020</v>
      </c>
      <c r="E47" s="4">
        <v>28723</v>
      </c>
      <c r="F47" s="4" t="s">
        <v>1630</v>
      </c>
      <c r="G47" s="4" t="s">
        <v>1107</v>
      </c>
      <c r="H47" s="4" t="s">
        <v>1608</v>
      </c>
      <c r="I47" s="4" t="s">
        <v>1608</v>
      </c>
      <c r="J47" s="7" t="s">
        <v>339</v>
      </c>
      <c r="K47" s="8" t="s">
        <v>1700</v>
      </c>
      <c r="L47" s="4"/>
    </row>
    <row r="48" customHeight="1" spans="1:12">
      <c r="A48" s="1"/>
      <c r="B48" s="3" t="s">
        <v>1701</v>
      </c>
      <c r="C48" s="4" t="s">
        <v>1629</v>
      </c>
      <c r="D48" s="4">
        <v>2020</v>
      </c>
      <c r="E48" s="4">
        <v>33709</v>
      </c>
      <c r="F48" s="4" t="s">
        <v>1630</v>
      </c>
      <c r="G48" s="4" t="s">
        <v>1107</v>
      </c>
      <c r="H48" s="4" t="s">
        <v>1608</v>
      </c>
      <c r="I48" s="4" t="s">
        <v>1608</v>
      </c>
      <c r="J48" s="7" t="s">
        <v>339</v>
      </c>
      <c r="K48" s="8" t="s">
        <v>1702</v>
      </c>
      <c r="L48" s="4"/>
    </row>
    <row r="49" customHeight="1" spans="1:12">
      <c r="A49" s="1"/>
      <c r="B49" s="3" t="s">
        <v>1703</v>
      </c>
      <c r="C49" s="4" t="s">
        <v>1629</v>
      </c>
      <c r="D49" s="4">
        <v>2020</v>
      </c>
      <c r="E49" s="4" t="s">
        <v>1635</v>
      </c>
      <c r="F49" s="4" t="s">
        <v>1098</v>
      </c>
      <c r="G49" s="4" t="s">
        <v>1098</v>
      </c>
      <c r="H49" s="4" t="s">
        <v>1608</v>
      </c>
      <c r="I49" s="4" t="s">
        <v>1608</v>
      </c>
      <c r="J49" s="4"/>
      <c r="K49" s="4"/>
      <c r="L49" s="4"/>
    </row>
    <row r="50" customHeight="1" spans="1:12">
      <c r="A50" s="1"/>
      <c r="B50" s="3" t="s">
        <v>1704</v>
      </c>
      <c r="C50" s="4" t="s">
        <v>1629</v>
      </c>
      <c r="D50" s="4">
        <v>2020</v>
      </c>
      <c r="E50" s="4">
        <v>36158</v>
      </c>
      <c r="F50" s="4" t="s">
        <v>1630</v>
      </c>
      <c r="G50" s="4" t="s">
        <v>1107</v>
      </c>
      <c r="H50" s="4" t="s">
        <v>1608</v>
      </c>
      <c r="I50" s="4" t="s">
        <v>1608</v>
      </c>
      <c r="J50" s="7" t="s">
        <v>339</v>
      </c>
      <c r="K50" s="8" t="s">
        <v>1705</v>
      </c>
      <c r="L50" s="4"/>
    </row>
    <row r="51" customHeight="1" spans="1:12">
      <c r="A51" s="1"/>
      <c r="B51" s="3" t="s">
        <v>1706</v>
      </c>
      <c r="C51" s="4" t="s">
        <v>1629</v>
      </c>
      <c r="D51" s="4">
        <v>2020</v>
      </c>
      <c r="E51" s="4">
        <v>3325</v>
      </c>
      <c r="F51" s="4" t="s">
        <v>1107</v>
      </c>
      <c r="G51" s="4" t="s">
        <v>1107</v>
      </c>
      <c r="H51" s="4" t="s">
        <v>1631</v>
      </c>
      <c r="I51" s="4" t="s">
        <v>1608</v>
      </c>
      <c r="J51" s="7" t="s">
        <v>339</v>
      </c>
      <c r="K51" s="8" t="s">
        <v>1707</v>
      </c>
      <c r="L51" s="4" t="s">
        <v>1633</v>
      </c>
    </row>
    <row r="52" customHeight="1" spans="1:12">
      <c r="A52" s="1"/>
      <c r="B52" s="3" t="s">
        <v>1708</v>
      </c>
      <c r="C52" s="4" t="s">
        <v>1629</v>
      </c>
      <c r="D52" s="4">
        <v>2020</v>
      </c>
      <c r="E52" s="4">
        <v>8555</v>
      </c>
      <c r="F52" s="4" t="s">
        <v>1630</v>
      </c>
      <c r="G52" s="4" t="s">
        <v>1107</v>
      </c>
      <c r="H52" s="4" t="s">
        <v>1608</v>
      </c>
      <c r="I52" s="4" t="s">
        <v>1608</v>
      </c>
      <c r="J52" s="7" t="s">
        <v>339</v>
      </c>
      <c r="K52" s="8" t="s">
        <v>1709</v>
      </c>
      <c r="L52" s="4"/>
    </row>
    <row r="53" customHeight="1" spans="1:12">
      <c r="A53" s="1"/>
      <c r="B53" s="3" t="s">
        <v>1710</v>
      </c>
      <c r="C53" s="4" t="s">
        <v>1629</v>
      </c>
      <c r="D53" s="4">
        <v>2020</v>
      </c>
      <c r="E53" s="4" t="s">
        <v>1635</v>
      </c>
      <c r="F53" s="4" t="s">
        <v>1098</v>
      </c>
      <c r="G53" s="4" t="s">
        <v>1098</v>
      </c>
      <c r="H53" s="4" t="s">
        <v>1608</v>
      </c>
      <c r="I53" s="4" t="s">
        <v>1608</v>
      </c>
      <c r="J53" s="4"/>
      <c r="K53" s="4"/>
      <c r="L53" s="4"/>
    </row>
    <row r="54" customHeight="1" spans="1:12">
      <c r="A54" s="1"/>
      <c r="B54" s="3" t="s">
        <v>1711</v>
      </c>
      <c r="C54" s="4" t="s">
        <v>1629</v>
      </c>
      <c r="D54" s="4">
        <v>2020</v>
      </c>
      <c r="E54" s="4">
        <v>9763</v>
      </c>
      <c r="F54" s="4" t="s">
        <v>1107</v>
      </c>
      <c r="G54" s="4" t="s">
        <v>1107</v>
      </c>
      <c r="H54" s="4" t="s">
        <v>1631</v>
      </c>
      <c r="I54" s="4" t="s">
        <v>1608</v>
      </c>
      <c r="J54" s="7" t="s">
        <v>339</v>
      </c>
      <c r="K54" s="8" t="s">
        <v>1712</v>
      </c>
      <c r="L54" s="4" t="s">
        <v>1633</v>
      </c>
    </row>
    <row r="55" customHeight="1" spans="1:12">
      <c r="A55" s="1"/>
      <c r="B55" s="4" t="s">
        <v>1713</v>
      </c>
      <c r="C55" s="4" t="s">
        <v>1629</v>
      </c>
      <c r="D55" s="4">
        <v>2020</v>
      </c>
      <c r="E55" s="4" t="s">
        <v>1635</v>
      </c>
      <c r="F55" s="4" t="s">
        <v>1098</v>
      </c>
      <c r="G55" s="4" t="s">
        <v>1098</v>
      </c>
      <c r="H55" s="4" t="s">
        <v>1608</v>
      </c>
      <c r="I55" s="4" t="s">
        <v>1608</v>
      </c>
      <c r="J55" s="4"/>
      <c r="K55" s="4"/>
      <c r="L55" s="4"/>
    </row>
    <row r="56" customHeight="1" spans="1:12">
      <c r="A56" s="1"/>
      <c r="B56" s="3" t="s">
        <v>1714</v>
      </c>
      <c r="C56" s="4" t="s">
        <v>1629</v>
      </c>
      <c r="D56" s="4">
        <v>2020</v>
      </c>
      <c r="E56" s="4" t="s">
        <v>1635</v>
      </c>
      <c r="F56" s="4" t="s">
        <v>1098</v>
      </c>
      <c r="G56" s="4" t="s">
        <v>1098</v>
      </c>
      <c r="H56" s="4" t="s">
        <v>1608</v>
      </c>
      <c r="I56" s="4" t="s">
        <v>1608</v>
      </c>
      <c r="J56" s="4"/>
      <c r="K56" s="4"/>
      <c r="L56" s="4"/>
    </row>
    <row r="57" customHeight="1" spans="1:12">
      <c r="A57" s="1"/>
      <c r="B57" s="3" t="s">
        <v>1715</v>
      </c>
      <c r="C57" s="4" t="s">
        <v>1629</v>
      </c>
      <c r="D57" s="4">
        <v>2020</v>
      </c>
      <c r="E57" s="4" t="s">
        <v>1635</v>
      </c>
      <c r="F57" s="4" t="s">
        <v>1098</v>
      </c>
      <c r="G57" s="4" t="s">
        <v>1098</v>
      </c>
      <c r="H57" s="4" t="s">
        <v>1608</v>
      </c>
      <c r="I57" s="4" t="s">
        <v>1608</v>
      </c>
      <c r="J57" s="4"/>
      <c r="K57" s="4"/>
      <c r="L57" s="4"/>
    </row>
    <row r="58" customHeight="1" spans="1:12">
      <c r="A58" s="1"/>
      <c r="B58" s="3" t="s">
        <v>1716</v>
      </c>
      <c r="C58" s="4" t="s">
        <v>1629</v>
      </c>
      <c r="D58" s="4">
        <v>2020</v>
      </c>
      <c r="E58" s="4" t="s">
        <v>1635</v>
      </c>
      <c r="F58" s="4" t="s">
        <v>1098</v>
      </c>
      <c r="G58" s="4" t="s">
        <v>1098</v>
      </c>
      <c r="H58" s="4" t="s">
        <v>1608</v>
      </c>
      <c r="I58" s="4" t="s">
        <v>1608</v>
      </c>
      <c r="J58" s="4"/>
      <c r="K58" s="4"/>
      <c r="L58" s="4"/>
    </row>
    <row r="59" customHeight="1" spans="1:12">
      <c r="A59" s="1"/>
      <c r="B59" s="3" t="s">
        <v>1717</v>
      </c>
      <c r="C59" s="4" t="s">
        <v>1629</v>
      </c>
      <c r="D59" s="4">
        <v>2020</v>
      </c>
      <c r="E59" s="4">
        <v>74203</v>
      </c>
      <c r="F59" s="4" t="s">
        <v>1107</v>
      </c>
      <c r="G59" s="4" t="s">
        <v>1107</v>
      </c>
      <c r="H59" s="4" t="s">
        <v>1631</v>
      </c>
      <c r="I59" s="4" t="s">
        <v>1608</v>
      </c>
      <c r="J59" s="7" t="s">
        <v>339</v>
      </c>
      <c r="K59" s="8" t="s">
        <v>1718</v>
      </c>
      <c r="L59" s="4" t="s">
        <v>1633</v>
      </c>
    </row>
    <row r="60" customHeight="1" spans="1:12">
      <c r="A60" s="1"/>
      <c r="B60" s="3" t="s">
        <v>1719</v>
      </c>
      <c r="C60" s="4" t="s">
        <v>1629</v>
      </c>
      <c r="D60" s="4">
        <v>2020</v>
      </c>
      <c r="E60" s="4" t="s">
        <v>1635</v>
      </c>
      <c r="F60" s="4" t="s">
        <v>1098</v>
      </c>
      <c r="G60" s="4" t="s">
        <v>1098</v>
      </c>
      <c r="H60" s="4" t="s">
        <v>1608</v>
      </c>
      <c r="I60" s="4" t="s">
        <v>1608</v>
      </c>
      <c r="J60" s="4"/>
      <c r="K60" s="4"/>
      <c r="L60" s="4"/>
    </row>
    <row r="61" customHeight="1" spans="1:12">
      <c r="A61" s="1"/>
      <c r="B61" s="3" t="s">
        <v>1720</v>
      </c>
      <c r="C61" s="4" t="s">
        <v>1629</v>
      </c>
      <c r="D61" s="4">
        <v>2020</v>
      </c>
      <c r="E61" s="4">
        <v>45224</v>
      </c>
      <c r="F61" s="4" t="s">
        <v>1107</v>
      </c>
      <c r="G61" s="4" t="s">
        <v>1630</v>
      </c>
      <c r="H61" s="4" t="s">
        <v>1637</v>
      </c>
      <c r="I61" s="4" t="s">
        <v>1638</v>
      </c>
      <c r="J61" s="9" t="s">
        <v>1639</v>
      </c>
      <c r="K61" s="8" t="s">
        <v>1721</v>
      </c>
      <c r="L61" s="4" t="s">
        <v>1641</v>
      </c>
    </row>
    <row r="62" customHeight="1" spans="1:12">
      <c r="A62" s="1"/>
      <c r="B62" s="3" t="s">
        <v>1722</v>
      </c>
      <c r="C62" s="4" t="s">
        <v>1629</v>
      </c>
      <c r="D62" s="4">
        <v>2020</v>
      </c>
      <c r="E62" s="4">
        <v>25687</v>
      </c>
      <c r="F62" s="4" t="s">
        <v>1107</v>
      </c>
      <c r="G62" s="4" t="s">
        <v>1107</v>
      </c>
      <c r="H62" s="4" t="s">
        <v>1637</v>
      </c>
      <c r="I62" s="4" t="s">
        <v>1723</v>
      </c>
      <c r="J62" s="9" t="s">
        <v>1639</v>
      </c>
      <c r="K62" s="8" t="s">
        <v>1724</v>
      </c>
      <c r="L62" s="8" t="s">
        <v>1725</v>
      </c>
    </row>
    <row r="63" customHeight="1" spans="1:12">
      <c r="A63" s="1"/>
      <c r="B63" s="3" t="s">
        <v>1726</v>
      </c>
      <c r="C63" s="4" t="s">
        <v>1629</v>
      </c>
      <c r="D63" s="4">
        <v>2021</v>
      </c>
      <c r="E63" s="4" t="s">
        <v>1635</v>
      </c>
      <c r="F63" s="4" t="s">
        <v>1098</v>
      </c>
      <c r="G63" s="4" t="s">
        <v>1098</v>
      </c>
      <c r="H63" s="4" t="s">
        <v>1608</v>
      </c>
      <c r="I63" s="4" t="s">
        <v>1608</v>
      </c>
      <c r="J63" s="4"/>
      <c r="K63" s="4"/>
      <c r="L63" s="4"/>
    </row>
    <row r="64" customHeight="1" spans="1:12">
      <c r="A64" s="1"/>
      <c r="B64" s="3" t="s">
        <v>1727</v>
      </c>
      <c r="C64" s="4" t="s">
        <v>1629</v>
      </c>
      <c r="D64" s="4">
        <v>2021</v>
      </c>
      <c r="E64" s="4">
        <v>31711</v>
      </c>
      <c r="F64" s="4" t="s">
        <v>1630</v>
      </c>
      <c r="G64" s="4" t="s">
        <v>1107</v>
      </c>
      <c r="H64" s="4" t="s">
        <v>1631</v>
      </c>
      <c r="I64" s="4" t="s">
        <v>1608</v>
      </c>
      <c r="J64" s="9" t="s">
        <v>1639</v>
      </c>
      <c r="K64" s="8" t="s">
        <v>1728</v>
      </c>
      <c r="L64" s="4" t="s">
        <v>1633</v>
      </c>
    </row>
    <row r="65" customHeight="1" spans="1:12">
      <c r="A65" s="1"/>
      <c r="B65" s="3" t="s">
        <v>1729</v>
      </c>
      <c r="C65" s="4" t="s">
        <v>1629</v>
      </c>
      <c r="D65" s="4">
        <v>2021</v>
      </c>
      <c r="E65" s="4" t="s">
        <v>1635</v>
      </c>
      <c r="F65" s="4" t="s">
        <v>1098</v>
      </c>
      <c r="G65" s="4" t="s">
        <v>1098</v>
      </c>
      <c r="H65" s="4" t="s">
        <v>1608</v>
      </c>
      <c r="I65" s="4" t="s">
        <v>1608</v>
      </c>
      <c r="J65" s="4"/>
      <c r="K65" s="4"/>
      <c r="L65" s="4"/>
    </row>
    <row r="66" customHeight="1" spans="1:12">
      <c r="A66" s="1"/>
      <c r="B66" s="3" t="s">
        <v>1730</v>
      </c>
      <c r="C66" s="4" t="s">
        <v>1629</v>
      </c>
      <c r="D66" s="4">
        <v>2021</v>
      </c>
      <c r="E66" s="4">
        <v>25811</v>
      </c>
      <c r="F66" s="4" t="s">
        <v>1107</v>
      </c>
      <c r="G66" s="4" t="s">
        <v>1107</v>
      </c>
      <c r="H66" s="4" t="s">
        <v>1631</v>
      </c>
      <c r="I66" s="4" t="s">
        <v>1608</v>
      </c>
      <c r="J66" s="9" t="s">
        <v>1639</v>
      </c>
      <c r="K66" s="8" t="s">
        <v>1731</v>
      </c>
      <c r="L66" s="4" t="s">
        <v>1732</v>
      </c>
    </row>
    <row r="67" customHeight="1" spans="1:12">
      <c r="A67" s="1"/>
      <c r="B67" s="3" t="s">
        <v>1733</v>
      </c>
      <c r="C67" s="4" t="s">
        <v>1629</v>
      </c>
      <c r="D67" s="4">
        <v>2021</v>
      </c>
      <c r="E67" s="4" t="s">
        <v>1635</v>
      </c>
      <c r="F67" s="4" t="s">
        <v>1098</v>
      </c>
      <c r="G67" s="4" t="s">
        <v>1098</v>
      </c>
      <c r="H67" s="4" t="s">
        <v>1608</v>
      </c>
      <c r="I67" s="4" t="s">
        <v>1608</v>
      </c>
      <c r="J67" s="4"/>
      <c r="K67" s="4"/>
      <c r="L67" s="4"/>
    </row>
    <row r="68" customHeight="1" spans="1:12">
      <c r="A68" s="1"/>
      <c r="B68" s="3" t="s">
        <v>1734</v>
      </c>
      <c r="C68" s="4" t="s">
        <v>1629</v>
      </c>
      <c r="D68" s="4">
        <v>2021</v>
      </c>
      <c r="E68" s="4" t="s">
        <v>1635</v>
      </c>
      <c r="F68" s="4" t="s">
        <v>1098</v>
      </c>
      <c r="G68" s="4" t="s">
        <v>1098</v>
      </c>
      <c r="H68" s="4" t="s">
        <v>1608</v>
      </c>
      <c r="I68" s="4" t="s">
        <v>1608</v>
      </c>
      <c r="J68" s="4"/>
      <c r="K68" s="4"/>
      <c r="L68" s="4"/>
    </row>
    <row r="69" customHeight="1" spans="1:12">
      <c r="A69" s="1"/>
      <c r="B69" s="3" t="s">
        <v>1735</v>
      </c>
      <c r="C69" s="4" t="s">
        <v>1629</v>
      </c>
      <c r="D69" s="4">
        <v>2021</v>
      </c>
      <c r="E69" s="4" t="s">
        <v>1635</v>
      </c>
      <c r="F69" s="4" t="s">
        <v>1098</v>
      </c>
      <c r="G69" s="4" t="s">
        <v>1098</v>
      </c>
      <c r="H69" s="4" t="s">
        <v>1608</v>
      </c>
      <c r="I69" s="4" t="s">
        <v>1608</v>
      </c>
      <c r="J69" s="4"/>
      <c r="K69" s="4"/>
      <c r="L69" s="4"/>
    </row>
    <row r="70" customHeight="1" spans="1:12">
      <c r="A70" s="1"/>
      <c r="B70" s="3" t="s">
        <v>1736</v>
      </c>
      <c r="C70" s="4" t="s">
        <v>1629</v>
      </c>
      <c r="D70" s="4">
        <v>2021</v>
      </c>
      <c r="E70" s="4">
        <v>39175</v>
      </c>
      <c r="F70" s="4" t="s">
        <v>1630</v>
      </c>
      <c r="G70" s="4" t="s">
        <v>1630</v>
      </c>
      <c r="H70" s="4" t="s">
        <v>1637</v>
      </c>
      <c r="I70" s="4" t="s">
        <v>1638</v>
      </c>
      <c r="J70" s="9" t="s">
        <v>1639</v>
      </c>
      <c r="K70" s="8" t="s">
        <v>1737</v>
      </c>
      <c r="L70" s="4" t="s">
        <v>1641</v>
      </c>
    </row>
    <row r="71" customHeight="1" spans="1:12">
      <c r="A71" s="1"/>
      <c r="B71" s="3" t="s">
        <v>1738</v>
      </c>
      <c r="C71" s="4" t="s">
        <v>1629</v>
      </c>
      <c r="D71" s="4">
        <v>2021</v>
      </c>
      <c r="E71" s="4" t="s">
        <v>1635</v>
      </c>
      <c r="F71" s="4" t="s">
        <v>1098</v>
      </c>
      <c r="G71" s="4" t="s">
        <v>1098</v>
      </c>
      <c r="H71" s="4" t="s">
        <v>1608</v>
      </c>
      <c r="I71" s="4" t="s">
        <v>1608</v>
      </c>
      <c r="J71" s="4"/>
      <c r="K71" s="4"/>
      <c r="L71" s="4"/>
    </row>
    <row r="72" customHeight="1" spans="1:12">
      <c r="A72" s="1"/>
      <c r="B72" s="3" t="s">
        <v>1739</v>
      </c>
      <c r="C72" s="4" t="s">
        <v>1629</v>
      </c>
      <c r="D72" s="4">
        <v>2021</v>
      </c>
      <c r="E72" s="4">
        <v>47158</v>
      </c>
      <c r="F72" s="4" t="s">
        <v>1630</v>
      </c>
      <c r="G72" s="4" t="s">
        <v>1107</v>
      </c>
      <c r="H72" s="4" t="s">
        <v>1631</v>
      </c>
      <c r="I72" s="4" t="s">
        <v>1608</v>
      </c>
      <c r="J72" s="9" t="s">
        <v>1639</v>
      </c>
      <c r="K72" s="8" t="s">
        <v>1740</v>
      </c>
      <c r="L72" s="4" t="s">
        <v>1633</v>
      </c>
    </row>
    <row r="73" customHeight="1" spans="1:12">
      <c r="A73" s="1"/>
      <c r="B73" s="3" t="s">
        <v>1741</v>
      </c>
      <c r="C73" s="4" t="s">
        <v>1629</v>
      </c>
      <c r="D73" s="4">
        <v>2021</v>
      </c>
      <c r="E73" s="4" t="s">
        <v>1635</v>
      </c>
      <c r="F73" s="4" t="s">
        <v>1098</v>
      </c>
      <c r="G73" s="4" t="s">
        <v>1098</v>
      </c>
      <c r="H73" s="4" t="s">
        <v>1608</v>
      </c>
      <c r="I73" s="4" t="s">
        <v>1608</v>
      </c>
      <c r="J73" s="4"/>
      <c r="K73" s="4"/>
      <c r="L73" s="4"/>
    </row>
    <row r="74" customHeight="1" spans="1:12">
      <c r="A74" s="1"/>
      <c r="B74" s="3" t="s">
        <v>1742</v>
      </c>
      <c r="C74" s="4" t="s">
        <v>1629</v>
      </c>
      <c r="D74" s="4">
        <v>2021</v>
      </c>
      <c r="E74" s="4" t="s">
        <v>1635</v>
      </c>
      <c r="F74" s="4" t="s">
        <v>1098</v>
      </c>
      <c r="G74" s="4" t="s">
        <v>1098</v>
      </c>
      <c r="H74" s="4" t="s">
        <v>1608</v>
      </c>
      <c r="I74" s="4" t="s">
        <v>1608</v>
      </c>
      <c r="J74" s="4"/>
      <c r="K74" s="4"/>
      <c r="L74" s="4"/>
    </row>
    <row r="75" customHeight="1" spans="1:12">
      <c r="A75" s="1"/>
      <c r="B75" s="3" t="s">
        <v>1743</v>
      </c>
      <c r="C75" s="4" t="s">
        <v>1629</v>
      </c>
      <c r="D75" s="4">
        <v>2021</v>
      </c>
      <c r="E75" s="4" t="s">
        <v>1635</v>
      </c>
      <c r="F75" s="4" t="s">
        <v>1098</v>
      </c>
      <c r="G75" s="4" t="s">
        <v>1098</v>
      </c>
      <c r="H75" s="4" t="s">
        <v>1608</v>
      </c>
      <c r="I75" s="4" t="s">
        <v>1608</v>
      </c>
      <c r="J75" s="4"/>
      <c r="K75" s="4"/>
      <c r="L75" s="4"/>
    </row>
    <row r="76" customHeight="1" spans="1:12">
      <c r="A76" s="1"/>
      <c r="B76" s="3" t="s">
        <v>1744</v>
      </c>
      <c r="C76" s="4" t="s">
        <v>1629</v>
      </c>
      <c r="D76" s="4">
        <v>2021</v>
      </c>
      <c r="E76" s="4" t="s">
        <v>1635</v>
      </c>
      <c r="F76" s="4" t="s">
        <v>1098</v>
      </c>
      <c r="G76" s="4" t="s">
        <v>1098</v>
      </c>
      <c r="H76" s="4" t="s">
        <v>1608</v>
      </c>
      <c r="I76" s="4" t="s">
        <v>1608</v>
      </c>
      <c r="J76" s="4"/>
      <c r="K76" s="4"/>
      <c r="L76" s="4"/>
    </row>
    <row r="77" customHeight="1" spans="1:12">
      <c r="A77" s="1"/>
      <c r="B77" s="3" t="s">
        <v>1745</v>
      </c>
      <c r="C77" s="4" t="s">
        <v>1629</v>
      </c>
      <c r="D77" s="4">
        <v>2021</v>
      </c>
      <c r="E77" s="4" t="s">
        <v>1635</v>
      </c>
      <c r="F77" s="4" t="s">
        <v>1098</v>
      </c>
      <c r="G77" s="4" t="s">
        <v>1098</v>
      </c>
      <c r="H77" s="4" t="s">
        <v>1608</v>
      </c>
      <c r="I77" s="4" t="s">
        <v>1608</v>
      </c>
      <c r="J77" s="4"/>
      <c r="K77" s="4"/>
      <c r="L77" s="4"/>
    </row>
    <row r="78" customHeight="1" spans="1:12">
      <c r="A78" s="1"/>
      <c r="B78" s="3" t="s">
        <v>1746</v>
      </c>
      <c r="C78" s="4" t="s">
        <v>1629</v>
      </c>
      <c r="D78" s="4">
        <v>2021</v>
      </c>
      <c r="E78" s="4" t="s">
        <v>1635</v>
      </c>
      <c r="F78" s="4" t="s">
        <v>1098</v>
      </c>
      <c r="G78" s="4" t="s">
        <v>1098</v>
      </c>
      <c r="H78" s="4" t="s">
        <v>1608</v>
      </c>
      <c r="I78" s="4" t="s">
        <v>1608</v>
      </c>
      <c r="J78" s="4"/>
      <c r="K78" s="4"/>
      <c r="L78" s="4"/>
    </row>
    <row r="79" customHeight="1" spans="1:12">
      <c r="A79" s="1"/>
      <c r="B79" s="3" t="s">
        <v>1747</v>
      </c>
      <c r="C79" s="4" t="s">
        <v>1629</v>
      </c>
      <c r="D79" s="4">
        <v>2021</v>
      </c>
      <c r="E79" s="4" t="s">
        <v>1635</v>
      </c>
      <c r="F79" s="4" t="s">
        <v>1098</v>
      </c>
      <c r="G79" s="4" t="s">
        <v>1098</v>
      </c>
      <c r="H79" s="4" t="s">
        <v>1608</v>
      </c>
      <c r="I79" s="4" t="s">
        <v>1608</v>
      </c>
      <c r="J79" s="4"/>
      <c r="K79" s="4"/>
      <c r="L79" s="4"/>
    </row>
    <row r="80" customHeight="1" spans="1:12">
      <c r="A80" s="1"/>
      <c r="B80" s="3" t="s">
        <v>1748</v>
      </c>
      <c r="C80" s="4" t="s">
        <v>1629</v>
      </c>
      <c r="D80" s="4">
        <v>2021</v>
      </c>
      <c r="E80" s="4" t="s">
        <v>1635</v>
      </c>
      <c r="F80" s="4" t="s">
        <v>1098</v>
      </c>
      <c r="G80" s="4" t="s">
        <v>1098</v>
      </c>
      <c r="H80" s="4" t="s">
        <v>1608</v>
      </c>
      <c r="I80" s="4" t="s">
        <v>1608</v>
      </c>
      <c r="J80" s="4"/>
      <c r="K80" s="4"/>
      <c r="L80" s="4"/>
    </row>
    <row r="81" customHeight="1" spans="1:12">
      <c r="A81" s="1"/>
      <c r="B81" s="3" t="s">
        <v>1749</v>
      </c>
      <c r="C81" s="4" t="s">
        <v>1629</v>
      </c>
      <c r="D81" s="4">
        <v>2021</v>
      </c>
      <c r="E81" s="4">
        <v>8695</v>
      </c>
      <c r="F81" s="4" t="s">
        <v>1630</v>
      </c>
      <c r="G81" s="4" t="s">
        <v>1107</v>
      </c>
      <c r="H81" s="4" t="s">
        <v>1631</v>
      </c>
      <c r="I81" s="4" t="s">
        <v>1608</v>
      </c>
      <c r="J81" s="9" t="s">
        <v>1639</v>
      </c>
      <c r="K81" s="8" t="s">
        <v>1750</v>
      </c>
      <c r="L81" s="4" t="s">
        <v>1633</v>
      </c>
    </row>
    <row r="82" customHeight="1" spans="1:12">
      <c r="A82" s="1"/>
      <c r="B82" s="3" t="s">
        <v>1751</v>
      </c>
      <c r="C82" s="4" t="s">
        <v>1629</v>
      </c>
      <c r="D82" s="4">
        <v>2021</v>
      </c>
      <c r="E82" s="4" t="s">
        <v>1635</v>
      </c>
      <c r="F82" s="4" t="s">
        <v>1098</v>
      </c>
      <c r="G82" s="4" t="s">
        <v>1098</v>
      </c>
      <c r="H82" s="4" t="s">
        <v>1608</v>
      </c>
      <c r="I82" s="4" t="s">
        <v>1608</v>
      </c>
      <c r="J82" s="4"/>
      <c r="K82" s="4"/>
      <c r="L82" s="4"/>
    </row>
    <row r="83" customHeight="1" spans="1:12">
      <c r="A83" s="1"/>
      <c r="B83" s="3" t="s">
        <v>1752</v>
      </c>
      <c r="C83" s="4" t="s">
        <v>1629</v>
      </c>
      <c r="D83" s="4">
        <v>2021</v>
      </c>
      <c r="E83" s="4">
        <v>9643</v>
      </c>
      <c r="F83" s="4" t="s">
        <v>1107</v>
      </c>
      <c r="G83" s="4" t="s">
        <v>1107</v>
      </c>
      <c r="H83" s="4" t="s">
        <v>1637</v>
      </c>
      <c r="I83" s="4" t="s">
        <v>1723</v>
      </c>
      <c r="J83" s="9" t="s">
        <v>1639</v>
      </c>
      <c r="K83" s="8" t="s">
        <v>1753</v>
      </c>
      <c r="L83" s="8" t="s">
        <v>1754</v>
      </c>
    </row>
    <row r="84" customHeight="1" spans="1:12">
      <c r="A84" s="1"/>
      <c r="B84" s="3" t="s">
        <v>1755</v>
      </c>
      <c r="C84" s="4" t="s">
        <v>1629</v>
      </c>
      <c r="D84" s="4">
        <v>2022</v>
      </c>
      <c r="E84" s="4">
        <v>36145</v>
      </c>
      <c r="F84" s="4" t="s">
        <v>1630</v>
      </c>
      <c r="G84" s="4" t="s">
        <v>1107</v>
      </c>
      <c r="H84" s="4" t="s">
        <v>1631</v>
      </c>
      <c r="I84" s="4" t="s">
        <v>1608</v>
      </c>
      <c r="J84" s="9" t="s">
        <v>1639</v>
      </c>
      <c r="K84" s="8" t="s">
        <v>1756</v>
      </c>
      <c r="L84" s="4" t="s">
        <v>1633</v>
      </c>
    </row>
    <row r="85" customHeight="1" spans="1:12">
      <c r="A85" s="1"/>
      <c r="B85" s="3" t="s">
        <v>1757</v>
      </c>
      <c r="C85" s="4" t="s">
        <v>1629</v>
      </c>
      <c r="D85" s="4">
        <v>2022</v>
      </c>
      <c r="E85" s="4" t="s">
        <v>1635</v>
      </c>
      <c r="F85" s="4" t="s">
        <v>1098</v>
      </c>
      <c r="G85" s="4" t="s">
        <v>1098</v>
      </c>
      <c r="H85" s="4" t="s">
        <v>1608</v>
      </c>
      <c r="I85" s="4" t="s">
        <v>1608</v>
      </c>
      <c r="J85" s="4"/>
      <c r="K85" s="4"/>
      <c r="L85" s="4"/>
    </row>
    <row r="86" customHeight="1" spans="1:12">
      <c r="A86" s="1"/>
      <c r="B86" s="3" t="s">
        <v>1758</v>
      </c>
      <c r="C86" s="4" t="s">
        <v>1629</v>
      </c>
      <c r="D86" s="4">
        <v>2022</v>
      </c>
      <c r="E86" s="4" t="s">
        <v>1635</v>
      </c>
      <c r="F86" s="4" t="s">
        <v>1098</v>
      </c>
      <c r="G86" s="4" t="s">
        <v>1098</v>
      </c>
      <c r="H86" s="4" t="s">
        <v>1608</v>
      </c>
      <c r="I86" s="4" t="s">
        <v>1608</v>
      </c>
      <c r="J86" s="4"/>
      <c r="K86" s="4"/>
      <c r="L86" s="4"/>
    </row>
    <row r="87" customHeight="1" spans="1:12">
      <c r="A87" s="1"/>
      <c r="B87" s="3" t="s">
        <v>1759</v>
      </c>
      <c r="C87" s="4" t="s">
        <v>1629</v>
      </c>
      <c r="D87" s="4">
        <v>2022</v>
      </c>
      <c r="E87" s="4" t="s">
        <v>1635</v>
      </c>
      <c r="F87" s="4" t="s">
        <v>1098</v>
      </c>
      <c r="G87" s="4" t="s">
        <v>1098</v>
      </c>
      <c r="H87" s="4" t="s">
        <v>1608</v>
      </c>
      <c r="I87" s="4" t="s">
        <v>1608</v>
      </c>
      <c r="J87" s="4"/>
      <c r="K87" s="4"/>
      <c r="L87" s="4"/>
    </row>
    <row r="88" customHeight="1" spans="1:12">
      <c r="A88" s="1"/>
      <c r="B88" s="3" t="s">
        <v>1760</v>
      </c>
      <c r="C88" s="4" t="s">
        <v>1629</v>
      </c>
      <c r="D88" s="4">
        <v>2022</v>
      </c>
      <c r="E88" s="4" t="s">
        <v>1635</v>
      </c>
      <c r="F88" s="4" t="s">
        <v>1098</v>
      </c>
      <c r="G88" s="4" t="s">
        <v>1098</v>
      </c>
      <c r="H88" s="4" t="s">
        <v>1608</v>
      </c>
      <c r="I88" s="4" t="s">
        <v>1608</v>
      </c>
      <c r="J88" s="4"/>
      <c r="K88" s="4"/>
      <c r="L88" s="4"/>
    </row>
    <row r="89" customHeight="1" spans="1:12">
      <c r="A89" s="1"/>
      <c r="B89" s="3" t="s">
        <v>1761</v>
      </c>
      <c r="C89" s="4" t="s">
        <v>1629</v>
      </c>
      <c r="D89" s="4">
        <v>2022</v>
      </c>
      <c r="E89" s="4" t="s">
        <v>1635</v>
      </c>
      <c r="F89" s="4" t="s">
        <v>1098</v>
      </c>
      <c r="G89" s="4" t="s">
        <v>1098</v>
      </c>
      <c r="H89" s="4" t="s">
        <v>1608</v>
      </c>
      <c r="I89" s="4" t="s">
        <v>1608</v>
      </c>
      <c r="J89" s="4"/>
      <c r="K89" s="4"/>
      <c r="L89" s="4"/>
    </row>
    <row r="90" customHeight="1" spans="1:12">
      <c r="A90" s="1"/>
      <c r="B90" s="3" t="s">
        <v>1762</v>
      </c>
      <c r="C90" s="4" t="s">
        <v>1629</v>
      </c>
      <c r="D90" s="4">
        <v>2022</v>
      </c>
      <c r="E90" s="4">
        <v>48522</v>
      </c>
      <c r="F90" s="4" t="s">
        <v>1107</v>
      </c>
      <c r="G90" s="4" t="s">
        <v>1107</v>
      </c>
      <c r="H90" s="4" t="s">
        <v>1631</v>
      </c>
      <c r="I90" s="4" t="s">
        <v>1608</v>
      </c>
      <c r="J90" s="9" t="s">
        <v>1639</v>
      </c>
      <c r="K90" s="8" t="s">
        <v>1763</v>
      </c>
      <c r="L90" s="4" t="s">
        <v>1732</v>
      </c>
    </row>
    <row r="91" customHeight="1" spans="1:12">
      <c r="A91" s="1"/>
      <c r="B91" s="3" t="s">
        <v>1764</v>
      </c>
      <c r="C91" s="4" t="s">
        <v>1629</v>
      </c>
      <c r="D91" s="4">
        <v>2022</v>
      </c>
      <c r="E91" s="4">
        <v>7336</v>
      </c>
      <c r="F91" s="4" t="s">
        <v>1630</v>
      </c>
      <c r="G91" s="4" t="s">
        <v>1107</v>
      </c>
      <c r="H91" s="4" t="s">
        <v>1631</v>
      </c>
      <c r="I91" s="4" t="s">
        <v>1608</v>
      </c>
      <c r="J91" s="9" t="s">
        <v>1639</v>
      </c>
      <c r="K91" s="8" t="s">
        <v>1765</v>
      </c>
      <c r="L91" s="4" t="s">
        <v>1633</v>
      </c>
    </row>
    <row r="92" customHeight="1" spans="1:12">
      <c r="A92" s="1"/>
      <c r="B92" s="3" t="s">
        <v>1766</v>
      </c>
      <c r="C92" s="4" t="s">
        <v>1629</v>
      </c>
      <c r="D92" s="4">
        <v>2022</v>
      </c>
      <c r="E92" s="4" t="s">
        <v>1635</v>
      </c>
      <c r="F92" s="4" t="s">
        <v>1098</v>
      </c>
      <c r="G92" s="4" t="s">
        <v>1098</v>
      </c>
      <c r="H92" s="4" t="s">
        <v>1608</v>
      </c>
      <c r="I92" s="4" t="s">
        <v>1608</v>
      </c>
      <c r="J92" s="4"/>
      <c r="K92" s="4"/>
      <c r="L92" s="4"/>
    </row>
    <row r="93" customHeight="1" spans="1:12">
      <c r="A93" s="1"/>
      <c r="B93" s="3" t="s">
        <v>1767</v>
      </c>
      <c r="C93" s="4" t="s">
        <v>1629</v>
      </c>
      <c r="D93" s="4">
        <v>2023</v>
      </c>
      <c r="E93" s="4" t="s">
        <v>1635</v>
      </c>
      <c r="F93" s="4" t="s">
        <v>1098</v>
      </c>
      <c r="G93" s="4" t="s">
        <v>1098</v>
      </c>
      <c r="H93" s="4" t="s">
        <v>1608</v>
      </c>
      <c r="I93" s="4" t="s">
        <v>1608</v>
      </c>
      <c r="J93" s="4"/>
      <c r="K93" s="4"/>
      <c r="L93" s="4"/>
    </row>
    <row r="94" customHeight="1" spans="1:12">
      <c r="A94" s="1"/>
      <c r="B94" s="3" t="s">
        <v>1768</v>
      </c>
      <c r="C94" s="4" t="s">
        <v>1629</v>
      </c>
      <c r="D94" s="4">
        <v>2023</v>
      </c>
      <c r="E94" s="4">
        <v>52093</v>
      </c>
      <c r="F94" s="4" t="s">
        <v>1107</v>
      </c>
      <c r="G94" s="4" t="s">
        <v>1107</v>
      </c>
      <c r="H94" s="4" t="s">
        <v>1631</v>
      </c>
      <c r="I94" s="4" t="s">
        <v>1608</v>
      </c>
      <c r="J94" s="9" t="s">
        <v>1639</v>
      </c>
      <c r="K94" s="8" t="s">
        <v>1769</v>
      </c>
      <c r="L94" s="4" t="s">
        <v>1732</v>
      </c>
    </row>
    <row r="95" customHeight="1" spans="1:12">
      <c r="A95" s="1"/>
      <c r="B95" s="3" t="s">
        <v>1770</v>
      </c>
      <c r="C95" s="4" t="s">
        <v>1629</v>
      </c>
      <c r="D95" s="4">
        <v>2023</v>
      </c>
      <c r="E95" s="4" t="s">
        <v>1635</v>
      </c>
      <c r="F95" s="4" t="s">
        <v>1098</v>
      </c>
      <c r="G95" s="4" t="s">
        <v>1098</v>
      </c>
      <c r="H95" s="4" t="s">
        <v>1608</v>
      </c>
      <c r="I95" s="4" t="s">
        <v>1608</v>
      </c>
      <c r="J95" s="4"/>
      <c r="K95" s="4"/>
      <c r="L95" s="4"/>
    </row>
    <row r="96" customHeight="1" spans="1:12">
      <c r="A96" s="1"/>
      <c r="B96" s="3" t="s">
        <v>1771</v>
      </c>
      <c r="C96" s="4" t="s">
        <v>1629</v>
      </c>
      <c r="D96" s="4">
        <v>2023</v>
      </c>
      <c r="E96" s="4">
        <v>30937</v>
      </c>
      <c r="F96" s="4" t="s">
        <v>1630</v>
      </c>
      <c r="G96" s="4" t="s">
        <v>1107</v>
      </c>
      <c r="H96" s="4" t="s">
        <v>1631</v>
      </c>
      <c r="I96" s="4" t="s">
        <v>1608</v>
      </c>
      <c r="J96" s="9" t="s">
        <v>1639</v>
      </c>
      <c r="K96" s="8" t="s">
        <v>1772</v>
      </c>
      <c r="L96" s="4" t="s">
        <v>1633</v>
      </c>
    </row>
    <row r="97" customHeight="1" spans="1:12">
      <c r="A97" s="1"/>
      <c r="B97" s="3" t="s">
        <v>1773</v>
      </c>
      <c r="C97" s="4" t="s">
        <v>1629</v>
      </c>
      <c r="D97" s="4">
        <v>2023</v>
      </c>
      <c r="E97" s="4" t="s">
        <v>1635</v>
      </c>
      <c r="F97" s="4" t="s">
        <v>1098</v>
      </c>
      <c r="G97" s="4" t="s">
        <v>1098</v>
      </c>
      <c r="H97" s="4" t="s">
        <v>1608</v>
      </c>
      <c r="I97" s="4" t="s">
        <v>1608</v>
      </c>
      <c r="J97" s="4"/>
      <c r="K97" s="4"/>
      <c r="L97" s="4"/>
    </row>
    <row r="98" customHeight="1" spans="1:12">
      <c r="A98" s="1"/>
      <c r="B98" s="3" t="s">
        <v>1774</v>
      </c>
      <c r="C98" s="4" t="s">
        <v>1629</v>
      </c>
      <c r="D98" s="4">
        <v>2023</v>
      </c>
      <c r="E98" s="4" t="s">
        <v>1635</v>
      </c>
      <c r="F98" s="4" t="s">
        <v>1098</v>
      </c>
      <c r="G98" s="4" t="s">
        <v>1098</v>
      </c>
      <c r="H98" s="4" t="s">
        <v>1608</v>
      </c>
      <c r="I98" s="4" t="s">
        <v>1608</v>
      </c>
      <c r="J98" s="4"/>
      <c r="K98" s="4"/>
      <c r="L98" s="4"/>
    </row>
    <row r="99" customHeight="1" spans="1:12">
      <c r="A99" s="1"/>
      <c r="B99" s="3" t="s">
        <v>1775</v>
      </c>
      <c r="C99" s="4" t="s">
        <v>1629</v>
      </c>
      <c r="D99" s="4">
        <v>2024</v>
      </c>
      <c r="E99" s="4" t="s">
        <v>1635</v>
      </c>
      <c r="F99" s="4" t="s">
        <v>1098</v>
      </c>
      <c r="G99" s="4" t="s">
        <v>1098</v>
      </c>
      <c r="H99" s="4" t="s">
        <v>1608</v>
      </c>
      <c r="I99" s="4" t="s">
        <v>1608</v>
      </c>
      <c r="J99" s="4"/>
      <c r="K99" s="4"/>
      <c r="L99" s="4"/>
    </row>
    <row r="100" customHeight="1" spans="1:12">
      <c r="A100" s="1"/>
      <c r="B100" s="3" t="s">
        <v>1776</v>
      </c>
      <c r="C100" s="4" t="s">
        <v>1629</v>
      </c>
      <c r="D100" s="4">
        <v>2024</v>
      </c>
      <c r="E100" s="4" t="s">
        <v>1635</v>
      </c>
      <c r="F100" s="4" t="s">
        <v>1098</v>
      </c>
      <c r="G100" s="4" t="s">
        <v>1098</v>
      </c>
      <c r="H100" s="4" t="s">
        <v>1608</v>
      </c>
      <c r="I100" s="4" t="s">
        <v>1608</v>
      </c>
      <c r="J100" s="4"/>
      <c r="K100" s="4"/>
      <c r="L100" s="4"/>
    </row>
    <row r="101" customHeight="1" spans="1:12">
      <c r="A101" s="1"/>
      <c r="B101" s="3" t="s">
        <v>1777</v>
      </c>
      <c r="C101" s="4" t="s">
        <v>1629</v>
      </c>
      <c r="D101" s="4">
        <v>2024</v>
      </c>
      <c r="E101" s="4" t="s">
        <v>1635</v>
      </c>
      <c r="F101" s="4" t="s">
        <v>1098</v>
      </c>
      <c r="G101" s="4" t="s">
        <v>1098</v>
      </c>
      <c r="H101" s="4" t="s">
        <v>1608</v>
      </c>
      <c r="I101" s="4" t="s">
        <v>1608</v>
      </c>
      <c r="J101" s="4"/>
      <c r="K101" s="4"/>
      <c r="L101" s="4"/>
    </row>
    <row r="102" customHeight="1" spans="1:12">
      <c r="A102" s="1"/>
      <c r="B102" s="3" t="s">
        <v>1778</v>
      </c>
      <c r="C102" s="4" t="s">
        <v>1629</v>
      </c>
      <c r="D102" s="4">
        <v>2024</v>
      </c>
      <c r="E102" s="4" t="s">
        <v>1635</v>
      </c>
      <c r="F102" s="4" t="s">
        <v>1098</v>
      </c>
      <c r="G102" s="4" t="s">
        <v>1098</v>
      </c>
      <c r="H102" s="4" t="s">
        <v>1608</v>
      </c>
      <c r="I102" s="4" t="s">
        <v>1608</v>
      </c>
      <c r="J102" s="4"/>
      <c r="K102" s="4"/>
      <c r="L102" s="4"/>
    </row>
    <row r="103" customHeight="1" spans="1:12">
      <c r="A103" s="1"/>
      <c r="B103" s="3" t="s">
        <v>1779</v>
      </c>
      <c r="C103" s="4" t="s">
        <v>1629</v>
      </c>
      <c r="D103" s="4">
        <v>2024</v>
      </c>
      <c r="E103" s="4" t="s">
        <v>1635</v>
      </c>
      <c r="F103" s="4" t="s">
        <v>1098</v>
      </c>
      <c r="G103" s="4" t="s">
        <v>1098</v>
      </c>
      <c r="H103" s="4" t="s">
        <v>1608</v>
      </c>
      <c r="I103" s="4" t="s">
        <v>1608</v>
      </c>
      <c r="J103" s="4"/>
      <c r="K103" s="4"/>
      <c r="L103" s="4"/>
    </row>
    <row r="104" customHeight="1" spans="1:12">
      <c r="A104" s="1"/>
      <c r="B104" s="3" t="s">
        <v>1780</v>
      </c>
      <c r="C104" s="4" t="s">
        <v>1629</v>
      </c>
      <c r="D104" s="4">
        <v>2024</v>
      </c>
      <c r="E104" s="4" t="s">
        <v>1635</v>
      </c>
      <c r="F104" s="4" t="s">
        <v>1098</v>
      </c>
      <c r="G104" s="4" t="s">
        <v>1098</v>
      </c>
      <c r="H104" s="4" t="s">
        <v>1608</v>
      </c>
      <c r="I104" s="4" t="s">
        <v>1608</v>
      </c>
      <c r="J104" s="4"/>
      <c r="K104" s="4"/>
      <c r="L104" s="4"/>
    </row>
    <row r="105" customHeight="1" spans="1:12">
      <c r="A105" s="1"/>
      <c r="B105" s="3" t="s">
        <v>1781</v>
      </c>
      <c r="C105" s="4" t="s">
        <v>1629</v>
      </c>
      <c r="D105" s="4">
        <v>2024</v>
      </c>
      <c r="E105" s="4" t="s">
        <v>1635</v>
      </c>
      <c r="F105" s="4" t="s">
        <v>1098</v>
      </c>
      <c r="G105" s="4" t="s">
        <v>1098</v>
      </c>
      <c r="H105" s="4" t="s">
        <v>1608</v>
      </c>
      <c r="I105" s="4" t="s">
        <v>1608</v>
      </c>
      <c r="J105" s="4"/>
      <c r="K105" s="4"/>
      <c r="L105" s="4"/>
    </row>
    <row r="106" customHeight="1" spans="1:12">
      <c r="A106" s="1"/>
      <c r="B106" s="3" t="s">
        <v>1782</v>
      </c>
      <c r="C106" s="4" t="s">
        <v>1629</v>
      </c>
      <c r="D106" s="4">
        <v>2024</v>
      </c>
      <c r="E106" s="4" t="s">
        <v>1635</v>
      </c>
      <c r="F106" s="4" t="s">
        <v>1098</v>
      </c>
      <c r="G106" s="4" t="s">
        <v>1098</v>
      </c>
      <c r="H106" s="4" t="s">
        <v>1608</v>
      </c>
      <c r="I106" s="4" t="s">
        <v>1608</v>
      </c>
      <c r="J106" s="4"/>
      <c r="K106" s="4"/>
      <c r="L106" s="4"/>
    </row>
    <row r="107" customHeight="1" spans="1:12">
      <c r="A107" s="1"/>
      <c r="B107" s="3" t="s">
        <v>1783</v>
      </c>
      <c r="C107" s="4" t="s">
        <v>1629</v>
      </c>
      <c r="D107" s="4">
        <v>2024</v>
      </c>
      <c r="E107" s="4" t="s">
        <v>1635</v>
      </c>
      <c r="F107" s="4" t="s">
        <v>1098</v>
      </c>
      <c r="G107" s="4" t="s">
        <v>1098</v>
      </c>
      <c r="H107" s="4" t="s">
        <v>1608</v>
      </c>
      <c r="I107" s="4" t="s">
        <v>1608</v>
      </c>
      <c r="J107" s="4"/>
      <c r="K107" s="4"/>
      <c r="L107" s="4"/>
    </row>
    <row r="108" customHeight="1" spans="1:12">
      <c r="A108" s="1"/>
      <c r="B108" s="3" t="s">
        <v>1784</v>
      </c>
      <c r="C108" s="4" t="s">
        <v>1629</v>
      </c>
      <c r="D108" s="4">
        <v>2024</v>
      </c>
      <c r="E108" s="4">
        <v>11056</v>
      </c>
      <c r="F108" s="4" t="s">
        <v>1630</v>
      </c>
      <c r="G108" s="4" t="s">
        <v>1107</v>
      </c>
      <c r="H108" s="4" t="s">
        <v>1631</v>
      </c>
      <c r="I108" s="4" t="s">
        <v>1608</v>
      </c>
      <c r="J108" s="9" t="s">
        <v>1639</v>
      </c>
      <c r="K108" s="8" t="s">
        <v>1785</v>
      </c>
      <c r="L108" s="4" t="s">
        <v>1633</v>
      </c>
    </row>
    <row r="109" customHeight="1" spans="1:12">
      <c r="A109" s="1"/>
      <c r="B109" s="3" t="s">
        <v>1786</v>
      </c>
      <c r="C109" s="4" t="s">
        <v>1629</v>
      </c>
      <c r="D109" s="4">
        <v>2024</v>
      </c>
      <c r="E109" s="4" t="s">
        <v>1635</v>
      </c>
      <c r="F109" s="4" t="s">
        <v>1098</v>
      </c>
      <c r="G109" s="4" t="s">
        <v>1098</v>
      </c>
      <c r="H109" s="4" t="s">
        <v>1608</v>
      </c>
      <c r="I109" s="4" t="s">
        <v>1608</v>
      </c>
      <c r="J109" s="4"/>
      <c r="K109" s="4"/>
      <c r="L109" s="4"/>
    </row>
    <row r="110" customHeight="1" spans="1:12">
      <c r="A110" s="1"/>
      <c r="B110" s="3" t="s">
        <v>1787</v>
      </c>
      <c r="C110" s="4" t="s">
        <v>1629</v>
      </c>
      <c r="D110" s="4">
        <v>2024</v>
      </c>
      <c r="E110" s="4">
        <v>28469</v>
      </c>
      <c r="F110" s="4" t="s">
        <v>1630</v>
      </c>
      <c r="G110" s="4" t="s">
        <v>1630</v>
      </c>
      <c r="H110" s="4" t="s">
        <v>1637</v>
      </c>
      <c r="I110" s="4" t="s">
        <v>1638</v>
      </c>
      <c r="J110" s="9" t="s">
        <v>1639</v>
      </c>
      <c r="K110" s="8" t="s">
        <v>1788</v>
      </c>
      <c r="L110" s="4" t="s">
        <v>1789</v>
      </c>
    </row>
    <row r="111" customHeight="1" spans="1:12">
      <c r="A111" s="1"/>
      <c r="B111" s="3" t="s">
        <v>1790</v>
      </c>
      <c r="C111" s="4" t="s">
        <v>1629</v>
      </c>
      <c r="D111" s="4">
        <v>2024</v>
      </c>
      <c r="E111" s="4">
        <v>53661</v>
      </c>
      <c r="F111" s="4" t="s">
        <v>1107</v>
      </c>
      <c r="G111" s="4" t="s">
        <v>1107</v>
      </c>
      <c r="H111" s="4" t="s">
        <v>1631</v>
      </c>
      <c r="I111" s="4" t="s">
        <v>1608</v>
      </c>
      <c r="J111" s="9" t="s">
        <v>1639</v>
      </c>
      <c r="K111" s="8" t="s">
        <v>1791</v>
      </c>
      <c r="L111" s="4" t="s">
        <v>1732</v>
      </c>
    </row>
    <row r="112" customHeight="1" spans="1:12">
      <c r="A112" s="1"/>
      <c r="B112" s="3" t="s">
        <v>1792</v>
      </c>
      <c r="C112" s="4" t="s">
        <v>1629</v>
      </c>
      <c r="D112" s="4">
        <v>2024</v>
      </c>
      <c r="E112" s="4" t="s">
        <v>1635</v>
      </c>
      <c r="F112" s="4" t="s">
        <v>1098</v>
      </c>
      <c r="G112" s="4" t="s">
        <v>1098</v>
      </c>
      <c r="H112" s="4" t="s">
        <v>1608</v>
      </c>
      <c r="I112" s="4" t="s">
        <v>1608</v>
      </c>
      <c r="J112" s="4"/>
      <c r="K112" s="4"/>
      <c r="L112" s="4"/>
    </row>
    <row r="113" customHeight="1" spans="1:12">
      <c r="A113" s="1"/>
      <c r="B113" s="3" t="s">
        <v>1793</v>
      </c>
      <c r="C113" s="4" t="s">
        <v>1629</v>
      </c>
      <c r="D113" s="4">
        <v>2024</v>
      </c>
      <c r="E113" s="4" t="s">
        <v>1635</v>
      </c>
      <c r="F113" s="4" t="s">
        <v>1098</v>
      </c>
      <c r="G113" s="4" t="s">
        <v>1098</v>
      </c>
      <c r="H113" s="4" t="s">
        <v>1608</v>
      </c>
      <c r="I113" s="4" t="s">
        <v>1608</v>
      </c>
      <c r="J113" s="4"/>
      <c r="K113" s="4"/>
      <c r="L113" s="4"/>
    </row>
    <row r="114" customHeight="1" spans="1:12">
      <c r="A114" s="1"/>
      <c r="B114" s="3" t="s">
        <v>1794</v>
      </c>
      <c r="C114" s="4" t="s">
        <v>1629</v>
      </c>
      <c r="D114" s="4">
        <v>2024</v>
      </c>
      <c r="E114" s="4" t="s">
        <v>1635</v>
      </c>
      <c r="F114" s="4" t="s">
        <v>1098</v>
      </c>
      <c r="G114" s="4" t="s">
        <v>1098</v>
      </c>
      <c r="H114" s="4" t="s">
        <v>1608</v>
      </c>
      <c r="I114" s="4" t="s">
        <v>1608</v>
      </c>
      <c r="J114" s="4"/>
      <c r="K114" s="4"/>
      <c r="L114" s="4"/>
    </row>
    <row r="115" customHeight="1" spans="1:12">
      <c r="A115" s="1"/>
      <c r="B115" s="3" t="s">
        <v>1795</v>
      </c>
      <c r="C115" s="4" t="s">
        <v>1629</v>
      </c>
      <c r="D115" s="4">
        <v>2024</v>
      </c>
      <c r="E115" s="4" t="s">
        <v>1635</v>
      </c>
      <c r="F115" s="4" t="s">
        <v>1098</v>
      </c>
      <c r="G115" s="4" t="s">
        <v>1098</v>
      </c>
      <c r="H115" s="4" t="s">
        <v>1608</v>
      </c>
      <c r="I115" s="4" t="s">
        <v>1608</v>
      </c>
      <c r="J115" s="4"/>
      <c r="K115" s="4"/>
      <c r="L115" s="4"/>
    </row>
    <row r="116" customHeight="1" spans="1:12">
      <c r="A116" s="1"/>
      <c r="B116" s="3" t="s">
        <v>1796</v>
      </c>
      <c r="C116" s="4" t="s">
        <v>1629</v>
      </c>
      <c r="D116" s="4">
        <v>2024</v>
      </c>
      <c r="E116" s="4">
        <v>78947</v>
      </c>
      <c r="F116" s="4" t="s">
        <v>1107</v>
      </c>
      <c r="G116" s="4" t="s">
        <v>1107</v>
      </c>
      <c r="H116" s="4" t="s">
        <v>1631</v>
      </c>
      <c r="I116" s="4" t="s">
        <v>1608</v>
      </c>
      <c r="J116" s="9" t="s">
        <v>1639</v>
      </c>
      <c r="K116" s="8" t="s">
        <v>1797</v>
      </c>
      <c r="L116" s="4" t="s">
        <v>1732</v>
      </c>
    </row>
    <row r="117" customHeight="1" spans="1:12">
      <c r="A117" s="1"/>
      <c r="B117" s="3" t="s">
        <v>1798</v>
      </c>
      <c r="C117" s="4" t="s">
        <v>1629</v>
      </c>
      <c r="D117" s="4">
        <v>2024</v>
      </c>
      <c r="E117" s="4">
        <v>46652</v>
      </c>
      <c r="F117" s="4" t="s">
        <v>1107</v>
      </c>
      <c r="G117" s="4" t="s">
        <v>1107</v>
      </c>
      <c r="H117" s="4" t="s">
        <v>1631</v>
      </c>
      <c r="I117" s="4" t="s">
        <v>1608</v>
      </c>
      <c r="J117" s="9" t="s">
        <v>1639</v>
      </c>
      <c r="K117" s="8" t="s">
        <v>1799</v>
      </c>
      <c r="L117" s="4" t="s">
        <v>1732</v>
      </c>
    </row>
    <row r="118" customHeight="1" spans="1:12">
      <c r="A118" s="1"/>
      <c r="B118" s="3" t="s">
        <v>1800</v>
      </c>
      <c r="C118" s="4" t="s">
        <v>1629</v>
      </c>
      <c r="D118" s="4">
        <v>2024</v>
      </c>
      <c r="E118" s="4" t="s">
        <v>1635</v>
      </c>
      <c r="F118" s="4" t="s">
        <v>1098</v>
      </c>
      <c r="G118" s="4" t="s">
        <v>1098</v>
      </c>
      <c r="H118" s="4" t="s">
        <v>1608</v>
      </c>
      <c r="I118" s="4" t="s">
        <v>1608</v>
      </c>
      <c r="J118" s="4"/>
      <c r="K118" s="4"/>
      <c r="L118" s="4"/>
    </row>
    <row r="119" customHeight="1" spans="1:12">
      <c r="A119" s="1"/>
      <c r="B119" s="3" t="s">
        <v>1801</v>
      </c>
      <c r="C119" s="4" t="s">
        <v>1629</v>
      </c>
      <c r="D119" s="4">
        <v>2024</v>
      </c>
      <c r="E119" s="4" t="s">
        <v>1635</v>
      </c>
      <c r="F119" s="4" t="s">
        <v>1098</v>
      </c>
      <c r="G119" s="4" t="s">
        <v>1098</v>
      </c>
      <c r="H119" s="4" t="s">
        <v>1608</v>
      </c>
      <c r="I119" s="4" t="s">
        <v>1608</v>
      </c>
      <c r="J119" s="4"/>
      <c r="K119" s="4"/>
      <c r="L119" s="4"/>
    </row>
    <row r="120" customHeight="1" spans="1:12">
      <c r="A120" s="1"/>
      <c r="B120" s="3" t="s">
        <v>1802</v>
      </c>
      <c r="C120" s="4" t="s">
        <v>1629</v>
      </c>
      <c r="D120" s="4">
        <v>2024</v>
      </c>
      <c r="E120" s="4" t="s">
        <v>1635</v>
      </c>
      <c r="F120" s="4" t="s">
        <v>1098</v>
      </c>
      <c r="G120" s="4" t="s">
        <v>1098</v>
      </c>
      <c r="H120" s="4" t="s">
        <v>1608</v>
      </c>
      <c r="I120" s="4" t="s">
        <v>1608</v>
      </c>
      <c r="J120" s="4"/>
      <c r="K120" s="4"/>
      <c r="L120" s="4"/>
    </row>
    <row r="121" customHeight="1" spans="1:12">
      <c r="A121" s="1"/>
      <c r="B121" s="3" t="s">
        <v>1803</v>
      </c>
      <c r="C121" s="4" t="s">
        <v>1629</v>
      </c>
      <c r="D121" s="4">
        <v>2024</v>
      </c>
      <c r="E121" s="4">
        <v>9971</v>
      </c>
      <c r="F121" s="4" t="s">
        <v>1107</v>
      </c>
      <c r="G121" s="4" t="s">
        <v>1107</v>
      </c>
      <c r="H121" s="4" t="s">
        <v>1651</v>
      </c>
      <c r="I121" s="4" t="s">
        <v>1804</v>
      </c>
      <c r="J121" s="9" t="s">
        <v>1639</v>
      </c>
      <c r="K121" s="8" t="s">
        <v>1805</v>
      </c>
      <c r="L121" s="4" t="s">
        <v>1806</v>
      </c>
    </row>
    <row r="122" customHeight="1" spans="1:12">
      <c r="A122" s="1"/>
      <c r="B122" s="3" t="s">
        <v>1807</v>
      </c>
      <c r="C122" s="4" t="s">
        <v>1629</v>
      </c>
      <c r="D122" s="4">
        <v>2024</v>
      </c>
      <c r="E122" s="4" t="s">
        <v>1635</v>
      </c>
      <c r="F122" s="4" t="s">
        <v>1098</v>
      </c>
      <c r="G122" s="4" t="s">
        <v>1098</v>
      </c>
      <c r="H122" s="4" t="s">
        <v>1608</v>
      </c>
      <c r="I122" s="4" t="s">
        <v>1608</v>
      </c>
      <c r="J122" s="4"/>
      <c r="K122" s="4"/>
      <c r="L122" s="4"/>
    </row>
    <row r="123" customHeight="1" spans="1:12">
      <c r="A123" s="1"/>
      <c r="B123" s="3" t="s">
        <v>1808</v>
      </c>
      <c r="C123" s="4" t="s">
        <v>1629</v>
      </c>
      <c r="D123" s="4">
        <v>2024</v>
      </c>
      <c r="E123" s="4" t="s">
        <v>1635</v>
      </c>
      <c r="F123" s="4" t="s">
        <v>1098</v>
      </c>
      <c r="G123" s="4" t="s">
        <v>1098</v>
      </c>
      <c r="H123" s="4" t="s">
        <v>1608</v>
      </c>
      <c r="I123" s="4" t="s">
        <v>1608</v>
      </c>
      <c r="J123" s="4"/>
      <c r="K123" s="4"/>
      <c r="L123" s="4"/>
    </row>
    <row r="124" customHeight="1" spans="1:12">
      <c r="A124" s="1"/>
      <c r="B124" s="3" t="s">
        <v>1809</v>
      </c>
      <c r="C124" s="4" t="s">
        <v>1629</v>
      </c>
      <c r="D124" s="4">
        <v>2024</v>
      </c>
      <c r="E124" s="4" t="s">
        <v>1635</v>
      </c>
      <c r="F124" s="4" t="s">
        <v>1098</v>
      </c>
      <c r="G124" s="4" t="s">
        <v>1098</v>
      </c>
      <c r="H124" s="4" t="s">
        <v>1608</v>
      </c>
      <c r="I124" s="4" t="s">
        <v>1608</v>
      </c>
      <c r="J124" s="4"/>
      <c r="K124" s="4"/>
      <c r="L124" s="4"/>
    </row>
    <row r="125" customHeight="1" spans="1:12">
      <c r="A125" s="1"/>
      <c r="B125" s="3" t="s">
        <v>1810</v>
      </c>
      <c r="C125" s="4" t="s">
        <v>1629</v>
      </c>
      <c r="D125" s="4">
        <v>2024</v>
      </c>
      <c r="E125" s="4">
        <v>72251</v>
      </c>
      <c r="F125" s="4" t="s">
        <v>1630</v>
      </c>
      <c r="G125" s="4" t="s">
        <v>1107</v>
      </c>
      <c r="H125" s="4" t="s">
        <v>1631</v>
      </c>
      <c r="I125" s="4" t="s">
        <v>1608</v>
      </c>
      <c r="J125" s="9" t="s">
        <v>1639</v>
      </c>
      <c r="K125" s="8" t="s">
        <v>1811</v>
      </c>
      <c r="L125" s="4" t="s">
        <v>1633</v>
      </c>
    </row>
    <row r="126" customHeight="1" spans="1:12">
      <c r="A126" s="1"/>
      <c r="B126" s="3" t="s">
        <v>1812</v>
      </c>
      <c r="C126" s="4" t="s">
        <v>1629</v>
      </c>
      <c r="D126" s="4">
        <v>2024</v>
      </c>
      <c r="E126" s="4" t="s">
        <v>1635</v>
      </c>
      <c r="F126" s="4" t="s">
        <v>1098</v>
      </c>
      <c r="G126" s="4" t="s">
        <v>1098</v>
      </c>
      <c r="H126" s="4" t="s">
        <v>1608</v>
      </c>
      <c r="I126" s="4" t="s">
        <v>1608</v>
      </c>
      <c r="J126" s="4"/>
      <c r="K126" s="4"/>
      <c r="L126" s="4"/>
    </row>
    <row r="127" customHeight="1" spans="1:12">
      <c r="A127" s="1"/>
      <c r="B127" s="3" t="s">
        <v>1813</v>
      </c>
      <c r="C127" s="4" t="s">
        <v>1629</v>
      </c>
      <c r="D127" s="4">
        <v>2024</v>
      </c>
      <c r="E127" s="4">
        <v>44169</v>
      </c>
      <c r="F127" s="4" t="s">
        <v>1107</v>
      </c>
      <c r="G127" s="4" t="s">
        <v>1107</v>
      </c>
      <c r="H127" s="4" t="s">
        <v>1631</v>
      </c>
      <c r="I127" s="4" t="s">
        <v>1608</v>
      </c>
      <c r="J127" s="9" t="s">
        <v>1639</v>
      </c>
      <c r="K127" s="8" t="s">
        <v>1814</v>
      </c>
      <c r="L127" s="4" t="s">
        <v>1732</v>
      </c>
    </row>
    <row r="128" customHeight="1" spans="1:12">
      <c r="A128" s="1"/>
      <c r="B128" s="3" t="s">
        <v>1815</v>
      </c>
      <c r="C128" s="4" t="s">
        <v>1629</v>
      </c>
      <c r="D128" s="4">
        <v>2024</v>
      </c>
      <c r="E128" s="4" t="s">
        <v>1635</v>
      </c>
      <c r="F128" s="4" t="s">
        <v>1098</v>
      </c>
      <c r="G128" s="4" t="s">
        <v>1098</v>
      </c>
      <c r="H128" s="4" t="s">
        <v>1608</v>
      </c>
      <c r="I128" s="4" t="s">
        <v>1608</v>
      </c>
      <c r="J128" s="4"/>
      <c r="K128" s="4"/>
      <c r="L128" s="4"/>
    </row>
    <row r="129" customHeight="1" spans="1:12">
      <c r="A129" s="1"/>
      <c r="B129" s="3" t="s">
        <v>1816</v>
      </c>
      <c r="C129" s="4" t="s">
        <v>1629</v>
      </c>
      <c r="D129" s="4">
        <v>2024</v>
      </c>
      <c r="E129" s="4" t="s">
        <v>1635</v>
      </c>
      <c r="F129" s="4" t="s">
        <v>1098</v>
      </c>
      <c r="G129" s="4" t="s">
        <v>1098</v>
      </c>
      <c r="H129" s="4" t="s">
        <v>1608</v>
      </c>
      <c r="I129" s="4" t="s">
        <v>1608</v>
      </c>
      <c r="J129" s="4"/>
      <c r="K129" s="4"/>
      <c r="L129" s="4"/>
    </row>
    <row r="130" customHeight="1" spans="1:12">
      <c r="A130" s="1"/>
      <c r="B130" s="3" t="s">
        <v>1817</v>
      </c>
      <c r="C130" s="4" t="s">
        <v>1629</v>
      </c>
      <c r="D130" s="4">
        <v>2024</v>
      </c>
      <c r="E130" s="4" t="s">
        <v>1635</v>
      </c>
      <c r="F130" s="4" t="s">
        <v>1098</v>
      </c>
      <c r="G130" s="4" t="s">
        <v>1098</v>
      </c>
      <c r="H130" s="4" t="s">
        <v>1608</v>
      </c>
      <c r="I130" s="4" t="s">
        <v>1608</v>
      </c>
      <c r="J130" s="4"/>
      <c r="K130" s="4"/>
      <c r="L130" s="4"/>
    </row>
    <row r="131" customHeight="1" spans="1:12">
      <c r="A131" s="1"/>
      <c r="B131" s="3" t="s">
        <v>1818</v>
      </c>
      <c r="C131" s="4" t="s">
        <v>1629</v>
      </c>
      <c r="D131" s="4">
        <v>2024</v>
      </c>
      <c r="E131" s="4" t="s">
        <v>1635</v>
      </c>
      <c r="F131" s="4" t="s">
        <v>1098</v>
      </c>
      <c r="G131" s="4" t="s">
        <v>1098</v>
      </c>
      <c r="H131" s="4" t="s">
        <v>1608</v>
      </c>
      <c r="I131" s="4" t="s">
        <v>1608</v>
      </c>
      <c r="J131" s="4"/>
      <c r="K131" s="4"/>
      <c r="L131" s="4"/>
    </row>
    <row r="132" customHeight="1" spans="1:12">
      <c r="A132" s="1"/>
      <c r="B132" s="3" t="s">
        <v>1819</v>
      </c>
      <c r="C132" s="4" t="s">
        <v>1629</v>
      </c>
      <c r="D132" s="4">
        <v>2024</v>
      </c>
      <c r="E132" s="4" t="s">
        <v>1635</v>
      </c>
      <c r="F132" s="4" t="s">
        <v>1098</v>
      </c>
      <c r="G132" s="4" t="s">
        <v>1098</v>
      </c>
      <c r="H132" s="4" t="s">
        <v>1608</v>
      </c>
      <c r="I132" s="4" t="s">
        <v>1608</v>
      </c>
      <c r="J132" s="4"/>
      <c r="K132" s="4"/>
      <c r="L132" s="4"/>
    </row>
    <row r="133" customHeight="1" spans="1:12">
      <c r="A133" s="1"/>
      <c r="B133" s="3" t="s">
        <v>1820</v>
      </c>
      <c r="C133" s="4" t="s">
        <v>1629</v>
      </c>
      <c r="D133" s="4">
        <v>2024</v>
      </c>
      <c r="E133" s="4" t="s">
        <v>1635</v>
      </c>
      <c r="F133" s="4" t="s">
        <v>1098</v>
      </c>
      <c r="G133" s="4" t="s">
        <v>1098</v>
      </c>
      <c r="H133" s="4" t="s">
        <v>1608</v>
      </c>
      <c r="I133" s="4" t="s">
        <v>1608</v>
      </c>
      <c r="J133" s="4"/>
      <c r="K133" s="4"/>
      <c r="L133" s="4"/>
    </row>
    <row r="134" customHeight="1" spans="1:12">
      <c r="A134" s="1"/>
      <c r="B134" s="3" t="s">
        <v>1821</v>
      </c>
      <c r="C134" s="4" t="s">
        <v>1629</v>
      </c>
      <c r="D134" s="4">
        <v>2024</v>
      </c>
      <c r="E134" s="4">
        <v>24075</v>
      </c>
      <c r="F134" s="4" t="s">
        <v>1630</v>
      </c>
      <c r="G134" s="4" t="s">
        <v>1107</v>
      </c>
      <c r="H134" s="4" t="s">
        <v>1608</v>
      </c>
      <c r="I134" s="4" t="s">
        <v>1608</v>
      </c>
      <c r="J134" s="7" t="s">
        <v>339</v>
      </c>
      <c r="K134" s="8" t="s">
        <v>1822</v>
      </c>
      <c r="L134" s="4"/>
    </row>
    <row r="135" customHeight="1" spans="1:12">
      <c r="A135" s="1"/>
      <c r="B135" s="3" t="s">
        <v>1823</v>
      </c>
      <c r="C135" s="4" t="s">
        <v>1629</v>
      </c>
      <c r="D135" s="4">
        <v>2024</v>
      </c>
      <c r="E135" s="4" t="s">
        <v>1635</v>
      </c>
      <c r="F135" s="4" t="s">
        <v>1098</v>
      </c>
      <c r="G135" s="4" t="s">
        <v>1098</v>
      </c>
      <c r="H135" s="4" t="s">
        <v>1608</v>
      </c>
      <c r="I135" s="4" t="s">
        <v>1608</v>
      </c>
      <c r="J135" s="4"/>
      <c r="K135" s="4"/>
      <c r="L135" s="4"/>
    </row>
    <row r="136" customHeight="1" spans="1:12">
      <c r="A136" s="1"/>
      <c r="B136" s="3" t="s">
        <v>1824</v>
      </c>
      <c r="C136" s="4" t="s">
        <v>1629</v>
      </c>
      <c r="D136" s="4">
        <v>2024</v>
      </c>
      <c r="E136" s="4" t="s">
        <v>1635</v>
      </c>
      <c r="F136" s="4" t="s">
        <v>1098</v>
      </c>
      <c r="G136" s="4" t="s">
        <v>1098</v>
      </c>
      <c r="H136" s="4" t="s">
        <v>1608</v>
      </c>
      <c r="I136" s="4" t="s">
        <v>1608</v>
      </c>
      <c r="J136" s="4"/>
      <c r="K136" s="4"/>
      <c r="L136" s="4"/>
    </row>
    <row r="137" customHeight="1" spans="1:12">
      <c r="A137" s="1"/>
      <c r="B137" s="3" t="s">
        <v>1825</v>
      </c>
      <c r="C137" s="4" t="s">
        <v>1629</v>
      </c>
      <c r="D137" s="4">
        <v>2024</v>
      </c>
      <c r="E137" s="4" t="s">
        <v>1635</v>
      </c>
      <c r="F137" s="4" t="s">
        <v>1098</v>
      </c>
      <c r="G137" s="4" t="s">
        <v>1098</v>
      </c>
      <c r="H137" s="4" t="s">
        <v>1608</v>
      </c>
      <c r="I137" s="4" t="s">
        <v>1608</v>
      </c>
      <c r="J137" s="4"/>
      <c r="K137" s="4"/>
      <c r="L137" s="4"/>
    </row>
    <row r="138" customHeight="1" spans="1:12">
      <c r="A138" s="1"/>
      <c r="B138" s="3" t="s">
        <v>1826</v>
      </c>
      <c r="C138" s="4" t="s">
        <v>1629</v>
      </c>
      <c r="D138" s="4">
        <v>2025</v>
      </c>
      <c r="E138" s="4">
        <v>8914</v>
      </c>
      <c r="F138" s="4" t="s">
        <v>1107</v>
      </c>
      <c r="G138" s="4" t="s">
        <v>1630</v>
      </c>
      <c r="H138" s="4" t="s">
        <v>1637</v>
      </c>
      <c r="I138" s="4" t="s">
        <v>1638</v>
      </c>
      <c r="J138" s="9" t="s">
        <v>1639</v>
      </c>
      <c r="K138" s="8" t="s">
        <v>1827</v>
      </c>
      <c r="L138" s="4" t="s">
        <v>1641</v>
      </c>
    </row>
    <row r="139" customHeight="1" spans="1:12">
      <c r="A139" s="1"/>
      <c r="B139" s="3" t="s">
        <v>1828</v>
      </c>
      <c r="C139" s="4" t="s">
        <v>1629</v>
      </c>
      <c r="D139" s="4">
        <v>2025</v>
      </c>
      <c r="E139" s="4">
        <v>26068</v>
      </c>
      <c r="F139" s="4" t="s">
        <v>1107</v>
      </c>
      <c r="G139" s="4" t="s">
        <v>1107</v>
      </c>
      <c r="H139" s="4" t="s">
        <v>1637</v>
      </c>
      <c r="I139" s="4" t="s">
        <v>1723</v>
      </c>
      <c r="J139" s="9" t="s">
        <v>1639</v>
      </c>
      <c r="K139" s="8" t="s">
        <v>1829</v>
      </c>
      <c r="L139" s="8" t="s">
        <v>1830</v>
      </c>
    </row>
    <row r="140" customHeight="1" spans="1:12">
      <c r="A140" s="1"/>
      <c r="B140" s="3" t="s">
        <v>1831</v>
      </c>
      <c r="C140" s="4" t="s">
        <v>1629</v>
      </c>
      <c r="D140" s="4">
        <v>2025</v>
      </c>
      <c r="E140" s="4" t="s">
        <v>1635</v>
      </c>
      <c r="F140" s="4" t="s">
        <v>1098</v>
      </c>
      <c r="G140" s="4" t="s">
        <v>1098</v>
      </c>
      <c r="H140" s="4" t="s">
        <v>1608</v>
      </c>
      <c r="I140" s="4" t="s">
        <v>1608</v>
      </c>
      <c r="J140" s="4"/>
      <c r="K140" s="4"/>
      <c r="L140" s="4"/>
    </row>
    <row r="141" customHeight="1" spans="1:12">
      <c r="A141" s="1"/>
      <c r="B141" s="3" t="s">
        <v>1832</v>
      </c>
      <c r="C141" s="4" t="s">
        <v>1629</v>
      </c>
      <c r="D141" s="4">
        <v>2025</v>
      </c>
      <c r="E141" s="4">
        <v>71372</v>
      </c>
      <c r="F141" s="4" t="s">
        <v>1107</v>
      </c>
      <c r="G141" s="4" t="s">
        <v>1107</v>
      </c>
      <c r="H141" s="4" t="s">
        <v>1651</v>
      </c>
      <c r="I141" s="4" t="s">
        <v>1723</v>
      </c>
      <c r="J141" s="9" t="s">
        <v>1639</v>
      </c>
      <c r="K141" s="8" t="s">
        <v>1833</v>
      </c>
      <c r="L141" s="8" t="s">
        <v>1834</v>
      </c>
    </row>
    <row r="142" customHeight="1" spans="1:12">
      <c r="A142" s="1"/>
      <c r="B142" s="3" t="s">
        <v>1835</v>
      </c>
      <c r="C142" s="4" t="s">
        <v>1836</v>
      </c>
      <c r="D142" s="4">
        <v>2017</v>
      </c>
      <c r="E142" s="4" t="s">
        <v>1635</v>
      </c>
      <c r="F142" s="4" t="s">
        <v>1098</v>
      </c>
      <c r="G142" s="4" t="s">
        <v>1098</v>
      </c>
      <c r="H142" s="4" t="s">
        <v>1608</v>
      </c>
      <c r="I142" s="4" t="s">
        <v>1608</v>
      </c>
      <c r="J142" s="4"/>
      <c r="K142" s="4"/>
      <c r="L142" s="4"/>
    </row>
    <row r="143" customHeight="1" spans="1:12">
      <c r="A143" s="1"/>
      <c r="B143" s="3" t="s">
        <v>1837</v>
      </c>
      <c r="C143" s="4" t="s">
        <v>1836</v>
      </c>
      <c r="D143" s="4">
        <v>2021</v>
      </c>
      <c r="E143" s="4" t="s">
        <v>1635</v>
      </c>
      <c r="F143" s="4" t="s">
        <v>1098</v>
      </c>
      <c r="G143" s="4" t="s">
        <v>1098</v>
      </c>
      <c r="H143" s="4" t="s">
        <v>1608</v>
      </c>
      <c r="I143" s="4" t="s">
        <v>1608</v>
      </c>
      <c r="J143" s="4"/>
      <c r="K143" s="4"/>
      <c r="L143" s="4"/>
    </row>
    <row r="144" customHeight="1" spans="1:12">
      <c r="A144" s="1"/>
      <c r="B144" s="3" t="s">
        <v>1838</v>
      </c>
      <c r="C144" s="4" t="s">
        <v>1836</v>
      </c>
      <c r="D144" s="4">
        <v>2023</v>
      </c>
      <c r="E144" s="4" t="s">
        <v>1635</v>
      </c>
      <c r="F144" s="4" t="s">
        <v>1098</v>
      </c>
      <c r="G144" s="4" t="s">
        <v>1098</v>
      </c>
      <c r="H144" s="4" t="s">
        <v>1608</v>
      </c>
      <c r="I144" s="4" t="s">
        <v>1608</v>
      </c>
      <c r="J144" s="4"/>
      <c r="K144" s="4"/>
      <c r="L144" s="4"/>
    </row>
    <row r="145" customHeight="1" spans="1:12">
      <c r="A145" s="1"/>
      <c r="B145" s="3" t="s">
        <v>1839</v>
      </c>
      <c r="C145" s="4" t="s">
        <v>1836</v>
      </c>
      <c r="D145" s="4">
        <v>2024</v>
      </c>
      <c r="E145" s="4" t="s">
        <v>1840</v>
      </c>
      <c r="F145" s="4" t="s">
        <v>1107</v>
      </c>
      <c r="G145" s="4" t="s">
        <v>1107</v>
      </c>
      <c r="H145" s="4" t="s">
        <v>1608</v>
      </c>
      <c r="I145" s="4" t="s">
        <v>1608</v>
      </c>
      <c r="J145" s="4"/>
      <c r="K145" s="4"/>
      <c r="L145" s="4"/>
    </row>
    <row r="146" customHeight="1" spans="1:12">
      <c r="A146" s="1"/>
      <c r="B146" s="3" t="s">
        <v>1841</v>
      </c>
      <c r="C146" s="4" t="s">
        <v>1836</v>
      </c>
      <c r="D146" s="4">
        <v>2022</v>
      </c>
      <c r="E146" s="4">
        <v>7838</v>
      </c>
      <c r="F146" s="4" t="s">
        <v>1107</v>
      </c>
      <c r="G146" s="4" t="s">
        <v>1107</v>
      </c>
      <c r="H146" s="4" t="s">
        <v>1608</v>
      </c>
      <c r="I146" s="4" t="s">
        <v>1608</v>
      </c>
      <c r="J146" s="4"/>
      <c r="K146" s="4"/>
      <c r="L146" s="4"/>
    </row>
    <row r="147" customHeight="1" spans="1:12">
      <c r="A147" s="1"/>
      <c r="B147" s="3" t="s">
        <v>1842</v>
      </c>
      <c r="C147" s="4" t="s">
        <v>1836</v>
      </c>
      <c r="D147" s="4">
        <v>2021</v>
      </c>
      <c r="E147" s="4">
        <v>26170</v>
      </c>
      <c r="F147" s="4" t="s">
        <v>1107</v>
      </c>
      <c r="G147" s="4" t="s">
        <v>1107</v>
      </c>
      <c r="H147" s="4" t="s">
        <v>1608</v>
      </c>
      <c r="I147" s="4" t="s">
        <v>1608</v>
      </c>
      <c r="J147" s="4"/>
      <c r="K147" s="4"/>
      <c r="L147" s="4"/>
    </row>
    <row r="148" customHeight="1" spans="1:12">
      <c r="A148" s="1"/>
      <c r="B148" s="3" t="s">
        <v>1843</v>
      </c>
      <c r="C148" s="4" t="s">
        <v>1836</v>
      </c>
      <c r="D148" s="4">
        <v>2020</v>
      </c>
      <c r="E148" s="4" t="s">
        <v>1635</v>
      </c>
      <c r="F148" s="4" t="s">
        <v>1098</v>
      </c>
      <c r="G148" s="4" t="s">
        <v>1098</v>
      </c>
      <c r="H148" s="4" t="s">
        <v>1608</v>
      </c>
      <c r="I148" s="4" t="s">
        <v>1608</v>
      </c>
      <c r="J148" s="4"/>
      <c r="K148" s="4"/>
      <c r="L148" s="4"/>
    </row>
    <row r="149" customHeight="1" spans="1:12">
      <c r="A149" s="1"/>
      <c r="B149" s="3" t="s">
        <v>1844</v>
      </c>
      <c r="C149" s="4" t="s">
        <v>1836</v>
      </c>
      <c r="D149" s="4">
        <v>2018</v>
      </c>
      <c r="E149" s="4">
        <v>3936</v>
      </c>
      <c r="F149" s="4" t="s">
        <v>1107</v>
      </c>
      <c r="G149" s="4" t="s">
        <v>1107</v>
      </c>
      <c r="H149" s="4" t="s">
        <v>1608</v>
      </c>
      <c r="I149" s="4" t="s">
        <v>1608</v>
      </c>
      <c r="J149" s="4"/>
      <c r="K149" s="4"/>
      <c r="L149" s="4"/>
    </row>
    <row r="150" customHeight="1" spans="1:12">
      <c r="A150" s="1"/>
      <c r="B150" s="3" t="s">
        <v>1845</v>
      </c>
      <c r="C150" s="4" t="s">
        <v>1836</v>
      </c>
      <c r="D150" s="4">
        <v>2021</v>
      </c>
      <c r="E150" s="4" t="s">
        <v>1635</v>
      </c>
      <c r="F150" s="4" t="s">
        <v>1098</v>
      </c>
      <c r="G150" s="4" t="s">
        <v>1098</v>
      </c>
      <c r="H150" s="4" t="s">
        <v>1608</v>
      </c>
      <c r="I150" s="4" t="s">
        <v>1608</v>
      </c>
      <c r="J150" s="4"/>
      <c r="K150" s="4"/>
      <c r="L150" s="4"/>
    </row>
    <row r="151" customHeight="1" spans="1:12">
      <c r="A151" s="1"/>
      <c r="B151" s="3" t="s">
        <v>1846</v>
      </c>
      <c r="C151" s="4" t="s">
        <v>1836</v>
      </c>
      <c r="D151" s="4">
        <v>2018</v>
      </c>
      <c r="E151" s="4" t="s">
        <v>1635</v>
      </c>
      <c r="F151" s="4" t="s">
        <v>1098</v>
      </c>
      <c r="G151" s="4" t="s">
        <v>1098</v>
      </c>
      <c r="H151" s="4" t="s">
        <v>1608</v>
      </c>
      <c r="I151" s="4" t="s">
        <v>1608</v>
      </c>
      <c r="J151" s="4"/>
      <c r="K151" s="4"/>
      <c r="L151" s="4"/>
    </row>
    <row r="152" customHeight="1" spans="1:12">
      <c r="A152" s="1"/>
      <c r="B152" s="3" t="s">
        <v>1847</v>
      </c>
      <c r="C152" s="4" t="s">
        <v>1836</v>
      </c>
      <c r="D152" s="4">
        <v>2019</v>
      </c>
      <c r="E152" s="4" t="s">
        <v>1635</v>
      </c>
      <c r="F152" s="4" t="s">
        <v>1098</v>
      </c>
      <c r="G152" s="4" t="s">
        <v>1098</v>
      </c>
      <c r="H152" s="4" t="s">
        <v>1608</v>
      </c>
      <c r="I152" s="4" t="s">
        <v>1608</v>
      </c>
      <c r="J152" s="4"/>
      <c r="K152" s="4"/>
      <c r="L152" s="4"/>
    </row>
    <row r="153" customHeight="1" spans="1:12">
      <c r="A153" s="1"/>
      <c r="B153" s="3" t="s">
        <v>1848</v>
      </c>
      <c r="C153" s="4" t="s">
        <v>1836</v>
      </c>
      <c r="D153" s="4">
        <v>2021</v>
      </c>
      <c r="E153" s="4">
        <v>7951</v>
      </c>
      <c r="F153" s="4" t="s">
        <v>1630</v>
      </c>
      <c r="G153" s="4" t="s">
        <v>1107</v>
      </c>
      <c r="H153" s="4" t="s">
        <v>1608</v>
      </c>
      <c r="I153" s="4" t="s">
        <v>1608</v>
      </c>
      <c r="J153" s="4"/>
      <c r="K153" s="4"/>
      <c r="L153" s="4"/>
    </row>
    <row r="154" customHeight="1" spans="1:12">
      <c r="A154" s="1"/>
      <c r="B154" s="3" t="s">
        <v>1849</v>
      </c>
      <c r="C154" s="4" t="s">
        <v>1836</v>
      </c>
      <c r="D154" s="4">
        <v>2017</v>
      </c>
      <c r="E154" s="4" t="s">
        <v>1635</v>
      </c>
      <c r="F154" s="4" t="s">
        <v>1098</v>
      </c>
      <c r="G154" s="4" t="s">
        <v>1098</v>
      </c>
      <c r="H154" s="4" t="s">
        <v>1608</v>
      </c>
      <c r="I154" s="4" t="s">
        <v>1608</v>
      </c>
      <c r="J154" s="4"/>
      <c r="K154" s="4"/>
      <c r="L154" s="4"/>
    </row>
    <row r="155" customHeight="1" spans="1:12">
      <c r="A155" s="1"/>
      <c r="B155" s="3" t="s">
        <v>1850</v>
      </c>
      <c r="C155" s="4" t="s">
        <v>1836</v>
      </c>
      <c r="D155" s="4">
        <v>2022</v>
      </c>
      <c r="E155" s="4">
        <v>15911</v>
      </c>
      <c r="F155" s="4" t="s">
        <v>1630</v>
      </c>
      <c r="G155" s="4" t="s">
        <v>1107</v>
      </c>
      <c r="H155" s="4" t="s">
        <v>1608</v>
      </c>
      <c r="I155" s="4" t="s">
        <v>1608</v>
      </c>
      <c r="J155" s="4"/>
      <c r="K155" s="4"/>
      <c r="L155" s="4"/>
    </row>
    <row r="156" customHeight="1" spans="1:12">
      <c r="A156" s="1"/>
      <c r="B156" s="3" t="s">
        <v>1851</v>
      </c>
      <c r="C156" s="4" t="s">
        <v>1836</v>
      </c>
      <c r="D156" s="4">
        <v>2022</v>
      </c>
      <c r="E156" s="4">
        <v>39172</v>
      </c>
      <c r="F156" s="4" t="s">
        <v>1107</v>
      </c>
      <c r="G156" s="4" t="s">
        <v>1107</v>
      </c>
      <c r="H156" s="4" t="s">
        <v>1608</v>
      </c>
      <c r="I156" s="4" t="s">
        <v>1608</v>
      </c>
      <c r="J156" s="4"/>
      <c r="K156" s="4"/>
      <c r="L156" s="4"/>
    </row>
    <row r="157" customHeight="1" spans="1:12">
      <c r="A157" s="1"/>
      <c r="B157" s="3" t="s">
        <v>1852</v>
      </c>
      <c r="C157" s="4" t="s">
        <v>1836</v>
      </c>
      <c r="D157" s="4">
        <v>2022</v>
      </c>
      <c r="E157" s="4" t="s">
        <v>1635</v>
      </c>
      <c r="F157" s="4" t="s">
        <v>1098</v>
      </c>
      <c r="G157" s="4" t="s">
        <v>1098</v>
      </c>
      <c r="H157" s="4" t="s">
        <v>1608</v>
      </c>
      <c r="I157" s="4" t="s">
        <v>1608</v>
      </c>
      <c r="J157" s="4"/>
      <c r="K157" s="4"/>
      <c r="L157" s="4"/>
    </row>
    <row r="158" customHeight="1" spans="1:12">
      <c r="A158" s="1"/>
      <c r="B158" s="3" t="s">
        <v>1853</v>
      </c>
      <c r="C158" s="4" t="s">
        <v>1836</v>
      </c>
      <c r="D158" s="4">
        <v>2022</v>
      </c>
      <c r="E158" s="4" t="s">
        <v>1635</v>
      </c>
      <c r="F158" s="4" t="s">
        <v>1098</v>
      </c>
      <c r="G158" s="4" t="s">
        <v>1098</v>
      </c>
      <c r="H158" s="4" t="s">
        <v>1608</v>
      </c>
      <c r="I158" s="4" t="s">
        <v>1608</v>
      </c>
      <c r="J158" s="4"/>
      <c r="K158" s="4"/>
      <c r="L158" s="4"/>
    </row>
    <row r="159" customHeight="1" spans="1:12">
      <c r="A159" s="1"/>
      <c r="B159" s="3" t="s">
        <v>1854</v>
      </c>
      <c r="C159" s="4" t="s">
        <v>1836</v>
      </c>
      <c r="D159" s="4">
        <v>2021</v>
      </c>
      <c r="E159" s="4">
        <v>24998</v>
      </c>
      <c r="F159" s="4" t="s">
        <v>1630</v>
      </c>
      <c r="G159" s="4" t="s">
        <v>1107</v>
      </c>
      <c r="H159" s="4" t="s">
        <v>1608</v>
      </c>
      <c r="I159" s="4" t="s">
        <v>1608</v>
      </c>
      <c r="J159" s="4"/>
      <c r="K159" s="4"/>
      <c r="L159" s="4"/>
    </row>
    <row r="160" customHeight="1" spans="1:12">
      <c r="A160" s="1"/>
      <c r="B160" s="3" t="s">
        <v>1855</v>
      </c>
      <c r="C160" s="4" t="s">
        <v>1836</v>
      </c>
      <c r="D160" s="4">
        <v>2024</v>
      </c>
      <c r="E160" s="4" t="s">
        <v>1635</v>
      </c>
      <c r="F160" s="4" t="s">
        <v>1098</v>
      </c>
      <c r="G160" s="4" t="s">
        <v>1098</v>
      </c>
      <c r="H160" s="4" t="s">
        <v>1608</v>
      </c>
      <c r="I160" s="4" t="s">
        <v>1608</v>
      </c>
      <c r="J160" s="4"/>
      <c r="K160" s="4"/>
      <c r="L160" s="4"/>
    </row>
    <row r="161" customHeight="1" spans="1:12">
      <c r="A161" s="1"/>
      <c r="B161" s="3" t="s">
        <v>1856</v>
      </c>
      <c r="C161" s="4" t="s">
        <v>1836</v>
      </c>
      <c r="D161" s="4">
        <v>2024</v>
      </c>
      <c r="E161" s="4" t="s">
        <v>1635</v>
      </c>
      <c r="F161" s="4" t="s">
        <v>1098</v>
      </c>
      <c r="G161" s="4" t="s">
        <v>1098</v>
      </c>
      <c r="H161" s="4" t="s">
        <v>1608</v>
      </c>
      <c r="I161" s="4" t="s">
        <v>1608</v>
      </c>
      <c r="J161" s="4"/>
      <c r="K161" s="4"/>
      <c r="L161" s="4"/>
    </row>
    <row r="162" customHeight="1" spans="1:12">
      <c r="A162" s="1"/>
      <c r="B162" s="3" t="s">
        <v>1857</v>
      </c>
      <c r="C162" s="4" t="s">
        <v>1836</v>
      </c>
      <c r="D162" s="4">
        <v>2024</v>
      </c>
      <c r="E162" s="4" t="s">
        <v>1635</v>
      </c>
      <c r="F162" s="4" t="s">
        <v>1098</v>
      </c>
      <c r="G162" s="4" t="s">
        <v>1098</v>
      </c>
      <c r="H162" s="4" t="s">
        <v>1608</v>
      </c>
      <c r="I162" s="4" t="s">
        <v>1608</v>
      </c>
      <c r="J162" s="4"/>
      <c r="K162" s="4"/>
      <c r="L162" s="4"/>
    </row>
    <row r="163" customHeight="1" spans="1:12">
      <c r="A163" s="1"/>
      <c r="B163" s="3" t="s">
        <v>1858</v>
      </c>
      <c r="C163" s="4" t="s">
        <v>1836</v>
      </c>
      <c r="D163" s="4">
        <v>2025</v>
      </c>
      <c r="E163" s="4">
        <v>76195</v>
      </c>
      <c r="F163" s="4" t="s">
        <v>1107</v>
      </c>
      <c r="G163" s="4" t="s">
        <v>1107</v>
      </c>
      <c r="H163" s="4" t="s">
        <v>1608</v>
      </c>
      <c r="I163" s="4" t="s">
        <v>1608</v>
      </c>
      <c r="J163" s="4"/>
      <c r="K163" s="4"/>
      <c r="L163" s="4"/>
    </row>
    <row r="164" customHeight="1" spans="1:12">
      <c r="A164" s="1"/>
      <c r="B164" s="3" t="s">
        <v>1859</v>
      </c>
      <c r="C164" s="4" t="s">
        <v>1836</v>
      </c>
      <c r="D164" s="4">
        <v>2024</v>
      </c>
      <c r="E164" s="4">
        <v>53076</v>
      </c>
      <c r="F164" s="4" t="s">
        <v>1107</v>
      </c>
      <c r="G164" s="4" t="s">
        <v>1107</v>
      </c>
      <c r="H164" s="4" t="s">
        <v>1608</v>
      </c>
      <c r="I164" s="4" t="s">
        <v>1608</v>
      </c>
      <c r="J164" s="4"/>
      <c r="K164" s="4"/>
      <c r="L164" s="4"/>
    </row>
    <row r="165" customHeight="1" spans="1:12">
      <c r="A165" s="1"/>
      <c r="B165" s="3" t="s">
        <v>1860</v>
      </c>
      <c r="C165" s="4" t="s">
        <v>1836</v>
      </c>
      <c r="D165" s="4">
        <v>2025</v>
      </c>
      <c r="E165" s="4">
        <v>6372</v>
      </c>
      <c r="F165" s="4" t="s">
        <v>1107</v>
      </c>
      <c r="G165" s="4" t="s">
        <v>1107</v>
      </c>
      <c r="H165" s="4" t="s">
        <v>1608</v>
      </c>
      <c r="I165" s="4" t="s">
        <v>1608</v>
      </c>
      <c r="J165" s="4"/>
      <c r="K165" s="4"/>
      <c r="L165" s="4"/>
    </row>
    <row r="166" customHeight="1" spans="1:12">
      <c r="A166" s="1"/>
      <c r="B166" s="3" t="s">
        <v>1861</v>
      </c>
      <c r="C166" s="4" t="s">
        <v>1836</v>
      </c>
      <c r="D166" s="4">
        <v>2024</v>
      </c>
      <c r="E166" s="4">
        <v>43731</v>
      </c>
      <c r="F166" s="4" t="s">
        <v>1107</v>
      </c>
      <c r="G166" s="4" t="s">
        <v>1107</v>
      </c>
      <c r="H166" s="4" t="s">
        <v>1608</v>
      </c>
      <c r="I166" s="4" t="s">
        <v>1608</v>
      </c>
      <c r="J166" s="4"/>
      <c r="K166" s="4"/>
      <c r="L166" s="4"/>
    </row>
    <row r="167" customHeight="1" spans="1:12">
      <c r="A167" s="1"/>
      <c r="B167" s="3" t="s">
        <v>1862</v>
      </c>
      <c r="C167" s="4" t="s">
        <v>1863</v>
      </c>
      <c r="D167" s="4">
        <v>2018</v>
      </c>
      <c r="E167" s="4" t="s">
        <v>1635</v>
      </c>
      <c r="F167" s="4" t="s">
        <v>1098</v>
      </c>
      <c r="G167" s="4" t="s">
        <v>1098</v>
      </c>
      <c r="H167" s="4" t="s">
        <v>1608</v>
      </c>
      <c r="I167" s="4" t="s">
        <v>1608</v>
      </c>
      <c r="J167" s="4"/>
      <c r="K167" s="4"/>
      <c r="L167" s="4"/>
    </row>
    <row r="168" customHeight="1" spans="1:12">
      <c r="A168" s="1"/>
      <c r="B168" s="3" t="s">
        <v>1864</v>
      </c>
      <c r="C168" s="4" t="s">
        <v>1863</v>
      </c>
      <c r="D168" s="4">
        <v>2018</v>
      </c>
      <c r="E168" s="4">
        <v>5587</v>
      </c>
      <c r="F168" s="4" t="s">
        <v>1630</v>
      </c>
      <c r="G168" s="4" t="s">
        <v>1107</v>
      </c>
      <c r="H168" s="4" t="s">
        <v>1608</v>
      </c>
      <c r="I168" s="4" t="s">
        <v>1608</v>
      </c>
      <c r="J168" s="4"/>
      <c r="K168" s="4"/>
      <c r="L168" s="4"/>
    </row>
    <row r="169" customHeight="1" spans="1:12">
      <c r="A169" s="1"/>
      <c r="B169" s="3" t="s">
        <v>1865</v>
      </c>
      <c r="C169" s="4" t="s">
        <v>1863</v>
      </c>
      <c r="D169" s="4">
        <v>2019</v>
      </c>
      <c r="E169" s="4">
        <v>3247</v>
      </c>
      <c r="F169" s="4" t="s">
        <v>1630</v>
      </c>
      <c r="G169" s="4" t="s">
        <v>1107</v>
      </c>
      <c r="H169" s="4" t="s">
        <v>1608</v>
      </c>
      <c r="I169" s="4" t="s">
        <v>1608</v>
      </c>
      <c r="J169" s="4"/>
      <c r="K169" s="4"/>
      <c r="L169" s="4"/>
    </row>
    <row r="170" customHeight="1" spans="1:12">
      <c r="A170" s="1"/>
      <c r="B170" s="3" t="s">
        <v>1866</v>
      </c>
      <c r="C170" s="4" t="s">
        <v>1863</v>
      </c>
      <c r="D170" s="4">
        <v>2018</v>
      </c>
      <c r="E170" s="4">
        <v>76887</v>
      </c>
      <c r="F170" s="4" t="s">
        <v>1630</v>
      </c>
      <c r="G170" s="4" t="s">
        <v>1107</v>
      </c>
      <c r="H170" s="4" t="s">
        <v>1608</v>
      </c>
      <c r="I170" s="4" t="s">
        <v>1608</v>
      </c>
      <c r="J170" s="4"/>
      <c r="K170" s="4"/>
      <c r="L170" s="4"/>
    </row>
    <row r="171" customHeight="1" spans="1:12">
      <c r="A171" s="1"/>
      <c r="B171" s="3" t="s">
        <v>1867</v>
      </c>
      <c r="C171" s="4" t="s">
        <v>1863</v>
      </c>
      <c r="D171" s="4">
        <v>2018</v>
      </c>
      <c r="E171" s="4">
        <v>3386</v>
      </c>
      <c r="F171" s="4" t="s">
        <v>1630</v>
      </c>
      <c r="G171" s="4" t="s">
        <v>1107</v>
      </c>
      <c r="H171" s="4" t="s">
        <v>1608</v>
      </c>
      <c r="I171" s="4" t="s">
        <v>1608</v>
      </c>
      <c r="J171" s="4"/>
      <c r="K171" s="4"/>
      <c r="L171" s="4"/>
    </row>
    <row r="172" customHeight="1" spans="1:12">
      <c r="A172" s="1"/>
      <c r="B172" s="3" t="s">
        <v>1868</v>
      </c>
      <c r="C172" s="4" t="s">
        <v>1863</v>
      </c>
      <c r="D172" s="4">
        <v>2018</v>
      </c>
      <c r="E172" s="4">
        <v>4213</v>
      </c>
      <c r="F172" s="4" t="s">
        <v>1630</v>
      </c>
      <c r="G172" s="4" t="s">
        <v>1107</v>
      </c>
      <c r="H172" s="4" t="s">
        <v>1608</v>
      </c>
      <c r="I172" s="4" t="s">
        <v>1608</v>
      </c>
      <c r="J172" s="4"/>
      <c r="K172" s="4"/>
      <c r="L172" s="4"/>
    </row>
    <row r="173" customHeight="1" spans="1:12">
      <c r="A173" s="1"/>
      <c r="B173" s="3" t="s">
        <v>1869</v>
      </c>
      <c r="C173" s="4" t="s">
        <v>1863</v>
      </c>
      <c r="D173" s="4">
        <v>2018</v>
      </c>
      <c r="E173" s="4" t="s">
        <v>1635</v>
      </c>
      <c r="F173" s="4" t="s">
        <v>1098</v>
      </c>
      <c r="G173" s="4" t="s">
        <v>1098</v>
      </c>
      <c r="H173" s="4" t="s">
        <v>1608</v>
      </c>
      <c r="I173" s="4" t="s">
        <v>1608</v>
      </c>
      <c r="J173" s="4"/>
      <c r="K173" s="4"/>
      <c r="L173" s="4"/>
    </row>
    <row r="174" customHeight="1" spans="1:12">
      <c r="A174" s="1"/>
      <c r="B174" s="3" t="s">
        <v>1870</v>
      </c>
      <c r="C174" s="4" t="s">
        <v>1863</v>
      </c>
      <c r="D174" s="4">
        <v>2019</v>
      </c>
      <c r="E174" s="4" t="s">
        <v>1635</v>
      </c>
      <c r="F174" s="4" t="s">
        <v>1098</v>
      </c>
      <c r="G174" s="4" t="s">
        <v>1098</v>
      </c>
      <c r="H174" s="4" t="s">
        <v>1608</v>
      </c>
      <c r="I174" s="4" t="s">
        <v>1608</v>
      </c>
      <c r="J174" s="4"/>
      <c r="K174" s="4"/>
      <c r="L174" s="4"/>
    </row>
    <row r="175" customHeight="1" spans="1:12">
      <c r="A175" s="1"/>
      <c r="B175" s="3" t="s">
        <v>1871</v>
      </c>
      <c r="C175" s="4" t="s">
        <v>1863</v>
      </c>
      <c r="D175" s="4">
        <v>2019</v>
      </c>
      <c r="E175" s="4">
        <v>15987</v>
      </c>
      <c r="F175" s="4" t="s">
        <v>1107</v>
      </c>
      <c r="G175" s="4" t="s">
        <v>1107</v>
      </c>
      <c r="H175" s="4" t="s">
        <v>1608</v>
      </c>
      <c r="I175" s="4" t="s">
        <v>1608</v>
      </c>
      <c r="J175" s="4"/>
      <c r="K175" s="4"/>
      <c r="L175" s="4"/>
    </row>
    <row r="176" customHeight="1" spans="1:12">
      <c r="A176" s="1"/>
      <c r="B176" s="3" t="s">
        <v>1872</v>
      </c>
      <c r="C176" s="4" t="s">
        <v>1863</v>
      </c>
      <c r="D176" s="4">
        <v>2018</v>
      </c>
      <c r="E176" s="4">
        <v>8806</v>
      </c>
      <c r="F176" s="4" t="s">
        <v>1630</v>
      </c>
      <c r="G176" s="4" t="s">
        <v>1107</v>
      </c>
      <c r="H176" s="4" t="s">
        <v>1608</v>
      </c>
      <c r="I176" s="4" t="s">
        <v>1608</v>
      </c>
      <c r="J176" s="4"/>
      <c r="K176" s="4"/>
      <c r="L176" s="4"/>
    </row>
    <row r="177" customHeight="1" spans="1:12">
      <c r="A177" s="1"/>
      <c r="B177" s="3" t="s">
        <v>1873</v>
      </c>
      <c r="C177" s="4" t="s">
        <v>1863</v>
      </c>
      <c r="D177" s="4">
        <v>2020</v>
      </c>
      <c r="E177" s="4" t="s">
        <v>1635</v>
      </c>
      <c r="F177" s="4" t="s">
        <v>1098</v>
      </c>
      <c r="G177" s="4" t="s">
        <v>1098</v>
      </c>
      <c r="H177" s="4" t="s">
        <v>1608</v>
      </c>
      <c r="I177" s="4" t="s">
        <v>1608</v>
      </c>
      <c r="J177" s="4"/>
      <c r="K177" s="4"/>
      <c r="L177" s="4"/>
    </row>
    <row r="178" customHeight="1" spans="1:12">
      <c r="A178" s="1"/>
      <c r="B178" s="3" t="s">
        <v>1874</v>
      </c>
      <c r="C178" s="4" t="s">
        <v>1863</v>
      </c>
      <c r="D178" s="4">
        <v>2020</v>
      </c>
      <c r="E178" s="4" t="s">
        <v>1635</v>
      </c>
      <c r="F178" s="4" t="s">
        <v>1098</v>
      </c>
      <c r="G178" s="4" t="s">
        <v>1098</v>
      </c>
      <c r="H178" s="4" t="s">
        <v>1608</v>
      </c>
      <c r="I178" s="4" t="s">
        <v>1608</v>
      </c>
      <c r="J178" s="4"/>
      <c r="K178" s="4"/>
      <c r="L178" s="4"/>
    </row>
    <row r="179" customHeight="1" spans="1:12">
      <c r="A179" s="1"/>
      <c r="B179" s="3" t="s">
        <v>1875</v>
      </c>
      <c r="C179" s="4" t="s">
        <v>1863</v>
      </c>
      <c r="D179" s="4">
        <v>2020</v>
      </c>
      <c r="E179" s="4" t="s">
        <v>1635</v>
      </c>
      <c r="F179" s="4" t="s">
        <v>1098</v>
      </c>
      <c r="G179" s="4" t="s">
        <v>1098</v>
      </c>
      <c r="H179" s="4" t="s">
        <v>1608</v>
      </c>
      <c r="I179" s="4" t="s">
        <v>1608</v>
      </c>
      <c r="J179" s="4"/>
      <c r="K179" s="4"/>
      <c r="L179" s="4"/>
    </row>
    <row r="180" customHeight="1" spans="1:12">
      <c r="A180" s="1"/>
      <c r="B180" s="3" t="s">
        <v>1876</v>
      </c>
      <c r="C180" s="4" t="s">
        <v>1863</v>
      </c>
      <c r="D180" s="4">
        <v>2020</v>
      </c>
      <c r="E180" s="4" t="s">
        <v>1635</v>
      </c>
      <c r="F180" s="4" t="s">
        <v>1098</v>
      </c>
      <c r="G180" s="4" t="s">
        <v>1098</v>
      </c>
      <c r="H180" s="4" t="s">
        <v>1608</v>
      </c>
      <c r="I180" s="4" t="s">
        <v>1608</v>
      </c>
      <c r="J180" s="4"/>
      <c r="K180" s="4"/>
      <c r="L180" s="4"/>
    </row>
    <row r="181" customHeight="1" spans="1:12">
      <c r="A181" s="1"/>
      <c r="B181" s="3" t="s">
        <v>1877</v>
      </c>
      <c r="C181" s="4" t="s">
        <v>1863</v>
      </c>
      <c r="D181" s="4">
        <v>2020</v>
      </c>
      <c r="E181" s="4" t="s">
        <v>1635</v>
      </c>
      <c r="F181" s="4" t="s">
        <v>1098</v>
      </c>
      <c r="G181" s="4" t="s">
        <v>1098</v>
      </c>
      <c r="H181" s="4" t="s">
        <v>1608</v>
      </c>
      <c r="I181" s="4" t="s">
        <v>1608</v>
      </c>
      <c r="J181" s="4"/>
      <c r="K181" s="4"/>
      <c r="L181" s="4"/>
    </row>
    <row r="182" customHeight="1" spans="1:12">
      <c r="A182" s="1"/>
      <c r="B182" s="3" t="s">
        <v>1878</v>
      </c>
      <c r="C182" s="4" t="s">
        <v>1863</v>
      </c>
      <c r="D182" s="4">
        <v>2020</v>
      </c>
      <c r="E182" s="4" t="s">
        <v>1635</v>
      </c>
      <c r="F182" s="4" t="s">
        <v>1098</v>
      </c>
      <c r="G182" s="4" t="s">
        <v>1098</v>
      </c>
      <c r="H182" s="4" t="s">
        <v>1608</v>
      </c>
      <c r="I182" s="4" t="s">
        <v>1608</v>
      </c>
      <c r="J182" s="4"/>
      <c r="K182" s="4"/>
      <c r="L182" s="4"/>
    </row>
    <row r="183" customHeight="1" spans="1:12">
      <c r="A183" s="1"/>
      <c r="B183" s="3" t="s">
        <v>1879</v>
      </c>
      <c r="C183" s="4" t="s">
        <v>1863</v>
      </c>
      <c r="D183" s="4">
        <v>2020</v>
      </c>
      <c r="E183" s="4" t="s">
        <v>1635</v>
      </c>
      <c r="F183" s="4" t="s">
        <v>1098</v>
      </c>
      <c r="G183" s="4" t="s">
        <v>1098</v>
      </c>
      <c r="H183" s="4" t="s">
        <v>1608</v>
      </c>
      <c r="I183" s="4" t="s">
        <v>1608</v>
      </c>
      <c r="J183" s="4"/>
      <c r="K183" s="4"/>
      <c r="L183" s="4"/>
    </row>
    <row r="184" customHeight="1" spans="1:12">
      <c r="A184" s="1"/>
      <c r="B184" s="3" t="s">
        <v>1880</v>
      </c>
      <c r="C184" s="4" t="s">
        <v>1863</v>
      </c>
      <c r="D184" s="4">
        <v>2021</v>
      </c>
      <c r="E184" s="4">
        <v>14662</v>
      </c>
      <c r="F184" s="4" t="s">
        <v>1107</v>
      </c>
      <c r="G184" s="4" t="s">
        <v>1107</v>
      </c>
      <c r="H184" s="4" t="s">
        <v>1608</v>
      </c>
      <c r="I184" s="4" t="s">
        <v>1608</v>
      </c>
      <c r="J184" s="4"/>
      <c r="K184" s="4"/>
      <c r="L184" s="4"/>
    </row>
    <row r="185" customHeight="1" spans="1:12">
      <c r="A185" s="1"/>
      <c r="B185" s="3" t="s">
        <v>1881</v>
      </c>
      <c r="C185" s="4" t="s">
        <v>1863</v>
      </c>
      <c r="D185" s="4">
        <v>2021</v>
      </c>
      <c r="E185" s="4">
        <v>37581</v>
      </c>
      <c r="F185" s="4" t="s">
        <v>1630</v>
      </c>
      <c r="G185" s="4" t="s">
        <v>1107</v>
      </c>
      <c r="H185" s="4" t="s">
        <v>1608</v>
      </c>
      <c r="I185" s="4" t="s">
        <v>1608</v>
      </c>
      <c r="J185" s="4"/>
      <c r="K185" s="4"/>
      <c r="L185" s="4"/>
    </row>
    <row r="186" customHeight="1" spans="1:12">
      <c r="A186" s="1"/>
      <c r="B186" s="3" t="s">
        <v>1882</v>
      </c>
      <c r="C186" s="4" t="s">
        <v>1863</v>
      </c>
      <c r="D186" s="4">
        <v>2021</v>
      </c>
      <c r="E186" s="4">
        <v>6250</v>
      </c>
      <c r="F186" s="4" t="s">
        <v>1630</v>
      </c>
      <c r="G186" s="4" t="s">
        <v>1107</v>
      </c>
      <c r="H186" s="4" t="s">
        <v>1608</v>
      </c>
      <c r="I186" s="4" t="s">
        <v>1608</v>
      </c>
      <c r="J186" s="4"/>
      <c r="K186" s="4"/>
      <c r="L186" s="4"/>
    </row>
    <row r="187" customHeight="1" spans="1:12">
      <c r="A187" s="1"/>
      <c r="B187" s="3" t="s">
        <v>1883</v>
      </c>
      <c r="C187" s="4" t="s">
        <v>1863</v>
      </c>
      <c r="D187" s="4">
        <v>2021</v>
      </c>
      <c r="E187" s="4">
        <v>16908</v>
      </c>
      <c r="F187" s="4" t="s">
        <v>1630</v>
      </c>
      <c r="G187" s="4" t="s">
        <v>1107</v>
      </c>
      <c r="H187" s="4" t="s">
        <v>1608</v>
      </c>
      <c r="I187" s="4" t="s">
        <v>1608</v>
      </c>
      <c r="J187" s="4"/>
      <c r="K187" s="4"/>
      <c r="L187" s="4"/>
    </row>
    <row r="188" customHeight="1" spans="1:12">
      <c r="A188" s="1"/>
      <c r="B188" s="3" t="s">
        <v>1884</v>
      </c>
      <c r="C188" s="4" t="s">
        <v>1863</v>
      </c>
      <c r="D188" s="4">
        <v>2022</v>
      </c>
      <c r="E188" s="4">
        <v>72761</v>
      </c>
      <c r="F188" s="4" t="s">
        <v>1107</v>
      </c>
      <c r="G188" s="4" t="s">
        <v>1107</v>
      </c>
      <c r="H188" s="4" t="s">
        <v>1608</v>
      </c>
      <c r="I188" s="4" t="s">
        <v>1608</v>
      </c>
      <c r="J188" s="4"/>
      <c r="K188" s="4"/>
      <c r="L188" s="4"/>
    </row>
    <row r="189" customHeight="1" spans="1:12">
      <c r="A189" s="1"/>
      <c r="B189" s="3" t="s">
        <v>1885</v>
      </c>
      <c r="C189" s="4" t="s">
        <v>1863</v>
      </c>
      <c r="D189" s="4">
        <v>2022</v>
      </c>
      <c r="E189" s="4">
        <v>34168</v>
      </c>
      <c r="F189" s="4" t="s">
        <v>1107</v>
      </c>
      <c r="G189" s="4" t="s">
        <v>1107</v>
      </c>
      <c r="H189" s="4" t="s">
        <v>1608</v>
      </c>
      <c r="I189" s="4" t="s">
        <v>1608</v>
      </c>
      <c r="J189" s="4"/>
      <c r="K189" s="4"/>
      <c r="L189" s="4"/>
    </row>
    <row r="190" customHeight="1" spans="1:12">
      <c r="A190" s="1"/>
      <c r="B190" s="3" t="s">
        <v>1886</v>
      </c>
      <c r="C190" s="4" t="s">
        <v>1863</v>
      </c>
      <c r="D190" s="4">
        <v>2022</v>
      </c>
      <c r="E190" s="4">
        <v>56129</v>
      </c>
      <c r="F190" s="4" t="s">
        <v>1107</v>
      </c>
      <c r="G190" s="4" t="s">
        <v>1107</v>
      </c>
      <c r="H190" s="4" t="s">
        <v>1608</v>
      </c>
      <c r="I190" s="4" t="s">
        <v>1608</v>
      </c>
      <c r="J190" s="4"/>
      <c r="K190" s="4"/>
      <c r="L190" s="4"/>
    </row>
    <row r="191" customHeight="1" spans="1:12">
      <c r="A191" s="1"/>
      <c r="B191" s="3" t="s">
        <v>1887</v>
      </c>
      <c r="C191" s="4" t="s">
        <v>1863</v>
      </c>
      <c r="D191" s="4">
        <v>2022</v>
      </c>
      <c r="E191" s="4">
        <v>5471</v>
      </c>
      <c r="F191" s="4" t="s">
        <v>1107</v>
      </c>
      <c r="G191" s="4" t="s">
        <v>1107</v>
      </c>
      <c r="H191" s="4" t="s">
        <v>1608</v>
      </c>
      <c r="I191" s="4" t="s">
        <v>1608</v>
      </c>
      <c r="J191" s="4"/>
      <c r="K191" s="4"/>
      <c r="L191" s="4"/>
    </row>
    <row r="192" customHeight="1" spans="1:12">
      <c r="A192" s="1"/>
      <c r="B192" s="3" t="s">
        <v>1888</v>
      </c>
      <c r="C192" s="4" t="s">
        <v>1863</v>
      </c>
      <c r="D192" s="4">
        <v>2022</v>
      </c>
      <c r="E192" s="4">
        <v>14406</v>
      </c>
      <c r="F192" s="4" t="s">
        <v>1107</v>
      </c>
      <c r="G192" s="4" t="s">
        <v>1107</v>
      </c>
      <c r="H192" s="4" t="s">
        <v>1608</v>
      </c>
      <c r="I192" s="4" t="s">
        <v>1608</v>
      </c>
      <c r="J192" s="4"/>
      <c r="K192" s="4"/>
      <c r="L192" s="4"/>
    </row>
    <row r="193" customHeight="1" spans="1:12">
      <c r="A193" s="1"/>
      <c r="B193" s="3" t="s">
        <v>1889</v>
      </c>
      <c r="C193" s="4" t="s">
        <v>1863</v>
      </c>
      <c r="D193" s="4">
        <v>2022</v>
      </c>
      <c r="E193" s="4" t="s">
        <v>1635</v>
      </c>
      <c r="F193" s="4" t="s">
        <v>1098</v>
      </c>
      <c r="G193" s="4" t="s">
        <v>1098</v>
      </c>
      <c r="H193" s="4" t="s">
        <v>1608</v>
      </c>
      <c r="I193" s="4" t="s">
        <v>1608</v>
      </c>
      <c r="J193" s="4"/>
      <c r="K193" s="4"/>
      <c r="L193" s="4"/>
    </row>
    <row r="194" customHeight="1" spans="1:12">
      <c r="A194" s="1"/>
      <c r="B194" s="3" t="s">
        <v>1890</v>
      </c>
      <c r="C194" s="4" t="s">
        <v>1863</v>
      </c>
      <c r="D194" s="4">
        <v>2023</v>
      </c>
      <c r="E194" s="4">
        <v>8183</v>
      </c>
      <c r="F194" s="4" t="s">
        <v>1107</v>
      </c>
      <c r="G194" s="4" t="s">
        <v>1107</v>
      </c>
      <c r="H194" s="4" t="s">
        <v>1608</v>
      </c>
      <c r="I194" s="4" t="s">
        <v>1608</v>
      </c>
      <c r="J194" s="4"/>
      <c r="K194" s="4"/>
      <c r="L194" s="4"/>
    </row>
    <row r="195" customHeight="1" spans="1:12">
      <c r="A195" s="1"/>
      <c r="B195" s="3" t="s">
        <v>1891</v>
      </c>
      <c r="C195" s="4" t="s">
        <v>1863</v>
      </c>
      <c r="D195" s="4">
        <v>2023</v>
      </c>
      <c r="E195" s="4" t="s">
        <v>1635</v>
      </c>
      <c r="F195" s="4" t="s">
        <v>1098</v>
      </c>
      <c r="G195" s="4" t="s">
        <v>1098</v>
      </c>
      <c r="H195" s="4" t="s">
        <v>1608</v>
      </c>
      <c r="I195" s="4" t="s">
        <v>1608</v>
      </c>
      <c r="J195" s="4"/>
      <c r="K195" s="4"/>
      <c r="L195" s="4"/>
    </row>
    <row r="196" customHeight="1" spans="1:12">
      <c r="A196" s="1"/>
      <c r="B196" s="3" t="s">
        <v>1892</v>
      </c>
      <c r="C196" s="4" t="s">
        <v>1863</v>
      </c>
      <c r="D196" s="4">
        <v>2023</v>
      </c>
      <c r="E196" s="4" t="s">
        <v>1635</v>
      </c>
      <c r="F196" s="4" t="s">
        <v>1098</v>
      </c>
      <c r="G196" s="4" t="s">
        <v>1098</v>
      </c>
      <c r="H196" s="4" t="s">
        <v>1608</v>
      </c>
      <c r="I196" s="4" t="s">
        <v>1608</v>
      </c>
      <c r="J196" s="4"/>
      <c r="K196" s="4"/>
      <c r="L196" s="4"/>
    </row>
    <row r="197" customHeight="1" spans="1:12">
      <c r="A197" s="1"/>
      <c r="B197" s="3" t="s">
        <v>1893</v>
      </c>
      <c r="C197" s="4" t="s">
        <v>1863</v>
      </c>
      <c r="D197" s="4">
        <v>2024</v>
      </c>
      <c r="E197" s="4">
        <v>43048</v>
      </c>
      <c r="F197" s="4" t="s">
        <v>1630</v>
      </c>
      <c r="G197" s="4" t="s">
        <v>1107</v>
      </c>
      <c r="H197" s="4" t="s">
        <v>1608</v>
      </c>
      <c r="I197" s="4" t="s">
        <v>1608</v>
      </c>
      <c r="J197" s="4"/>
      <c r="K197" s="4"/>
      <c r="L197" s="4"/>
    </row>
    <row r="198" customHeight="1" spans="1:12">
      <c r="A198" s="1"/>
      <c r="B198" s="3" t="s">
        <v>1894</v>
      </c>
      <c r="C198" s="4" t="s">
        <v>1863</v>
      </c>
      <c r="D198" s="4">
        <v>2024</v>
      </c>
      <c r="E198" s="4">
        <v>32924</v>
      </c>
      <c r="F198" s="4" t="s">
        <v>1630</v>
      </c>
      <c r="G198" s="4" t="s">
        <v>1107</v>
      </c>
      <c r="H198" s="4" t="s">
        <v>1608</v>
      </c>
      <c r="I198" s="4" t="s">
        <v>1608</v>
      </c>
      <c r="J198" s="4"/>
      <c r="K198" s="4"/>
      <c r="L198" s="4"/>
    </row>
    <row r="199" customHeight="1" spans="1:12">
      <c r="A199" s="1"/>
      <c r="B199" s="3" t="s">
        <v>1895</v>
      </c>
      <c r="C199" s="4" t="s">
        <v>1863</v>
      </c>
      <c r="D199" s="4">
        <v>2024</v>
      </c>
      <c r="E199" s="4">
        <v>31270</v>
      </c>
      <c r="F199" s="4" t="s">
        <v>1107</v>
      </c>
      <c r="G199" s="4" t="s">
        <v>1107</v>
      </c>
      <c r="H199" s="4" t="s">
        <v>1608</v>
      </c>
      <c r="I199" s="4" t="s">
        <v>1608</v>
      </c>
      <c r="J199" s="4"/>
      <c r="K199" s="4"/>
      <c r="L199" s="4"/>
    </row>
    <row r="200" customHeight="1" spans="1:12">
      <c r="A200" s="1"/>
      <c r="B200" s="3" t="s">
        <v>1896</v>
      </c>
      <c r="C200" s="4" t="s">
        <v>1863</v>
      </c>
      <c r="D200" s="4">
        <v>2023</v>
      </c>
      <c r="E200" s="4">
        <v>3904</v>
      </c>
      <c r="F200" s="4" t="s">
        <v>1630</v>
      </c>
      <c r="G200" s="4" t="s">
        <v>1107</v>
      </c>
      <c r="H200" s="4" t="s">
        <v>1608</v>
      </c>
      <c r="I200" s="4" t="s">
        <v>1608</v>
      </c>
      <c r="J200" s="4"/>
      <c r="K200" s="4"/>
      <c r="L200" s="4"/>
    </row>
    <row r="201" customHeight="1" spans="1:12">
      <c r="A201" s="1"/>
      <c r="B201" s="3" t="s">
        <v>1897</v>
      </c>
      <c r="C201" s="4" t="s">
        <v>1863</v>
      </c>
      <c r="D201" s="4">
        <v>2023</v>
      </c>
      <c r="E201" s="4">
        <v>29882</v>
      </c>
      <c r="F201" s="4" t="s">
        <v>1107</v>
      </c>
      <c r="G201" s="4" t="s">
        <v>1107</v>
      </c>
      <c r="H201" s="4" t="s">
        <v>1608</v>
      </c>
      <c r="I201" s="4" t="s">
        <v>1608</v>
      </c>
      <c r="J201" s="4"/>
      <c r="K201" s="4"/>
      <c r="L201" s="4"/>
    </row>
    <row r="202" customHeight="1" spans="1:12">
      <c r="A202" s="1"/>
      <c r="B202" s="3" t="s">
        <v>1898</v>
      </c>
      <c r="C202" s="4" t="s">
        <v>1863</v>
      </c>
      <c r="D202" s="4">
        <v>2024</v>
      </c>
      <c r="E202" s="4" t="s">
        <v>1635</v>
      </c>
      <c r="F202" s="4" t="s">
        <v>1098</v>
      </c>
      <c r="G202" s="4" t="s">
        <v>1098</v>
      </c>
      <c r="H202" s="4" t="s">
        <v>1608</v>
      </c>
      <c r="I202" s="4" t="s">
        <v>1608</v>
      </c>
      <c r="J202" s="4"/>
      <c r="K202" s="4"/>
      <c r="L202" s="4"/>
    </row>
    <row r="203" customHeight="1" spans="1:12">
      <c r="A203" s="1"/>
      <c r="B203" s="3" t="s">
        <v>1899</v>
      </c>
      <c r="C203" s="4" t="s">
        <v>1863</v>
      </c>
      <c r="D203" s="4">
        <v>2019</v>
      </c>
      <c r="E203" s="4" t="s">
        <v>1635</v>
      </c>
      <c r="F203" s="4" t="s">
        <v>1098</v>
      </c>
      <c r="G203" s="4" t="s">
        <v>1098</v>
      </c>
      <c r="H203" s="4" t="s">
        <v>1608</v>
      </c>
      <c r="I203" s="4" t="s">
        <v>1608</v>
      </c>
      <c r="J203" s="4"/>
      <c r="K203" s="4"/>
      <c r="L203" s="4"/>
    </row>
    <row r="204" customHeight="1" spans="1:12">
      <c r="A204" s="1"/>
      <c r="B204" s="3" t="s">
        <v>1900</v>
      </c>
      <c r="C204" s="4" t="s">
        <v>1863</v>
      </c>
      <c r="D204" s="4">
        <v>2023</v>
      </c>
      <c r="E204" s="4">
        <v>43169</v>
      </c>
      <c r="F204" s="4" t="s">
        <v>1630</v>
      </c>
      <c r="G204" s="4" t="s">
        <v>1107</v>
      </c>
      <c r="H204" s="4" t="s">
        <v>1608</v>
      </c>
      <c r="I204" s="4" t="s">
        <v>1608</v>
      </c>
      <c r="J204" s="4"/>
      <c r="K204" s="4"/>
      <c r="L204" s="4"/>
    </row>
    <row r="205" customHeight="1" spans="1:12">
      <c r="A205" s="1"/>
      <c r="B205" s="3" t="s">
        <v>1901</v>
      </c>
      <c r="C205" s="4" t="s">
        <v>1863</v>
      </c>
      <c r="D205" s="4">
        <v>2023</v>
      </c>
      <c r="E205" s="4">
        <v>1233</v>
      </c>
      <c r="F205" s="4" t="s">
        <v>1107</v>
      </c>
      <c r="G205" s="4" t="s">
        <v>1107</v>
      </c>
      <c r="H205" s="4" t="s">
        <v>1608</v>
      </c>
      <c r="I205" s="4" t="s">
        <v>1608</v>
      </c>
      <c r="J205" s="4"/>
      <c r="K205" s="4"/>
      <c r="L205" s="4"/>
    </row>
    <row r="206" customHeight="1" spans="1:12">
      <c r="A206" s="1"/>
      <c r="B206" s="3" t="s">
        <v>1902</v>
      </c>
      <c r="C206" s="4" t="s">
        <v>1863</v>
      </c>
      <c r="D206" s="4">
        <v>2018</v>
      </c>
      <c r="E206" s="4" t="s">
        <v>1635</v>
      </c>
      <c r="F206" s="4" t="s">
        <v>1098</v>
      </c>
      <c r="G206" s="4" t="s">
        <v>1098</v>
      </c>
      <c r="H206" s="4" t="s">
        <v>1608</v>
      </c>
      <c r="I206" s="4" t="s">
        <v>1608</v>
      </c>
      <c r="J206" s="4"/>
      <c r="K206" s="4"/>
      <c r="L206" s="4"/>
    </row>
    <row r="207" customHeight="1" spans="1:12">
      <c r="A207" s="1"/>
      <c r="B207" s="3" t="s">
        <v>1903</v>
      </c>
      <c r="C207" s="4" t="s">
        <v>1863</v>
      </c>
      <c r="D207" s="4">
        <v>2021</v>
      </c>
      <c r="E207" s="4" t="s">
        <v>1635</v>
      </c>
      <c r="F207" s="4" t="s">
        <v>1098</v>
      </c>
      <c r="G207" s="4" t="s">
        <v>1098</v>
      </c>
      <c r="H207" s="4" t="s">
        <v>1608</v>
      </c>
      <c r="I207" s="4" t="s">
        <v>1608</v>
      </c>
      <c r="J207" s="4"/>
      <c r="K207" s="4"/>
      <c r="L207" s="4"/>
    </row>
    <row r="208" customHeight="1" spans="1:12">
      <c r="A208" s="1"/>
      <c r="B208" s="3" t="s">
        <v>1904</v>
      </c>
      <c r="C208" s="4" t="s">
        <v>1863</v>
      </c>
      <c r="D208" s="4">
        <v>2023</v>
      </c>
      <c r="E208" s="4">
        <v>8061</v>
      </c>
      <c r="F208" s="4" t="s">
        <v>1107</v>
      </c>
      <c r="G208" s="4" t="s">
        <v>1107</v>
      </c>
      <c r="H208" s="4" t="s">
        <v>1608</v>
      </c>
      <c r="I208" s="4" t="s">
        <v>1608</v>
      </c>
      <c r="J208" s="4"/>
      <c r="K208" s="4"/>
      <c r="L208" s="4"/>
    </row>
    <row r="209" customHeight="1" spans="1:12">
      <c r="A209" s="1"/>
      <c r="B209" s="3" t="s">
        <v>1905</v>
      </c>
      <c r="C209" s="4" t="s">
        <v>1863</v>
      </c>
      <c r="D209" s="4">
        <v>2017</v>
      </c>
      <c r="E209" s="4">
        <v>2426</v>
      </c>
      <c r="F209" s="4" t="s">
        <v>1630</v>
      </c>
      <c r="G209" s="4" t="s">
        <v>1107</v>
      </c>
      <c r="H209" s="4" t="s">
        <v>1608</v>
      </c>
      <c r="I209" s="4" t="s">
        <v>1608</v>
      </c>
      <c r="J209" s="4"/>
      <c r="K209" s="4"/>
      <c r="L209" s="4"/>
    </row>
    <row r="210" customHeight="1" spans="1:12">
      <c r="A210" s="1"/>
      <c r="B210" s="3" t="s">
        <v>1906</v>
      </c>
      <c r="C210" s="4" t="s">
        <v>1863</v>
      </c>
      <c r="D210" s="4">
        <v>2024</v>
      </c>
      <c r="E210" s="4" t="s">
        <v>1635</v>
      </c>
      <c r="F210" s="4" t="s">
        <v>1098</v>
      </c>
      <c r="G210" s="4" t="s">
        <v>1098</v>
      </c>
      <c r="H210" s="4" t="s">
        <v>1608</v>
      </c>
      <c r="I210" s="4" t="s">
        <v>1608</v>
      </c>
      <c r="J210" s="4"/>
      <c r="K210" s="4"/>
      <c r="L210" s="4"/>
    </row>
    <row r="211" customHeight="1" spans="1:12">
      <c r="A211" s="1"/>
      <c r="B211" s="3" t="s">
        <v>1907</v>
      </c>
      <c r="C211" s="4" t="s">
        <v>1863</v>
      </c>
      <c r="D211" s="4">
        <v>2024</v>
      </c>
      <c r="E211" s="4">
        <v>54397</v>
      </c>
      <c r="F211" s="4" t="s">
        <v>1107</v>
      </c>
      <c r="G211" s="4" t="s">
        <v>1107</v>
      </c>
      <c r="H211" s="4" t="s">
        <v>1608</v>
      </c>
      <c r="I211" s="4" t="s">
        <v>1608</v>
      </c>
      <c r="J211" s="4"/>
      <c r="K211" s="4"/>
      <c r="L211" s="4"/>
    </row>
    <row r="212" customHeight="1" spans="1:12">
      <c r="A212" s="1"/>
      <c r="B212" s="3" t="s">
        <v>1908</v>
      </c>
      <c r="C212" s="4" t="s">
        <v>1863</v>
      </c>
      <c r="D212" s="4">
        <v>2024</v>
      </c>
      <c r="E212" s="4">
        <v>62739</v>
      </c>
      <c r="F212" s="4" t="s">
        <v>1107</v>
      </c>
      <c r="G212" s="4" t="s">
        <v>1107</v>
      </c>
      <c r="H212" s="4" t="s">
        <v>1608</v>
      </c>
      <c r="I212" s="4" t="s">
        <v>1608</v>
      </c>
      <c r="J212" s="4"/>
      <c r="K212" s="4"/>
      <c r="L212" s="4"/>
    </row>
    <row r="213" customHeight="1" spans="1:12">
      <c r="A213" s="1"/>
      <c r="B213" s="3" t="s">
        <v>1909</v>
      </c>
      <c r="C213" s="4" t="s">
        <v>1863</v>
      </c>
      <c r="D213" s="4">
        <v>2024</v>
      </c>
      <c r="E213" s="4" t="s">
        <v>1635</v>
      </c>
      <c r="F213" s="4" t="s">
        <v>1098</v>
      </c>
      <c r="G213" s="4" t="s">
        <v>1098</v>
      </c>
      <c r="H213" s="4" t="s">
        <v>1608</v>
      </c>
      <c r="I213" s="4" t="s">
        <v>1608</v>
      </c>
      <c r="J213" s="4"/>
      <c r="K213" s="4"/>
      <c r="L213" s="4"/>
    </row>
    <row r="214" customHeight="1" spans="1:12">
      <c r="A214" s="1"/>
      <c r="B214" s="3" t="s">
        <v>1910</v>
      </c>
      <c r="C214" s="4" t="s">
        <v>1863</v>
      </c>
      <c r="D214" s="4">
        <v>2024</v>
      </c>
      <c r="E214" s="4" t="s">
        <v>1635</v>
      </c>
      <c r="F214" s="4" t="s">
        <v>1098</v>
      </c>
      <c r="G214" s="4" t="s">
        <v>1098</v>
      </c>
      <c r="H214" s="4" t="s">
        <v>1608</v>
      </c>
      <c r="I214" s="4" t="s">
        <v>1608</v>
      </c>
      <c r="J214" s="4"/>
      <c r="K214" s="4"/>
      <c r="L214" s="4"/>
    </row>
    <row r="215" customHeight="1" spans="1:12">
      <c r="A215" s="1"/>
      <c r="B215" s="3" t="s">
        <v>1911</v>
      </c>
      <c r="C215" s="4" t="s">
        <v>1863</v>
      </c>
      <c r="D215" s="4">
        <v>2024</v>
      </c>
      <c r="E215" s="4">
        <v>14707</v>
      </c>
      <c r="F215" s="4" t="s">
        <v>1107</v>
      </c>
      <c r="G215" s="4" t="s">
        <v>1107</v>
      </c>
      <c r="H215" s="4" t="s">
        <v>1608</v>
      </c>
      <c r="I215" s="4" t="s">
        <v>1608</v>
      </c>
      <c r="J215" s="4"/>
      <c r="K215" s="4"/>
      <c r="L215" s="4"/>
    </row>
    <row r="216" customHeight="1" spans="1:12">
      <c r="A216" s="1"/>
      <c r="B216" s="3" t="s">
        <v>1912</v>
      </c>
      <c r="C216" s="4" t="s">
        <v>1863</v>
      </c>
      <c r="D216" s="4">
        <v>2021</v>
      </c>
      <c r="E216" s="4">
        <v>27907</v>
      </c>
      <c r="F216" s="4" t="s">
        <v>1630</v>
      </c>
      <c r="G216" s="4" t="s">
        <v>1107</v>
      </c>
      <c r="H216" s="4" t="s">
        <v>1608</v>
      </c>
      <c r="I216" s="4" t="s">
        <v>1608</v>
      </c>
      <c r="J216" s="4"/>
      <c r="K216" s="4"/>
      <c r="L216" s="4"/>
    </row>
    <row r="217" customHeight="1" spans="1:12">
      <c r="A217" s="1"/>
      <c r="B217" s="3" t="s">
        <v>1913</v>
      </c>
      <c r="C217" s="4" t="s">
        <v>1863</v>
      </c>
      <c r="D217" s="4">
        <v>2019</v>
      </c>
      <c r="E217" s="4">
        <v>14051</v>
      </c>
      <c r="F217" s="4" t="s">
        <v>1630</v>
      </c>
      <c r="G217" s="4" t="s">
        <v>1107</v>
      </c>
      <c r="H217" s="4" t="s">
        <v>1608</v>
      </c>
      <c r="I217" s="4" t="s">
        <v>1608</v>
      </c>
      <c r="J217" s="4"/>
      <c r="K217" s="4"/>
      <c r="L217" s="4"/>
    </row>
    <row r="218" customHeight="1" spans="1:12">
      <c r="A218" s="1"/>
      <c r="B218" s="3" t="s">
        <v>1914</v>
      </c>
      <c r="C218" s="4" t="s">
        <v>1863</v>
      </c>
      <c r="D218" s="4">
        <v>2023</v>
      </c>
      <c r="E218" s="4" t="s">
        <v>1635</v>
      </c>
      <c r="F218" s="4" t="s">
        <v>1098</v>
      </c>
      <c r="G218" s="4" t="s">
        <v>1098</v>
      </c>
      <c r="H218" s="4" t="s">
        <v>1608</v>
      </c>
      <c r="I218" s="4" t="s">
        <v>1608</v>
      </c>
      <c r="J218" s="4"/>
      <c r="K218" s="4"/>
      <c r="L218" s="4"/>
    </row>
    <row r="219" customHeight="1" spans="1:12">
      <c r="A219" s="1"/>
      <c r="B219" s="3" t="s">
        <v>1915</v>
      </c>
      <c r="C219" s="4" t="s">
        <v>1863</v>
      </c>
      <c r="D219" s="4">
        <v>2024</v>
      </c>
      <c r="E219" s="4" t="s">
        <v>1635</v>
      </c>
      <c r="F219" s="4" t="s">
        <v>1098</v>
      </c>
      <c r="G219" s="4" t="s">
        <v>1098</v>
      </c>
      <c r="H219" s="4" t="s">
        <v>1608</v>
      </c>
      <c r="I219" s="4" t="s">
        <v>1608</v>
      </c>
      <c r="J219" s="4"/>
      <c r="K219" s="4"/>
      <c r="L219" s="4"/>
    </row>
    <row r="220" customHeight="1" spans="1:12">
      <c r="A220" s="1"/>
      <c r="B220" s="3" t="s">
        <v>1916</v>
      </c>
      <c r="C220" s="4" t="s">
        <v>1863</v>
      </c>
      <c r="D220" s="4">
        <v>2024</v>
      </c>
      <c r="E220" s="4" t="s">
        <v>1635</v>
      </c>
      <c r="F220" s="4" t="s">
        <v>1098</v>
      </c>
      <c r="G220" s="4" t="s">
        <v>1098</v>
      </c>
      <c r="H220" s="4" t="s">
        <v>1608</v>
      </c>
      <c r="I220" s="4" t="s">
        <v>1608</v>
      </c>
      <c r="J220" s="4"/>
      <c r="K220" s="4"/>
      <c r="L220" s="4"/>
    </row>
    <row r="221" customHeight="1" spans="1:12">
      <c r="A221" s="1"/>
      <c r="B221" s="3" t="s">
        <v>1917</v>
      </c>
      <c r="C221" s="4" t="s">
        <v>1863</v>
      </c>
      <c r="D221" s="4">
        <v>2025</v>
      </c>
      <c r="E221" s="4">
        <v>70142</v>
      </c>
      <c r="F221" s="4" t="s">
        <v>1107</v>
      </c>
      <c r="G221" s="4" t="s">
        <v>1107</v>
      </c>
      <c r="H221" s="4" t="s">
        <v>1608</v>
      </c>
      <c r="I221" s="4" t="s">
        <v>1608</v>
      </c>
      <c r="J221" s="4"/>
      <c r="K221" s="4"/>
      <c r="L221" s="4"/>
    </row>
    <row r="222" customHeight="1" spans="1:12">
      <c r="A222" s="1"/>
      <c r="B222" s="3" t="s">
        <v>1918</v>
      </c>
      <c r="C222" s="4" t="s">
        <v>1863</v>
      </c>
      <c r="D222" s="4">
        <v>2025</v>
      </c>
      <c r="E222" s="4" t="s">
        <v>1635</v>
      </c>
      <c r="F222" s="4" t="s">
        <v>1098</v>
      </c>
      <c r="G222" s="4" t="s">
        <v>1098</v>
      </c>
      <c r="H222" s="4" t="s">
        <v>1608</v>
      </c>
      <c r="I222" s="4" t="s">
        <v>1608</v>
      </c>
      <c r="J222" s="4"/>
      <c r="K222" s="4"/>
      <c r="L222" s="4"/>
    </row>
    <row r="223" customHeight="1" spans="1:12">
      <c r="A223" s="1"/>
      <c r="B223" s="3" t="s">
        <v>1919</v>
      </c>
      <c r="C223" s="4" t="s">
        <v>1629</v>
      </c>
      <c r="D223" s="4">
        <v>2025</v>
      </c>
      <c r="E223" s="4">
        <v>12888</v>
      </c>
      <c r="F223" s="4" t="s">
        <v>1630</v>
      </c>
      <c r="G223" s="4" t="s">
        <v>1107</v>
      </c>
      <c r="H223" s="4" t="s">
        <v>1631</v>
      </c>
      <c r="I223" s="4" t="s">
        <v>1608</v>
      </c>
      <c r="J223" s="9" t="s">
        <v>1639</v>
      </c>
      <c r="K223" s="8" t="s">
        <v>1920</v>
      </c>
      <c r="L223" s="4"/>
    </row>
    <row r="224" customHeight="1" spans="1:12">
      <c r="A224" s="1"/>
      <c r="B224" s="3" t="s">
        <v>1921</v>
      </c>
      <c r="C224" s="4" t="s">
        <v>1836</v>
      </c>
      <c r="D224" s="4">
        <v>2025</v>
      </c>
      <c r="E224" s="4">
        <v>24595</v>
      </c>
      <c r="F224" s="4" t="s">
        <v>1107</v>
      </c>
      <c r="G224" s="4" t="s">
        <v>1107</v>
      </c>
      <c r="H224" s="4" t="s">
        <v>1608</v>
      </c>
      <c r="I224" s="4" t="s">
        <v>1608</v>
      </c>
      <c r="J224" s="9" t="s">
        <v>1639</v>
      </c>
      <c r="K224" s="8" t="s">
        <v>1922</v>
      </c>
      <c r="L224" s="4"/>
    </row>
    <row r="225" customHeight="1" spans="1:12">
      <c r="A225" s="1"/>
      <c r="B225" s="3" t="s">
        <v>1923</v>
      </c>
      <c r="C225" s="4" t="s">
        <v>1629</v>
      </c>
      <c r="D225" s="4">
        <v>2025</v>
      </c>
      <c r="E225" s="4">
        <v>78313</v>
      </c>
      <c r="F225" s="4" t="s">
        <v>1107</v>
      </c>
      <c r="G225" s="4" t="s">
        <v>1107</v>
      </c>
      <c r="H225" s="4" t="s">
        <v>1608</v>
      </c>
      <c r="I225" s="4" t="s">
        <v>1608</v>
      </c>
      <c r="J225" s="9" t="s">
        <v>1639</v>
      </c>
      <c r="K225" s="8" t="s">
        <v>1924</v>
      </c>
      <c r="L225" s="4"/>
    </row>
    <row r="226" customHeight="1" spans="1:12">
      <c r="A226" s="1"/>
      <c r="B226" s="3"/>
      <c r="C226" s="4"/>
      <c r="D226" s="4"/>
      <c r="E226" s="4"/>
      <c r="F226" s="4"/>
      <c r="G226" s="4"/>
      <c r="H226" s="4"/>
      <c r="I226" s="4"/>
      <c r="J226" s="4"/>
      <c r="K226" s="4"/>
      <c r="L226" s="4"/>
    </row>
    <row r="227" customHeight="1" spans="1:12">
      <c r="A227" s="1"/>
      <c r="B227" s="3"/>
      <c r="C227" s="4"/>
      <c r="D227" s="4"/>
      <c r="E227" s="4"/>
      <c r="F227" s="4"/>
      <c r="G227" s="4"/>
      <c r="H227" s="4"/>
      <c r="I227" s="4"/>
      <c r="J227" s="4"/>
      <c r="K227" s="4"/>
      <c r="L227" s="4"/>
    </row>
    <row r="228" customHeight="1" spans="1:12">
      <c r="A228" s="1"/>
      <c r="B228" s="3"/>
      <c r="C228" s="4"/>
      <c r="D228" s="4"/>
      <c r="E228" s="4"/>
      <c r="F228" s="4"/>
      <c r="G228" s="4"/>
      <c r="H228" s="4"/>
      <c r="I228" s="4"/>
      <c r="J228" s="4"/>
      <c r="K228" s="4"/>
      <c r="L228" s="4"/>
    </row>
    <row r="229" customHeight="1" spans="1:12">
      <c r="A229" s="1"/>
      <c r="B229" s="3"/>
      <c r="C229" s="4"/>
      <c r="D229" s="4"/>
      <c r="E229" s="4"/>
      <c r="F229" s="4"/>
      <c r="G229" s="4"/>
      <c r="H229" s="4"/>
      <c r="I229" s="4"/>
      <c r="J229" s="4"/>
      <c r="K229" s="4"/>
      <c r="L229" s="4"/>
    </row>
    <row r="230" customHeight="1" spans="1:12">
      <c r="A230" s="1"/>
      <c r="B230" s="3"/>
      <c r="C230" s="4"/>
      <c r="D230" s="4"/>
      <c r="E230" s="4"/>
      <c r="F230" s="4"/>
      <c r="G230" s="4"/>
      <c r="H230" s="4"/>
      <c r="I230" s="4"/>
      <c r="J230" s="4"/>
      <c r="K230" s="4"/>
      <c r="L230" s="4"/>
    </row>
    <row r="231" customHeight="1" spans="1:12">
      <c r="A231" s="1"/>
      <c r="B231" s="3"/>
      <c r="C231" s="4"/>
      <c r="D231" s="4"/>
      <c r="E231" s="4"/>
      <c r="F231" s="4"/>
      <c r="G231" s="4"/>
      <c r="H231" s="4"/>
      <c r="I231" s="4"/>
      <c r="J231" s="4"/>
      <c r="K231" s="4"/>
      <c r="L231" s="4"/>
    </row>
    <row r="232" customHeight="1" spans="1:12">
      <c r="A232" s="1"/>
      <c r="B232" s="3"/>
      <c r="C232" s="4"/>
      <c r="D232" s="4"/>
      <c r="E232" s="4"/>
      <c r="F232" s="4"/>
      <c r="G232" s="4"/>
      <c r="H232" s="4"/>
      <c r="I232" s="4"/>
      <c r="J232" s="4"/>
      <c r="K232" s="4"/>
      <c r="L232" s="4"/>
    </row>
    <row r="233" customHeight="1" spans="1:12">
      <c r="A233" s="1"/>
      <c r="B233" s="3"/>
      <c r="C233" s="4"/>
      <c r="D233" s="4"/>
      <c r="E233" s="4"/>
      <c r="F233" s="4"/>
      <c r="G233" s="4"/>
      <c r="H233" s="4"/>
      <c r="I233" s="4"/>
      <c r="J233" s="4"/>
      <c r="K233" s="4"/>
      <c r="L233" s="4"/>
    </row>
    <row r="234" customHeight="1" spans="1:12">
      <c r="A234" s="1"/>
      <c r="B234" s="3"/>
      <c r="C234" s="4"/>
      <c r="D234" s="4"/>
      <c r="E234" s="4"/>
      <c r="F234" s="4"/>
      <c r="G234" s="4"/>
      <c r="H234" s="4"/>
      <c r="I234" s="4"/>
      <c r="J234" s="4"/>
      <c r="K234" s="4"/>
      <c r="L234" s="4"/>
    </row>
    <row r="235" customHeight="1" spans="1:12">
      <c r="A235" s="1"/>
      <c r="B235" s="3"/>
      <c r="C235" s="4"/>
      <c r="D235" s="4"/>
      <c r="E235" s="4"/>
      <c r="F235" s="4"/>
      <c r="G235" s="4"/>
      <c r="H235" s="4"/>
      <c r="I235" s="4"/>
      <c r="J235" s="4"/>
      <c r="K235" s="4"/>
      <c r="L235" s="4"/>
    </row>
    <row r="236" customHeight="1" spans="1:12">
      <c r="A236" s="1"/>
      <c r="B236" s="3"/>
      <c r="C236" s="4"/>
      <c r="D236" s="4"/>
      <c r="E236" s="4"/>
      <c r="F236" s="4"/>
      <c r="G236" s="4"/>
      <c r="H236" s="4"/>
      <c r="I236" s="4"/>
      <c r="J236" s="4"/>
      <c r="K236" s="4"/>
      <c r="L236" s="4"/>
    </row>
    <row r="237" customHeight="1" spans="1:12">
      <c r="A237" s="1"/>
      <c r="B237" s="3"/>
      <c r="C237" s="4"/>
      <c r="D237" s="4"/>
      <c r="E237" s="4"/>
      <c r="F237" s="4"/>
      <c r="G237" s="4"/>
      <c r="H237" s="4"/>
      <c r="I237" s="4"/>
      <c r="J237" s="4"/>
      <c r="K237" s="4"/>
      <c r="L237" s="4"/>
    </row>
    <row r="238" customHeight="1" spans="1:12">
      <c r="A238" s="1"/>
      <c r="B238" s="3"/>
      <c r="C238" s="4"/>
      <c r="D238" s="4"/>
      <c r="E238" s="4"/>
      <c r="F238" s="4"/>
      <c r="G238" s="4"/>
      <c r="H238" s="4"/>
      <c r="I238" s="4"/>
      <c r="J238" s="4"/>
      <c r="K238" s="4"/>
      <c r="L238" s="4"/>
    </row>
    <row r="239" customHeight="1" spans="1:12">
      <c r="A239" s="1"/>
      <c r="B239" s="3"/>
      <c r="C239" s="4"/>
      <c r="D239" s="4"/>
      <c r="E239" s="4"/>
      <c r="F239" s="4"/>
      <c r="G239" s="4"/>
      <c r="H239" s="4"/>
      <c r="I239" s="4"/>
      <c r="J239" s="4"/>
      <c r="K239" s="4"/>
      <c r="L239" s="4"/>
    </row>
    <row r="240" customHeight="1" spans="1:12">
      <c r="A240" s="1"/>
      <c r="B240" s="3"/>
      <c r="C240" s="4"/>
      <c r="D240" s="4"/>
      <c r="E240" s="4"/>
      <c r="F240" s="4"/>
      <c r="G240" s="4"/>
      <c r="H240" s="4"/>
      <c r="I240" s="4"/>
      <c r="J240" s="4"/>
      <c r="K240" s="4"/>
      <c r="L240" s="4"/>
    </row>
    <row r="241" customHeight="1" spans="1:12">
      <c r="A241" s="1"/>
      <c r="B241" s="3"/>
      <c r="C241" s="4"/>
      <c r="D241" s="4"/>
      <c r="E241" s="4"/>
      <c r="F241" s="4"/>
      <c r="G241" s="4"/>
      <c r="H241" s="4"/>
      <c r="I241" s="4"/>
      <c r="J241" s="4"/>
      <c r="K241" s="4"/>
      <c r="L241" s="4"/>
    </row>
    <row r="242" customHeight="1" spans="1:12">
      <c r="A242" s="1"/>
      <c r="B242" s="3"/>
      <c r="C242" s="4"/>
      <c r="D242" s="4"/>
      <c r="E242" s="4"/>
      <c r="F242" s="4"/>
      <c r="G242" s="4"/>
      <c r="H242" s="4"/>
      <c r="I242" s="4"/>
      <c r="J242" s="4"/>
      <c r="K242" s="4"/>
      <c r="L242" s="4"/>
    </row>
    <row r="243" customHeight="1" spans="1:12">
      <c r="A243" s="1"/>
      <c r="B243" s="3"/>
      <c r="C243" s="4"/>
      <c r="D243" s="4"/>
      <c r="E243" s="4"/>
      <c r="F243" s="4"/>
      <c r="G243" s="4"/>
      <c r="H243" s="4"/>
      <c r="I243" s="4"/>
      <c r="J243" s="4"/>
      <c r="K243" s="4"/>
      <c r="L243" s="4"/>
    </row>
    <row r="244" customHeight="1" spans="1:12">
      <c r="A244" s="1"/>
      <c r="B244" s="3"/>
      <c r="C244" s="4"/>
      <c r="D244" s="4"/>
      <c r="E244" s="4"/>
      <c r="F244" s="4"/>
      <c r="G244" s="4"/>
      <c r="H244" s="4"/>
      <c r="I244" s="4"/>
      <c r="J244" s="4"/>
      <c r="K244" s="4"/>
      <c r="L244" s="4"/>
    </row>
    <row r="245" customHeight="1" spans="1:12">
      <c r="A245" s="1"/>
      <c r="B245" s="3"/>
      <c r="C245" s="4"/>
      <c r="D245" s="4"/>
      <c r="E245" s="4"/>
      <c r="F245" s="4"/>
      <c r="G245" s="4"/>
      <c r="H245" s="4"/>
      <c r="I245" s="4"/>
      <c r="J245" s="4"/>
      <c r="K245" s="4"/>
      <c r="L245" s="4"/>
    </row>
    <row r="246" customHeight="1" spans="1:12">
      <c r="A246" s="1"/>
      <c r="B246" s="3"/>
      <c r="C246" s="4"/>
      <c r="D246" s="4"/>
      <c r="E246" s="4"/>
      <c r="F246" s="4"/>
      <c r="G246" s="4"/>
      <c r="H246" s="4"/>
      <c r="I246" s="4"/>
      <c r="J246" s="4"/>
      <c r="K246" s="4"/>
      <c r="L246" s="4"/>
    </row>
    <row r="247" customHeight="1" spans="1:12">
      <c r="A247" s="1"/>
      <c r="B247" s="3"/>
      <c r="C247" s="4"/>
      <c r="D247" s="4"/>
      <c r="E247" s="4"/>
      <c r="F247" s="4"/>
      <c r="G247" s="4"/>
      <c r="H247" s="4"/>
      <c r="I247" s="4"/>
      <c r="J247" s="4"/>
      <c r="K247" s="4"/>
      <c r="L247" s="4"/>
    </row>
    <row r="248" customHeight="1" spans="1:12">
      <c r="A248" s="1"/>
      <c r="B248" s="3"/>
      <c r="C248" s="4"/>
      <c r="D248" s="4"/>
      <c r="E248" s="4"/>
      <c r="F248" s="4"/>
      <c r="G248" s="4"/>
      <c r="H248" s="4"/>
      <c r="I248" s="4"/>
      <c r="J248" s="4"/>
      <c r="K248" s="4"/>
      <c r="L248" s="4"/>
    </row>
    <row r="249" customHeight="1" spans="1:12">
      <c r="A249" s="1"/>
      <c r="B249" s="3"/>
      <c r="C249" s="4"/>
      <c r="D249" s="4"/>
      <c r="E249" s="4"/>
      <c r="F249" s="4"/>
      <c r="G249" s="4"/>
      <c r="H249" s="4"/>
      <c r="I249" s="4"/>
      <c r="J249" s="4"/>
      <c r="K249" s="4"/>
      <c r="L249" s="4"/>
    </row>
    <row r="250" customHeight="1" spans="1:12">
      <c r="A250" s="1"/>
      <c r="B250" s="3"/>
      <c r="C250" s="4"/>
      <c r="D250" s="4"/>
      <c r="E250" s="4"/>
      <c r="F250" s="4"/>
      <c r="G250" s="4"/>
      <c r="H250" s="4"/>
      <c r="I250" s="4"/>
      <c r="J250" s="4"/>
      <c r="K250" s="4"/>
      <c r="L250" s="4"/>
    </row>
    <row r="251" customHeight="1" spans="1:12">
      <c r="A251" s="1"/>
      <c r="B251" s="3"/>
      <c r="C251" s="4"/>
      <c r="D251" s="4"/>
      <c r="E251" s="4"/>
      <c r="F251" s="4"/>
      <c r="G251" s="4"/>
      <c r="H251" s="4"/>
      <c r="I251" s="4"/>
      <c r="J251" s="4"/>
      <c r="K251" s="4"/>
      <c r="L251" s="4"/>
    </row>
    <row r="252" customHeight="1" spans="1:12">
      <c r="A252" s="1"/>
      <c r="B252" s="3"/>
      <c r="C252" s="4"/>
      <c r="D252" s="4"/>
      <c r="E252" s="4"/>
      <c r="F252" s="4"/>
      <c r="G252" s="4"/>
      <c r="H252" s="4"/>
      <c r="I252" s="4"/>
      <c r="J252" s="4"/>
      <c r="K252" s="4"/>
      <c r="L252" s="4"/>
    </row>
    <row r="253" customHeight="1" spans="1:12">
      <c r="A253" s="1"/>
      <c r="B253" s="3"/>
      <c r="C253" s="4"/>
      <c r="D253" s="4"/>
      <c r="E253" s="4"/>
      <c r="F253" s="4"/>
      <c r="G253" s="4"/>
      <c r="H253" s="4"/>
      <c r="I253" s="4"/>
      <c r="J253" s="4"/>
      <c r="K253" s="4"/>
      <c r="L253" s="4"/>
    </row>
    <row r="254" customHeight="1" spans="1:12">
      <c r="A254" s="1"/>
      <c r="B254" s="3"/>
      <c r="C254" s="4"/>
      <c r="D254" s="4"/>
      <c r="E254" s="4"/>
      <c r="F254" s="4"/>
      <c r="G254" s="4"/>
      <c r="H254" s="4"/>
      <c r="I254" s="4"/>
      <c r="J254" s="4"/>
      <c r="K254" s="4"/>
      <c r="L254" s="4"/>
    </row>
    <row r="255" customHeight="1" spans="1:12">
      <c r="A255" s="1"/>
      <c r="B255" s="3"/>
      <c r="C255" s="4"/>
      <c r="D255" s="4"/>
      <c r="E255" s="4"/>
      <c r="F255" s="4"/>
      <c r="G255" s="4"/>
      <c r="H255" s="4"/>
      <c r="I255" s="4"/>
      <c r="J255" s="4"/>
      <c r="K255" s="4"/>
      <c r="L255" s="4"/>
    </row>
    <row r="256" customHeight="1" spans="1:12">
      <c r="A256" s="1"/>
      <c r="B256" s="3"/>
      <c r="C256" s="4"/>
      <c r="D256" s="4"/>
      <c r="E256" s="4"/>
      <c r="F256" s="4"/>
      <c r="G256" s="4"/>
      <c r="H256" s="4"/>
      <c r="I256" s="4"/>
      <c r="J256" s="4"/>
      <c r="K256" s="4"/>
      <c r="L256" s="4"/>
    </row>
    <row r="257" customHeight="1" spans="1:12">
      <c r="A257" s="1"/>
      <c r="B257" s="3"/>
      <c r="C257" s="4"/>
      <c r="D257" s="4"/>
      <c r="E257" s="4"/>
      <c r="F257" s="4"/>
      <c r="G257" s="4"/>
      <c r="H257" s="4"/>
      <c r="I257" s="4"/>
      <c r="J257" s="4"/>
      <c r="K257" s="4"/>
      <c r="L257" s="4"/>
    </row>
    <row r="258" customHeight="1" spans="1:12">
      <c r="A258" s="1"/>
      <c r="B258" s="3"/>
      <c r="C258" s="4"/>
      <c r="D258" s="4"/>
      <c r="E258" s="4"/>
      <c r="F258" s="4"/>
      <c r="G258" s="4"/>
      <c r="H258" s="4"/>
      <c r="I258" s="4"/>
      <c r="J258" s="4"/>
      <c r="K258" s="4"/>
      <c r="L258" s="4"/>
    </row>
    <row r="259" customHeight="1" spans="1:12">
      <c r="A259" s="1"/>
      <c r="B259" s="3"/>
      <c r="C259" s="4"/>
      <c r="D259" s="4"/>
      <c r="E259" s="4"/>
      <c r="F259" s="4"/>
      <c r="G259" s="4"/>
      <c r="H259" s="4"/>
      <c r="I259" s="4"/>
      <c r="J259" s="4"/>
      <c r="K259" s="4"/>
      <c r="L259" s="4"/>
    </row>
    <row r="260" customHeight="1" spans="1:12">
      <c r="A260" s="1"/>
      <c r="B260" s="3"/>
      <c r="C260" s="4"/>
      <c r="D260" s="4"/>
      <c r="E260" s="4"/>
      <c r="F260" s="4"/>
      <c r="G260" s="4"/>
      <c r="H260" s="4"/>
      <c r="I260" s="4"/>
      <c r="J260" s="4"/>
      <c r="K260" s="4"/>
      <c r="L260" s="4"/>
    </row>
    <row r="261" customHeight="1" spans="1:12">
      <c r="A261" s="1"/>
      <c r="B261" s="3"/>
      <c r="C261" s="4"/>
      <c r="D261" s="4"/>
      <c r="E261" s="4"/>
      <c r="F261" s="4"/>
      <c r="G261" s="4"/>
      <c r="H261" s="4"/>
      <c r="I261" s="4"/>
      <c r="J261" s="4"/>
      <c r="K261" s="4"/>
      <c r="L261" s="4"/>
    </row>
    <row r="262" customHeight="1" spans="1:12">
      <c r="A262" s="1"/>
      <c r="B262" s="3"/>
      <c r="C262" s="4"/>
      <c r="D262" s="4"/>
      <c r="E262" s="4"/>
      <c r="F262" s="4"/>
      <c r="G262" s="4"/>
      <c r="H262" s="4"/>
      <c r="I262" s="4"/>
      <c r="J262" s="4"/>
      <c r="K262" s="4"/>
      <c r="L262" s="4"/>
    </row>
    <row r="263" customHeight="1" spans="1:12">
      <c r="A263" s="1"/>
      <c r="B263" s="3"/>
      <c r="C263" s="4"/>
      <c r="D263" s="4"/>
      <c r="E263" s="4"/>
      <c r="F263" s="4"/>
      <c r="G263" s="4"/>
      <c r="H263" s="4"/>
      <c r="I263" s="4"/>
      <c r="J263" s="4"/>
      <c r="K263" s="4"/>
      <c r="L263" s="4"/>
    </row>
    <row r="264" customHeight="1" spans="1:12">
      <c r="A264" s="1"/>
      <c r="B264" s="3"/>
      <c r="C264" s="4"/>
      <c r="D264" s="4"/>
      <c r="E264" s="4"/>
      <c r="F264" s="4"/>
      <c r="G264" s="4"/>
      <c r="H264" s="4"/>
      <c r="I264" s="4"/>
      <c r="J264" s="4"/>
      <c r="K264" s="4"/>
      <c r="L264" s="4"/>
    </row>
    <row r="265" customHeight="1" spans="1:12">
      <c r="A265" s="1"/>
      <c r="B265" s="3"/>
      <c r="C265" s="4"/>
      <c r="D265" s="4"/>
      <c r="E265" s="4"/>
      <c r="F265" s="4"/>
      <c r="G265" s="4"/>
      <c r="H265" s="4"/>
      <c r="I265" s="4"/>
      <c r="J265" s="4"/>
      <c r="K265" s="4"/>
      <c r="L265" s="4"/>
    </row>
    <row r="266" customHeight="1" spans="1:12">
      <c r="A266" s="1"/>
      <c r="B266" s="3"/>
      <c r="C266" s="4"/>
      <c r="D266" s="4"/>
      <c r="E266" s="4"/>
      <c r="F266" s="4"/>
      <c r="G266" s="4"/>
      <c r="H266" s="4"/>
      <c r="I266" s="4"/>
      <c r="J266" s="4"/>
      <c r="K266" s="4"/>
      <c r="L266" s="4"/>
    </row>
    <row r="267" customHeight="1" spans="1:12">
      <c r="A267" s="1"/>
      <c r="B267" s="3"/>
      <c r="C267" s="4"/>
      <c r="D267" s="4"/>
      <c r="E267" s="4"/>
      <c r="F267" s="4"/>
      <c r="G267" s="4"/>
      <c r="H267" s="4"/>
      <c r="I267" s="4"/>
      <c r="J267" s="4"/>
      <c r="K267" s="4"/>
      <c r="L267" s="4"/>
    </row>
    <row r="268" customHeight="1" spans="1:12">
      <c r="A268" s="1"/>
      <c r="B268" s="3"/>
      <c r="C268" s="4"/>
      <c r="D268" s="4"/>
      <c r="E268" s="4"/>
      <c r="F268" s="4"/>
      <c r="G268" s="4"/>
      <c r="H268" s="4"/>
      <c r="I268" s="4"/>
      <c r="J268" s="4"/>
      <c r="K268" s="4"/>
      <c r="L268" s="4"/>
    </row>
    <row r="269" customHeight="1" spans="1:12">
      <c r="A269" s="1"/>
      <c r="B269" s="3"/>
      <c r="C269" s="4"/>
      <c r="D269" s="4"/>
      <c r="E269" s="4"/>
      <c r="F269" s="4"/>
      <c r="G269" s="4"/>
      <c r="H269" s="4"/>
      <c r="I269" s="4"/>
      <c r="J269" s="4"/>
      <c r="K269" s="4"/>
      <c r="L269" s="4"/>
    </row>
    <row r="270" customHeight="1" spans="1:12">
      <c r="A270" s="1"/>
      <c r="B270" s="3"/>
      <c r="C270" s="4"/>
      <c r="D270" s="4"/>
      <c r="E270" s="4"/>
      <c r="F270" s="4"/>
      <c r="G270" s="4"/>
      <c r="H270" s="4"/>
      <c r="I270" s="4"/>
      <c r="J270" s="4"/>
      <c r="K270" s="4"/>
      <c r="L270" s="4"/>
    </row>
    <row r="271" customHeight="1" spans="1:12">
      <c r="A271" s="1"/>
      <c r="B271" s="3"/>
      <c r="C271" s="4"/>
      <c r="D271" s="4"/>
      <c r="E271" s="4"/>
      <c r="F271" s="4"/>
      <c r="G271" s="4"/>
      <c r="H271" s="4"/>
      <c r="I271" s="4"/>
      <c r="J271" s="4"/>
      <c r="K271" s="4"/>
      <c r="L271" s="4"/>
    </row>
    <row r="272" customHeight="1" spans="1:12">
      <c r="A272" s="1"/>
      <c r="B272" s="3"/>
      <c r="C272" s="4"/>
      <c r="D272" s="4"/>
      <c r="E272" s="4"/>
      <c r="F272" s="4"/>
      <c r="G272" s="4"/>
      <c r="H272" s="4"/>
      <c r="I272" s="4"/>
      <c r="J272" s="4"/>
      <c r="K272" s="4"/>
      <c r="L272" s="4"/>
    </row>
    <row r="273" customHeight="1" spans="1:12">
      <c r="A273" s="1"/>
      <c r="B273" s="3"/>
      <c r="C273" s="4"/>
      <c r="D273" s="4"/>
      <c r="E273" s="4"/>
      <c r="F273" s="4"/>
      <c r="G273" s="4"/>
      <c r="H273" s="4"/>
      <c r="I273" s="4"/>
      <c r="J273" s="4"/>
      <c r="K273" s="4"/>
      <c r="L273" s="4"/>
    </row>
    <row r="274" customHeight="1" spans="1:12">
      <c r="A274" s="1"/>
      <c r="B274" s="3"/>
      <c r="C274" s="4"/>
      <c r="D274" s="4"/>
      <c r="E274" s="4"/>
      <c r="F274" s="4"/>
      <c r="G274" s="4"/>
      <c r="H274" s="4"/>
      <c r="I274" s="4"/>
      <c r="J274" s="4"/>
      <c r="K274" s="4"/>
      <c r="L274" s="4"/>
    </row>
    <row r="275" customHeight="1" spans="1:12">
      <c r="A275" s="1"/>
      <c r="B275" s="3"/>
      <c r="C275" s="4"/>
      <c r="D275" s="4"/>
      <c r="E275" s="4"/>
      <c r="F275" s="4"/>
      <c r="G275" s="4"/>
      <c r="H275" s="4"/>
      <c r="I275" s="4"/>
      <c r="J275" s="4"/>
      <c r="K275" s="4"/>
      <c r="L275" s="4"/>
    </row>
    <row r="276" customHeight="1" spans="1:12">
      <c r="A276" s="1"/>
      <c r="B276" s="3"/>
      <c r="C276" s="4"/>
      <c r="D276" s="4"/>
      <c r="E276" s="4"/>
      <c r="F276" s="4"/>
      <c r="G276" s="4"/>
      <c r="H276" s="4"/>
      <c r="I276" s="4"/>
      <c r="J276" s="4"/>
      <c r="K276" s="4"/>
      <c r="L276" s="4"/>
    </row>
    <row r="277" customHeight="1" spans="1:12">
      <c r="A277" s="1"/>
      <c r="B277" s="3"/>
      <c r="C277" s="4"/>
      <c r="D277" s="4"/>
      <c r="E277" s="4"/>
      <c r="F277" s="4"/>
      <c r="G277" s="4"/>
      <c r="H277" s="4"/>
      <c r="I277" s="4"/>
      <c r="J277" s="4"/>
      <c r="K277" s="4"/>
      <c r="L277" s="4"/>
    </row>
    <row r="278" customHeight="1" spans="1:12">
      <c r="A278" s="1"/>
      <c r="B278" s="3"/>
      <c r="C278" s="4"/>
      <c r="D278" s="4"/>
      <c r="E278" s="4"/>
      <c r="F278" s="4"/>
      <c r="G278" s="4"/>
      <c r="H278" s="4"/>
      <c r="I278" s="4"/>
      <c r="J278" s="4"/>
      <c r="K278" s="4"/>
      <c r="L278" s="4"/>
    </row>
    <row r="279" customHeight="1" spans="1:12">
      <c r="A279" s="1"/>
      <c r="B279" s="3"/>
      <c r="C279" s="4"/>
      <c r="D279" s="4"/>
      <c r="E279" s="4"/>
      <c r="F279" s="4"/>
      <c r="G279" s="4"/>
      <c r="H279" s="4"/>
      <c r="I279" s="4"/>
      <c r="J279" s="4"/>
      <c r="K279" s="4"/>
      <c r="L279" s="4"/>
    </row>
    <row r="280" customHeight="1" spans="1:12">
      <c r="A280" s="1"/>
      <c r="B280" s="3"/>
      <c r="C280" s="4"/>
      <c r="D280" s="4"/>
      <c r="E280" s="4"/>
      <c r="F280" s="4"/>
      <c r="G280" s="4"/>
      <c r="H280" s="4"/>
      <c r="I280" s="4"/>
      <c r="J280" s="4"/>
      <c r="K280" s="4"/>
      <c r="L280" s="4"/>
    </row>
    <row r="281" customHeight="1" spans="1:12">
      <c r="A281" s="1"/>
      <c r="B281" s="3"/>
      <c r="C281" s="4"/>
      <c r="D281" s="4"/>
      <c r="E281" s="4"/>
      <c r="F281" s="4"/>
      <c r="G281" s="4"/>
      <c r="H281" s="4"/>
      <c r="I281" s="4"/>
      <c r="J281" s="4"/>
      <c r="K281" s="4"/>
      <c r="L281" s="4"/>
    </row>
    <row r="282" customHeight="1" spans="1:12">
      <c r="A282" s="1"/>
      <c r="B282" s="3"/>
      <c r="C282" s="4"/>
      <c r="D282" s="4"/>
      <c r="E282" s="4"/>
      <c r="F282" s="4"/>
      <c r="G282" s="4"/>
      <c r="H282" s="4"/>
      <c r="I282" s="4"/>
      <c r="J282" s="4"/>
      <c r="K282" s="4"/>
      <c r="L282" s="4"/>
    </row>
    <row r="283" customHeight="1" spans="1:12">
      <c r="A283" s="1"/>
      <c r="B283" s="3"/>
      <c r="C283" s="4"/>
      <c r="D283" s="4"/>
      <c r="E283" s="4"/>
      <c r="F283" s="4"/>
      <c r="G283" s="4"/>
      <c r="H283" s="4"/>
      <c r="I283" s="4"/>
      <c r="J283" s="4"/>
      <c r="K283" s="4"/>
      <c r="L283" s="4"/>
    </row>
    <row r="284" customHeight="1" spans="1:12">
      <c r="A284" s="1"/>
      <c r="B284" s="3"/>
      <c r="C284" s="4"/>
      <c r="D284" s="4"/>
      <c r="E284" s="4"/>
      <c r="F284" s="4"/>
      <c r="G284" s="4"/>
      <c r="H284" s="4"/>
      <c r="I284" s="4"/>
      <c r="J284" s="4"/>
      <c r="K284" s="4"/>
      <c r="L284" s="4"/>
    </row>
    <row r="285" customHeight="1" spans="1:12">
      <c r="A285" s="1"/>
      <c r="B285" s="3"/>
      <c r="C285" s="4"/>
      <c r="D285" s="4"/>
      <c r="E285" s="4"/>
      <c r="F285" s="4"/>
      <c r="G285" s="4"/>
      <c r="H285" s="4"/>
      <c r="I285" s="4"/>
      <c r="J285" s="4"/>
      <c r="K285" s="4"/>
      <c r="L285" s="4"/>
    </row>
    <row r="286" customHeight="1" spans="1:12">
      <c r="A286" s="1"/>
      <c r="B286" s="3"/>
      <c r="C286" s="4"/>
      <c r="D286" s="4"/>
      <c r="E286" s="4"/>
      <c r="F286" s="4"/>
      <c r="G286" s="4"/>
      <c r="H286" s="4"/>
      <c r="I286" s="4"/>
      <c r="J286" s="4"/>
      <c r="K286" s="4"/>
      <c r="L286" s="4"/>
    </row>
    <row r="287" customHeight="1" spans="1:12">
      <c r="A287" s="1"/>
      <c r="B287" s="3"/>
      <c r="C287" s="4"/>
      <c r="D287" s="4"/>
      <c r="E287" s="4"/>
      <c r="F287" s="4"/>
      <c r="G287" s="4"/>
      <c r="H287" s="4"/>
      <c r="I287" s="4"/>
      <c r="J287" s="4"/>
      <c r="K287" s="4"/>
      <c r="L287" s="4"/>
    </row>
    <row r="288" customHeight="1" spans="1:12">
      <c r="A288" s="1"/>
      <c r="B288" s="3"/>
      <c r="C288" s="4"/>
      <c r="D288" s="4"/>
      <c r="E288" s="4"/>
      <c r="F288" s="4"/>
      <c r="G288" s="4"/>
      <c r="H288" s="4"/>
      <c r="I288" s="4"/>
      <c r="J288" s="4"/>
      <c r="K288" s="4"/>
      <c r="L288" s="4"/>
    </row>
    <row r="289" customHeight="1" spans="1:12">
      <c r="A289" s="1"/>
      <c r="B289" s="3"/>
      <c r="C289" s="4"/>
      <c r="D289" s="4"/>
      <c r="E289" s="4"/>
      <c r="F289" s="4"/>
      <c r="G289" s="4"/>
      <c r="H289" s="4"/>
      <c r="I289" s="4"/>
      <c r="J289" s="4"/>
      <c r="K289" s="4"/>
      <c r="L289" s="4"/>
    </row>
    <row r="290" customHeight="1" spans="1:12">
      <c r="A290" s="1"/>
      <c r="B290" s="3"/>
      <c r="C290" s="4"/>
      <c r="D290" s="4"/>
      <c r="E290" s="4"/>
      <c r="F290" s="4"/>
      <c r="G290" s="4"/>
      <c r="H290" s="4"/>
      <c r="I290" s="4"/>
      <c r="J290" s="4"/>
      <c r="K290" s="4"/>
      <c r="L290" s="4"/>
    </row>
    <row r="291" customHeight="1" spans="1:12">
      <c r="A291" s="1"/>
      <c r="B291" s="3"/>
      <c r="C291" s="4"/>
      <c r="D291" s="4"/>
      <c r="E291" s="4"/>
      <c r="F291" s="4"/>
      <c r="G291" s="4"/>
      <c r="H291" s="4"/>
      <c r="I291" s="4"/>
      <c r="J291" s="4"/>
      <c r="K291" s="4"/>
      <c r="L291" s="4"/>
    </row>
    <row r="292" customHeight="1" spans="1:12">
      <c r="A292" s="1"/>
      <c r="B292" s="3"/>
      <c r="C292" s="4"/>
      <c r="D292" s="4"/>
      <c r="E292" s="4"/>
      <c r="F292" s="4"/>
      <c r="G292" s="4"/>
      <c r="H292" s="4"/>
      <c r="I292" s="4"/>
      <c r="J292" s="4"/>
      <c r="K292" s="4"/>
      <c r="L292" s="4"/>
    </row>
    <row r="293" customHeight="1" spans="1:12">
      <c r="A293" s="1"/>
      <c r="B293" s="3"/>
      <c r="C293" s="4"/>
      <c r="D293" s="4"/>
      <c r="E293" s="4"/>
      <c r="F293" s="4"/>
      <c r="G293" s="4"/>
      <c r="H293" s="4"/>
      <c r="I293" s="4"/>
      <c r="J293" s="4"/>
      <c r="K293" s="4"/>
      <c r="L293" s="4"/>
    </row>
    <row r="294" customHeight="1" spans="1:12">
      <c r="A294" s="1"/>
      <c r="B294" s="3"/>
      <c r="C294" s="4"/>
      <c r="D294" s="4"/>
      <c r="E294" s="4"/>
      <c r="F294" s="4"/>
      <c r="G294" s="4"/>
      <c r="H294" s="4"/>
      <c r="I294" s="4"/>
      <c r="J294" s="4"/>
      <c r="K294" s="4"/>
      <c r="L294" s="4"/>
    </row>
    <row r="295" customHeight="1" spans="1:12">
      <c r="A295" s="1"/>
      <c r="B295" s="3"/>
      <c r="C295" s="4"/>
      <c r="D295" s="4"/>
      <c r="E295" s="4"/>
      <c r="F295" s="4"/>
      <c r="G295" s="4"/>
      <c r="H295" s="4"/>
      <c r="I295" s="4"/>
      <c r="J295" s="4"/>
      <c r="K295" s="4"/>
      <c r="L295" s="4"/>
    </row>
    <row r="296" customHeight="1" spans="1:12">
      <c r="A296" s="1"/>
      <c r="B296" s="3"/>
      <c r="C296" s="4"/>
      <c r="D296" s="4"/>
      <c r="E296" s="4"/>
      <c r="F296" s="4"/>
      <c r="G296" s="4"/>
      <c r="H296" s="4"/>
      <c r="I296" s="4"/>
      <c r="J296" s="4"/>
      <c r="K296" s="4"/>
      <c r="L296" s="4"/>
    </row>
    <row r="297" customHeight="1" spans="1:12">
      <c r="A297" s="1"/>
      <c r="B297" s="3"/>
      <c r="C297" s="4"/>
      <c r="D297" s="4"/>
      <c r="E297" s="4"/>
      <c r="F297" s="4"/>
      <c r="G297" s="4"/>
      <c r="H297" s="4"/>
      <c r="I297" s="4"/>
      <c r="J297" s="4"/>
      <c r="K297" s="4"/>
      <c r="L297" s="4"/>
    </row>
    <row r="298" customHeight="1" spans="1:12">
      <c r="A298" s="1"/>
      <c r="B298" s="3"/>
      <c r="C298" s="4"/>
      <c r="D298" s="4"/>
      <c r="E298" s="4"/>
      <c r="F298" s="4"/>
      <c r="G298" s="4"/>
      <c r="H298" s="4"/>
      <c r="I298" s="4"/>
      <c r="J298" s="4"/>
      <c r="K298" s="4"/>
      <c r="L298" s="4"/>
    </row>
    <row r="299" customHeight="1" spans="1:12">
      <c r="A299" s="1"/>
      <c r="B299" s="3"/>
      <c r="C299" s="4"/>
      <c r="D299" s="4"/>
      <c r="E299" s="4"/>
      <c r="F299" s="4"/>
      <c r="G299" s="4"/>
      <c r="H299" s="4"/>
      <c r="I299" s="4"/>
      <c r="J299" s="4"/>
      <c r="K299" s="4"/>
      <c r="L299" s="4"/>
    </row>
    <row r="300" customHeight="1" spans="1:12">
      <c r="A300" s="1"/>
      <c r="B300" s="3"/>
      <c r="C300" s="4"/>
      <c r="D300" s="4"/>
      <c r="E300" s="4"/>
      <c r="F300" s="4"/>
      <c r="G300" s="4"/>
      <c r="H300" s="4"/>
      <c r="I300" s="4"/>
      <c r="J300" s="4"/>
      <c r="K300" s="4"/>
      <c r="L300" s="4"/>
    </row>
    <row r="301" customHeight="1" spans="1:12">
      <c r="A301" s="1"/>
      <c r="B301" s="3"/>
      <c r="C301" s="4"/>
      <c r="D301" s="4"/>
      <c r="E301" s="4"/>
      <c r="F301" s="4"/>
      <c r="G301" s="4"/>
      <c r="H301" s="4"/>
      <c r="I301" s="4"/>
      <c r="J301" s="4"/>
      <c r="K301" s="4"/>
      <c r="L301" s="4"/>
    </row>
    <row r="302" customHeight="1" spans="1:12">
      <c r="A302" s="1"/>
      <c r="B302" s="3"/>
      <c r="C302" s="4"/>
      <c r="D302" s="4"/>
      <c r="E302" s="4"/>
      <c r="F302" s="4"/>
      <c r="G302" s="4"/>
      <c r="H302" s="4"/>
      <c r="I302" s="4"/>
      <c r="J302" s="4"/>
      <c r="K302" s="4"/>
      <c r="L302" s="4"/>
    </row>
    <row r="303" customHeight="1" spans="1:12">
      <c r="A303" s="1"/>
      <c r="B303" s="3"/>
      <c r="C303" s="4"/>
      <c r="D303" s="4"/>
      <c r="E303" s="4"/>
      <c r="F303" s="4"/>
      <c r="G303" s="4"/>
      <c r="H303" s="4"/>
      <c r="I303" s="4"/>
      <c r="J303" s="4"/>
      <c r="K303" s="4"/>
      <c r="L303" s="4"/>
    </row>
    <row r="304" customHeight="1" spans="1:12">
      <c r="A304" s="1"/>
      <c r="B304" s="3"/>
      <c r="C304" s="4"/>
      <c r="D304" s="4"/>
      <c r="E304" s="4"/>
      <c r="F304" s="4"/>
      <c r="G304" s="4"/>
      <c r="H304" s="4"/>
      <c r="I304" s="4"/>
      <c r="J304" s="4"/>
      <c r="K304" s="4"/>
      <c r="L304" s="4"/>
    </row>
    <row r="305" customHeight="1" spans="1:12">
      <c r="A305" s="1"/>
      <c r="B305" s="3"/>
      <c r="C305" s="4"/>
      <c r="D305" s="4"/>
      <c r="E305" s="4"/>
      <c r="F305" s="4"/>
      <c r="G305" s="4"/>
      <c r="H305" s="4"/>
      <c r="I305" s="4"/>
      <c r="J305" s="4"/>
      <c r="K305" s="4"/>
      <c r="L305" s="4"/>
    </row>
    <row r="306" customHeight="1" spans="1:12">
      <c r="A306" s="1"/>
      <c r="B306" s="3"/>
      <c r="C306" s="4"/>
      <c r="D306" s="4"/>
      <c r="E306" s="4"/>
      <c r="F306" s="4"/>
      <c r="G306" s="4"/>
      <c r="H306" s="4"/>
      <c r="I306" s="4"/>
      <c r="J306" s="4"/>
      <c r="K306" s="4"/>
      <c r="L306" s="4"/>
    </row>
    <row r="307" customHeight="1" spans="1:12">
      <c r="A307" s="1"/>
      <c r="B307" s="3"/>
      <c r="C307" s="4"/>
      <c r="D307" s="4"/>
      <c r="E307" s="4"/>
      <c r="F307" s="4"/>
      <c r="G307" s="4"/>
      <c r="H307" s="4"/>
      <c r="I307" s="4"/>
      <c r="J307" s="4"/>
      <c r="K307" s="4"/>
      <c r="L307" s="4"/>
    </row>
    <row r="308" customHeight="1" spans="1:12">
      <c r="A308" s="1"/>
      <c r="B308" s="3"/>
      <c r="C308" s="4"/>
      <c r="D308" s="4"/>
      <c r="E308" s="4"/>
      <c r="F308" s="4"/>
      <c r="G308" s="4"/>
      <c r="H308" s="4"/>
      <c r="I308" s="4"/>
      <c r="J308" s="4"/>
      <c r="K308" s="4"/>
      <c r="L308" s="4"/>
    </row>
    <row r="309" customHeight="1" spans="1:12">
      <c r="A309" s="1"/>
      <c r="B309" s="3"/>
      <c r="C309" s="4"/>
      <c r="D309" s="4"/>
      <c r="E309" s="4"/>
      <c r="F309" s="4"/>
      <c r="G309" s="4"/>
      <c r="H309" s="4"/>
      <c r="I309" s="4"/>
      <c r="J309" s="4"/>
      <c r="K309" s="4"/>
      <c r="L309" s="4"/>
    </row>
    <row r="310" customHeight="1" spans="1:12">
      <c r="A310" s="1"/>
      <c r="B310" s="3"/>
      <c r="C310" s="4"/>
      <c r="D310" s="4"/>
      <c r="E310" s="4"/>
      <c r="F310" s="4"/>
      <c r="G310" s="4"/>
      <c r="H310" s="4"/>
      <c r="I310" s="4"/>
      <c r="J310" s="4"/>
      <c r="K310" s="4"/>
      <c r="L310" s="4"/>
    </row>
    <row r="311" customHeight="1" spans="1:12">
      <c r="A311" s="1"/>
      <c r="B311" s="3"/>
      <c r="C311" s="4"/>
      <c r="D311" s="4"/>
      <c r="E311" s="4"/>
      <c r="F311" s="4"/>
      <c r="G311" s="4"/>
      <c r="H311" s="4"/>
      <c r="I311" s="4"/>
      <c r="J311" s="4"/>
      <c r="K311" s="4"/>
      <c r="L311" s="4"/>
    </row>
    <row r="312" customHeight="1" spans="1:12">
      <c r="A312" s="1"/>
      <c r="B312" s="3"/>
      <c r="C312" s="4"/>
      <c r="D312" s="4"/>
      <c r="E312" s="4"/>
      <c r="F312" s="4"/>
      <c r="G312" s="4"/>
      <c r="H312" s="4"/>
      <c r="I312" s="4"/>
      <c r="J312" s="4"/>
      <c r="K312" s="4"/>
      <c r="L312" s="4"/>
    </row>
    <row r="313" customHeight="1" spans="1:12">
      <c r="A313" s="1"/>
      <c r="B313" s="3"/>
      <c r="C313" s="4"/>
      <c r="D313" s="4"/>
      <c r="E313" s="4"/>
      <c r="F313" s="4"/>
      <c r="G313" s="4"/>
      <c r="H313" s="4"/>
      <c r="I313" s="4"/>
      <c r="J313" s="4"/>
      <c r="K313" s="4"/>
      <c r="L313" s="4"/>
    </row>
    <row r="314" customHeight="1" spans="1:12">
      <c r="A314" s="1"/>
      <c r="B314" s="3"/>
      <c r="C314" s="4"/>
      <c r="D314" s="4"/>
      <c r="E314" s="4"/>
      <c r="F314" s="4"/>
      <c r="G314" s="4"/>
      <c r="H314" s="4"/>
      <c r="I314" s="4"/>
      <c r="J314" s="4"/>
      <c r="K314" s="4"/>
      <c r="L314" s="4"/>
    </row>
    <row r="315" customHeight="1" spans="1:12">
      <c r="A315" s="1"/>
      <c r="B315" s="3"/>
      <c r="C315" s="4"/>
      <c r="D315" s="4"/>
      <c r="E315" s="4"/>
      <c r="F315" s="4"/>
      <c r="G315" s="4"/>
      <c r="H315" s="4"/>
      <c r="I315" s="4"/>
      <c r="J315" s="4"/>
      <c r="K315" s="4"/>
      <c r="L315" s="4"/>
    </row>
    <row r="316" customHeight="1" spans="1:12">
      <c r="A316" s="1"/>
      <c r="B316" s="3"/>
      <c r="C316" s="4"/>
      <c r="D316" s="4"/>
      <c r="E316" s="4"/>
      <c r="F316" s="4"/>
      <c r="G316" s="4"/>
      <c r="H316" s="4"/>
      <c r="I316" s="4"/>
      <c r="J316" s="4"/>
      <c r="K316" s="4"/>
      <c r="L316" s="4"/>
    </row>
    <row r="317" customHeight="1" spans="1:12">
      <c r="A317" s="1"/>
      <c r="B317" s="3"/>
      <c r="C317" s="4"/>
      <c r="D317" s="4"/>
      <c r="E317" s="4"/>
      <c r="F317" s="4"/>
      <c r="G317" s="4"/>
      <c r="H317" s="4"/>
      <c r="I317" s="4"/>
      <c r="J317" s="4"/>
      <c r="K317" s="4"/>
      <c r="L317" s="4"/>
    </row>
    <row r="318" customHeight="1" spans="1:12">
      <c r="A318" s="1"/>
      <c r="B318" s="3"/>
      <c r="C318" s="4"/>
      <c r="D318" s="4"/>
      <c r="E318" s="4"/>
      <c r="F318" s="4"/>
      <c r="G318" s="4"/>
      <c r="H318" s="4"/>
      <c r="I318" s="4"/>
      <c r="J318" s="4"/>
      <c r="K318" s="4"/>
      <c r="L318" s="4"/>
    </row>
    <row r="319" customHeight="1" spans="1:12">
      <c r="A319" s="1"/>
      <c r="B319" s="3"/>
      <c r="C319" s="4"/>
      <c r="D319" s="4"/>
      <c r="E319" s="4"/>
      <c r="F319" s="4"/>
      <c r="G319" s="4"/>
      <c r="H319" s="4"/>
      <c r="I319" s="4"/>
      <c r="J319" s="4"/>
      <c r="K319" s="4"/>
      <c r="L319" s="4"/>
    </row>
    <row r="320" customHeight="1" spans="1:12">
      <c r="A320" s="1"/>
      <c r="B320" s="3"/>
      <c r="C320" s="4"/>
      <c r="D320" s="4"/>
      <c r="E320" s="4"/>
      <c r="F320" s="4"/>
      <c r="G320" s="4"/>
      <c r="H320" s="4"/>
      <c r="I320" s="4"/>
      <c r="J320" s="4"/>
      <c r="K320" s="4"/>
      <c r="L320" s="4"/>
    </row>
    <row r="321" customHeight="1" spans="1:12">
      <c r="A321" s="1"/>
      <c r="B321" s="3"/>
      <c r="C321" s="4"/>
      <c r="D321" s="4"/>
      <c r="E321" s="4"/>
      <c r="F321" s="4"/>
      <c r="G321" s="4"/>
      <c r="H321" s="4"/>
      <c r="I321" s="4"/>
      <c r="J321" s="4"/>
      <c r="K321" s="4"/>
      <c r="L321" s="4"/>
    </row>
    <row r="322" customHeight="1" spans="1:12">
      <c r="A322" s="1"/>
      <c r="B322" s="3"/>
      <c r="C322" s="4"/>
      <c r="D322" s="4"/>
      <c r="E322" s="4"/>
      <c r="F322" s="4"/>
      <c r="G322" s="4"/>
      <c r="H322" s="4"/>
      <c r="I322" s="4"/>
      <c r="J322" s="4"/>
      <c r="K322" s="4"/>
      <c r="L322" s="4"/>
    </row>
    <row r="323" customHeight="1" spans="1:12">
      <c r="A323" s="1"/>
      <c r="B323" s="3"/>
      <c r="C323" s="4"/>
      <c r="D323" s="4"/>
      <c r="E323" s="4"/>
      <c r="F323" s="4"/>
      <c r="G323" s="4"/>
      <c r="H323" s="4"/>
      <c r="I323" s="4"/>
      <c r="J323" s="4"/>
      <c r="K323" s="4"/>
      <c r="L323" s="4"/>
    </row>
    <row r="324" customHeight="1" spans="1:12">
      <c r="A324" s="1"/>
      <c r="B324" s="3"/>
      <c r="C324" s="4"/>
      <c r="D324" s="4"/>
      <c r="E324" s="4"/>
      <c r="F324" s="4"/>
      <c r="G324" s="4"/>
      <c r="H324" s="4"/>
      <c r="I324" s="4"/>
      <c r="J324" s="4"/>
      <c r="K324" s="4"/>
      <c r="L324" s="4"/>
    </row>
    <row r="325" customHeight="1" spans="1:12">
      <c r="A325" s="1"/>
      <c r="B325" s="3"/>
      <c r="C325" s="4"/>
      <c r="D325" s="4"/>
      <c r="E325" s="4"/>
      <c r="F325" s="4"/>
      <c r="G325" s="4"/>
      <c r="H325" s="4"/>
      <c r="I325" s="4"/>
      <c r="J325" s="4"/>
      <c r="K325" s="4"/>
      <c r="L325" s="4"/>
    </row>
    <row r="326" customHeight="1" spans="1:12">
      <c r="A326" s="1"/>
      <c r="B326" s="3"/>
      <c r="C326" s="4"/>
      <c r="D326" s="4"/>
      <c r="E326" s="4"/>
      <c r="F326" s="4"/>
      <c r="G326" s="4"/>
      <c r="H326" s="4"/>
      <c r="I326" s="4"/>
      <c r="J326" s="4"/>
      <c r="K326" s="4"/>
      <c r="L326" s="4"/>
    </row>
    <row r="327" customHeight="1" spans="1:12">
      <c r="A327" s="1"/>
      <c r="B327" s="3"/>
      <c r="C327" s="4"/>
      <c r="D327" s="4"/>
      <c r="E327" s="4"/>
      <c r="F327" s="4"/>
      <c r="G327" s="4"/>
      <c r="H327" s="4"/>
      <c r="I327" s="4"/>
      <c r="J327" s="4"/>
      <c r="K327" s="4"/>
      <c r="L327" s="4"/>
    </row>
    <row r="328" customHeight="1" spans="1:12">
      <c r="A328" s="1"/>
      <c r="B328" s="3"/>
      <c r="C328" s="4"/>
      <c r="D328" s="4"/>
      <c r="E328" s="4"/>
      <c r="F328" s="4"/>
      <c r="G328" s="4"/>
      <c r="H328" s="4"/>
      <c r="I328" s="4"/>
      <c r="J328" s="4"/>
      <c r="K328" s="4"/>
      <c r="L328" s="4"/>
    </row>
    <row r="329" customHeight="1" spans="1:12">
      <c r="A329" s="1"/>
      <c r="B329" s="3"/>
      <c r="C329" s="4"/>
      <c r="D329" s="4"/>
      <c r="E329" s="4"/>
      <c r="F329" s="4"/>
      <c r="G329" s="4"/>
      <c r="H329" s="4"/>
      <c r="I329" s="4"/>
      <c r="J329" s="4"/>
      <c r="K329" s="4"/>
      <c r="L329" s="4"/>
    </row>
    <row r="330" customHeight="1" spans="1:12">
      <c r="A330" s="1"/>
      <c r="B330" s="3"/>
      <c r="C330" s="4"/>
      <c r="D330" s="4"/>
      <c r="E330" s="4"/>
      <c r="F330" s="4"/>
      <c r="G330" s="4"/>
      <c r="H330" s="4"/>
      <c r="I330" s="4"/>
      <c r="J330" s="4"/>
      <c r="K330" s="4"/>
      <c r="L330" s="4"/>
    </row>
    <row r="331" customHeight="1" spans="1:12">
      <c r="A331" s="1"/>
      <c r="B331" s="3"/>
      <c r="C331" s="4"/>
      <c r="D331" s="4"/>
      <c r="E331" s="4"/>
      <c r="F331" s="4"/>
      <c r="G331" s="4"/>
      <c r="H331" s="4"/>
      <c r="I331" s="4"/>
      <c r="J331" s="4"/>
      <c r="K331" s="4"/>
      <c r="L331" s="4"/>
    </row>
    <row r="332" customHeight="1" spans="1:12">
      <c r="A332" s="1"/>
      <c r="B332" s="3"/>
      <c r="C332" s="4"/>
      <c r="D332" s="4"/>
      <c r="E332" s="4"/>
      <c r="F332" s="4"/>
      <c r="G332" s="4"/>
      <c r="H332" s="4"/>
      <c r="I332" s="4"/>
      <c r="J332" s="4"/>
      <c r="K332" s="4"/>
      <c r="L332" s="4"/>
    </row>
    <row r="333" customHeight="1" spans="1:12">
      <c r="A333" s="1"/>
      <c r="B333" s="3"/>
      <c r="C333" s="4"/>
      <c r="D333" s="4"/>
      <c r="E333" s="4"/>
      <c r="F333" s="4"/>
      <c r="G333" s="4"/>
      <c r="H333" s="4"/>
      <c r="I333" s="4"/>
      <c r="J333" s="4"/>
      <c r="K333" s="4"/>
      <c r="L333" s="4"/>
    </row>
    <row r="334" customHeight="1" spans="1:12">
      <c r="A334" s="1"/>
      <c r="B334" s="3"/>
      <c r="C334" s="4"/>
      <c r="D334" s="4"/>
      <c r="E334" s="4"/>
      <c r="F334" s="4"/>
      <c r="G334" s="4"/>
      <c r="H334" s="4"/>
      <c r="I334" s="4"/>
      <c r="J334" s="4"/>
      <c r="K334" s="4"/>
      <c r="L334" s="4"/>
    </row>
    <row r="335" customHeight="1" spans="1:12">
      <c r="A335" s="1"/>
      <c r="B335" s="3"/>
      <c r="C335" s="4"/>
      <c r="D335" s="4"/>
      <c r="E335" s="4"/>
      <c r="F335" s="4"/>
      <c r="G335" s="4"/>
      <c r="H335" s="4"/>
      <c r="I335" s="4"/>
      <c r="J335" s="4"/>
      <c r="K335" s="4"/>
      <c r="L335" s="4"/>
    </row>
    <row r="336" customHeight="1" spans="1:12">
      <c r="A336" s="1"/>
      <c r="B336" s="3"/>
      <c r="C336" s="4"/>
      <c r="D336" s="4"/>
      <c r="E336" s="4"/>
      <c r="F336" s="4"/>
      <c r="G336" s="4"/>
      <c r="H336" s="4"/>
      <c r="I336" s="4"/>
      <c r="J336" s="4"/>
      <c r="K336" s="4"/>
      <c r="L336" s="4"/>
    </row>
    <row r="337" customHeight="1" spans="1:12">
      <c r="A337" s="1"/>
      <c r="B337" s="3"/>
      <c r="C337" s="4"/>
      <c r="D337" s="4"/>
      <c r="E337" s="4"/>
      <c r="F337" s="4"/>
      <c r="G337" s="4"/>
      <c r="H337" s="4"/>
      <c r="I337" s="4"/>
      <c r="J337" s="4"/>
      <c r="K337" s="4"/>
      <c r="L337" s="4"/>
    </row>
    <row r="338" customHeight="1" spans="1:12">
      <c r="A338" s="1"/>
      <c r="B338" s="3"/>
      <c r="C338" s="4"/>
      <c r="D338" s="4"/>
      <c r="E338" s="4"/>
      <c r="F338" s="4"/>
      <c r="G338" s="4"/>
      <c r="H338" s="4"/>
      <c r="I338" s="4"/>
      <c r="J338" s="4"/>
      <c r="K338" s="4"/>
      <c r="L338" s="4"/>
    </row>
    <row r="339" customHeight="1" spans="1:12">
      <c r="A339" s="1"/>
      <c r="B339" s="3"/>
      <c r="C339" s="4"/>
      <c r="D339" s="4"/>
      <c r="E339" s="4"/>
      <c r="F339" s="4"/>
      <c r="G339" s="4"/>
      <c r="H339" s="4"/>
      <c r="I339" s="4"/>
      <c r="J339" s="4"/>
      <c r="K339" s="4"/>
      <c r="L339" s="4"/>
    </row>
    <row r="340" customHeight="1" spans="1:12">
      <c r="A340" s="1"/>
      <c r="B340" s="3"/>
      <c r="C340" s="4"/>
      <c r="D340" s="4"/>
      <c r="E340" s="4"/>
      <c r="F340" s="4"/>
      <c r="G340" s="4"/>
      <c r="H340" s="4"/>
      <c r="I340" s="4"/>
      <c r="J340" s="4"/>
      <c r="K340" s="4"/>
      <c r="L340" s="4"/>
    </row>
    <row r="341" customHeight="1" spans="1:12">
      <c r="A341" s="1"/>
      <c r="B341" s="3"/>
      <c r="C341" s="4"/>
      <c r="D341" s="4"/>
      <c r="E341" s="4"/>
      <c r="F341" s="4"/>
      <c r="G341" s="4"/>
      <c r="H341" s="4"/>
      <c r="I341" s="4"/>
      <c r="J341" s="4"/>
      <c r="K341" s="4"/>
      <c r="L341" s="4"/>
    </row>
    <row r="342" customHeight="1" spans="1:12">
      <c r="A342" s="1"/>
      <c r="B342" s="3"/>
      <c r="C342" s="4"/>
      <c r="D342" s="4"/>
      <c r="E342" s="4"/>
      <c r="F342" s="4"/>
      <c r="G342" s="4"/>
      <c r="H342" s="4"/>
      <c r="I342" s="4"/>
      <c r="J342" s="4"/>
      <c r="K342" s="4"/>
      <c r="L342" s="4"/>
    </row>
    <row r="343" customHeight="1" spans="1:12">
      <c r="A343" s="1"/>
      <c r="B343" s="3"/>
      <c r="C343" s="4"/>
      <c r="D343" s="4"/>
      <c r="E343" s="4"/>
      <c r="F343" s="4"/>
      <c r="G343" s="4"/>
      <c r="H343" s="4"/>
      <c r="I343" s="4"/>
      <c r="J343" s="4"/>
      <c r="K343" s="4"/>
      <c r="L343" s="4"/>
    </row>
    <row r="344" customHeight="1" spans="1:12">
      <c r="A344" s="1"/>
      <c r="B344" s="3"/>
      <c r="C344" s="4"/>
      <c r="D344" s="4"/>
      <c r="E344" s="4"/>
      <c r="F344" s="4"/>
      <c r="G344" s="4"/>
      <c r="H344" s="4"/>
      <c r="I344" s="4"/>
      <c r="J344" s="4"/>
      <c r="K344" s="4"/>
      <c r="L344" s="4"/>
    </row>
    <row r="345" customHeight="1" spans="1:12">
      <c r="A345" s="1"/>
      <c r="B345" s="3"/>
      <c r="C345" s="4"/>
      <c r="D345" s="4"/>
      <c r="E345" s="4"/>
      <c r="F345" s="4"/>
      <c r="G345" s="4"/>
      <c r="H345" s="4"/>
      <c r="I345" s="4"/>
      <c r="J345" s="4"/>
      <c r="K345" s="4"/>
      <c r="L345" s="4"/>
    </row>
    <row r="346" customHeight="1" spans="1:12">
      <c r="A346" s="1"/>
      <c r="B346" s="3"/>
      <c r="C346" s="4"/>
      <c r="D346" s="4"/>
      <c r="E346" s="4"/>
      <c r="F346" s="4"/>
      <c r="G346" s="4"/>
      <c r="H346" s="4"/>
      <c r="I346" s="4"/>
      <c r="J346" s="4"/>
      <c r="K346" s="4"/>
      <c r="L346" s="4"/>
    </row>
    <row r="347" customHeight="1" spans="1:12">
      <c r="A347" s="1"/>
      <c r="B347" s="3"/>
      <c r="C347" s="4"/>
      <c r="D347" s="4"/>
      <c r="E347" s="4"/>
      <c r="F347" s="4"/>
      <c r="G347" s="4"/>
      <c r="H347" s="4"/>
      <c r="I347" s="4"/>
      <c r="J347" s="4"/>
      <c r="K347" s="4"/>
      <c r="L347" s="4"/>
    </row>
    <row r="348" customHeight="1" spans="1:12">
      <c r="A348" s="1"/>
      <c r="B348" s="3"/>
      <c r="C348" s="4"/>
      <c r="D348" s="4"/>
      <c r="E348" s="4"/>
      <c r="F348" s="4"/>
      <c r="G348" s="4"/>
      <c r="H348" s="4"/>
      <c r="I348" s="4"/>
      <c r="J348" s="4"/>
      <c r="K348" s="4"/>
      <c r="L348" s="4"/>
    </row>
    <row r="349" customHeight="1" spans="1:12">
      <c r="A349" s="1"/>
      <c r="B349" s="3"/>
      <c r="C349" s="4"/>
      <c r="D349" s="4"/>
      <c r="E349" s="4"/>
      <c r="F349" s="4"/>
      <c r="G349" s="4"/>
      <c r="H349" s="4"/>
      <c r="I349" s="4"/>
      <c r="J349" s="4"/>
      <c r="K349" s="4"/>
      <c r="L349" s="4"/>
    </row>
    <row r="350" customHeight="1" spans="1:12">
      <c r="A350" s="1"/>
      <c r="B350" s="3"/>
      <c r="C350" s="4"/>
      <c r="D350" s="4"/>
      <c r="E350" s="4"/>
      <c r="F350" s="4"/>
      <c r="G350" s="4"/>
      <c r="H350" s="4"/>
      <c r="I350" s="4"/>
      <c r="J350" s="4"/>
      <c r="K350" s="4"/>
      <c r="L350" s="4"/>
    </row>
    <row r="351" customHeight="1" spans="1:12">
      <c r="A351" s="1"/>
      <c r="B351" s="3"/>
      <c r="C351" s="4"/>
      <c r="D351" s="4"/>
      <c r="E351" s="4"/>
      <c r="F351" s="4"/>
      <c r="G351" s="4"/>
      <c r="H351" s="4"/>
      <c r="I351" s="4"/>
      <c r="J351" s="4"/>
      <c r="K351" s="4"/>
      <c r="L351" s="4"/>
    </row>
    <row r="352" customHeight="1" spans="1:12">
      <c r="A352" s="1"/>
      <c r="B352" s="3"/>
      <c r="C352" s="4"/>
      <c r="D352" s="4"/>
      <c r="E352" s="4"/>
      <c r="F352" s="4"/>
      <c r="G352" s="4"/>
      <c r="H352" s="4"/>
      <c r="I352" s="4"/>
      <c r="J352" s="4"/>
      <c r="K352" s="4"/>
      <c r="L352" s="4"/>
    </row>
    <row r="353" customHeight="1" spans="1:12">
      <c r="A353" s="1"/>
      <c r="B353" s="3"/>
      <c r="C353" s="4"/>
      <c r="D353" s="4"/>
      <c r="E353" s="4"/>
      <c r="F353" s="4"/>
      <c r="G353" s="4"/>
      <c r="H353" s="4"/>
      <c r="I353" s="4"/>
      <c r="J353" s="4"/>
      <c r="K353" s="4"/>
      <c r="L353" s="4"/>
    </row>
    <row r="354" customHeight="1" spans="1:12">
      <c r="A354" s="1"/>
      <c r="B354" s="3"/>
      <c r="C354" s="4"/>
      <c r="D354" s="4"/>
      <c r="E354" s="4"/>
      <c r="F354" s="4"/>
      <c r="G354" s="4"/>
      <c r="H354" s="4"/>
      <c r="I354" s="4"/>
      <c r="J354" s="4"/>
      <c r="K354" s="4"/>
      <c r="L354" s="4"/>
    </row>
    <row r="355" customHeight="1" spans="1:12">
      <c r="A355" s="1"/>
      <c r="B355" s="3"/>
      <c r="C355" s="4"/>
      <c r="D355" s="4"/>
      <c r="E355" s="4"/>
      <c r="F355" s="4"/>
      <c r="G355" s="4"/>
      <c r="H355" s="4"/>
      <c r="I355" s="4"/>
      <c r="J355" s="4"/>
      <c r="K355" s="4"/>
      <c r="L355" s="4"/>
    </row>
    <row r="356" customHeight="1" spans="1:12">
      <c r="A356" s="1"/>
      <c r="B356" s="3"/>
      <c r="C356" s="4"/>
      <c r="D356" s="4"/>
      <c r="E356" s="4"/>
      <c r="F356" s="4"/>
      <c r="G356" s="4"/>
      <c r="H356" s="4"/>
      <c r="I356" s="4"/>
      <c r="J356" s="4"/>
      <c r="K356" s="4"/>
      <c r="L356" s="4"/>
    </row>
    <row r="357" customHeight="1" spans="1:12">
      <c r="A357" s="1"/>
      <c r="B357" s="3"/>
      <c r="C357" s="4"/>
      <c r="D357" s="4"/>
      <c r="E357" s="4"/>
      <c r="F357" s="4"/>
      <c r="G357" s="4"/>
      <c r="H357" s="4"/>
      <c r="I357" s="4"/>
      <c r="J357" s="4"/>
      <c r="K357" s="4"/>
      <c r="L357" s="4"/>
    </row>
    <row r="358" customHeight="1" spans="1:12">
      <c r="A358" s="1"/>
      <c r="B358" s="3"/>
      <c r="C358" s="4"/>
      <c r="D358" s="4"/>
      <c r="E358" s="4"/>
      <c r="F358" s="4"/>
      <c r="G358" s="4"/>
      <c r="H358" s="4"/>
      <c r="I358" s="4"/>
      <c r="J358" s="4"/>
      <c r="K358" s="4"/>
      <c r="L358" s="4"/>
    </row>
    <row r="359" customHeight="1" spans="1:12">
      <c r="A359" s="1"/>
      <c r="B359" s="3"/>
      <c r="C359" s="4"/>
      <c r="D359" s="4"/>
      <c r="E359" s="4"/>
      <c r="F359" s="4"/>
      <c r="G359" s="4"/>
      <c r="H359" s="4"/>
      <c r="I359" s="4"/>
      <c r="J359" s="4"/>
      <c r="K359" s="4"/>
      <c r="L359" s="4"/>
    </row>
    <row r="360" customHeight="1" spans="1:12">
      <c r="A360" s="1"/>
      <c r="B360" s="3"/>
      <c r="C360" s="4"/>
      <c r="D360" s="4"/>
      <c r="E360" s="4"/>
      <c r="F360" s="4"/>
      <c r="G360" s="4"/>
      <c r="H360" s="4"/>
      <c r="I360" s="4"/>
      <c r="J360" s="4"/>
      <c r="K360" s="4"/>
      <c r="L360" s="4"/>
    </row>
    <row r="361" customHeight="1" spans="1:12">
      <c r="A361" s="1"/>
      <c r="B361" s="3"/>
      <c r="C361" s="4"/>
      <c r="D361" s="4"/>
      <c r="E361" s="4"/>
      <c r="F361" s="4"/>
      <c r="G361" s="4"/>
      <c r="H361" s="4"/>
      <c r="I361" s="4"/>
      <c r="J361" s="4"/>
      <c r="K361" s="4"/>
      <c r="L361" s="4"/>
    </row>
    <row r="362" customHeight="1" spans="1:12">
      <c r="A362" s="1"/>
      <c r="B362" s="3"/>
      <c r="C362" s="4"/>
      <c r="D362" s="4"/>
      <c r="E362" s="4"/>
      <c r="F362" s="4"/>
      <c r="G362" s="4"/>
      <c r="H362" s="4"/>
      <c r="I362" s="4"/>
      <c r="J362" s="4"/>
      <c r="K362" s="4"/>
      <c r="L362" s="4"/>
    </row>
    <row r="363" customHeight="1" spans="1:12">
      <c r="A363" s="1"/>
      <c r="B363" s="3"/>
      <c r="C363" s="4"/>
      <c r="D363" s="4"/>
      <c r="E363" s="4"/>
      <c r="F363" s="4"/>
      <c r="G363" s="4"/>
      <c r="H363" s="4"/>
      <c r="I363" s="4"/>
      <c r="J363" s="4"/>
      <c r="K363" s="4"/>
      <c r="L363" s="4"/>
    </row>
    <row r="364" customHeight="1" spans="1:12">
      <c r="A364" s="1"/>
      <c r="B364" s="3"/>
      <c r="C364" s="4"/>
      <c r="D364" s="4"/>
      <c r="E364" s="4"/>
      <c r="F364" s="4"/>
      <c r="G364" s="4"/>
      <c r="H364" s="4"/>
      <c r="I364" s="4"/>
      <c r="J364" s="4"/>
      <c r="K364" s="4"/>
      <c r="L364" s="4"/>
    </row>
    <row r="365" customHeight="1" spans="1:12">
      <c r="A365" s="1"/>
      <c r="B365" s="3"/>
      <c r="C365" s="4"/>
      <c r="D365" s="4"/>
      <c r="E365" s="4"/>
      <c r="F365" s="4"/>
      <c r="G365" s="4"/>
      <c r="H365" s="4"/>
      <c r="I365" s="4"/>
      <c r="J365" s="4"/>
      <c r="K365" s="4"/>
      <c r="L365" s="4"/>
    </row>
    <row r="366" customHeight="1" spans="1:12">
      <c r="A366" s="1"/>
      <c r="B366" s="3"/>
      <c r="C366" s="4"/>
      <c r="D366" s="4"/>
      <c r="E366" s="4"/>
      <c r="F366" s="4"/>
      <c r="G366" s="4"/>
      <c r="H366" s="4"/>
      <c r="I366" s="4"/>
      <c r="J366" s="4"/>
      <c r="K366" s="4"/>
      <c r="L366" s="4"/>
    </row>
    <row r="367" customHeight="1" spans="1:12">
      <c r="A367" s="1"/>
      <c r="B367" s="3"/>
      <c r="C367" s="4"/>
      <c r="D367" s="4"/>
      <c r="E367" s="4"/>
      <c r="F367" s="4"/>
      <c r="G367" s="4"/>
      <c r="H367" s="4"/>
      <c r="I367" s="4"/>
      <c r="J367" s="4"/>
      <c r="K367" s="4"/>
      <c r="L367" s="4"/>
    </row>
    <row r="368" customHeight="1" spans="1:12">
      <c r="A368" s="1"/>
      <c r="B368" s="3"/>
      <c r="C368" s="4"/>
      <c r="D368" s="4"/>
      <c r="E368" s="4"/>
      <c r="F368" s="4"/>
      <c r="G368" s="4"/>
      <c r="H368" s="4"/>
      <c r="I368" s="4"/>
      <c r="J368" s="4"/>
      <c r="K368" s="4"/>
      <c r="L368" s="4"/>
    </row>
    <row r="369" customHeight="1" spans="1:12">
      <c r="A369" s="1"/>
      <c r="B369" s="3"/>
      <c r="C369" s="4"/>
      <c r="D369" s="4"/>
      <c r="E369" s="4"/>
      <c r="F369" s="4"/>
      <c r="G369" s="4"/>
      <c r="H369" s="4"/>
      <c r="I369" s="4"/>
      <c r="J369" s="4"/>
      <c r="K369" s="4"/>
      <c r="L369" s="4"/>
    </row>
    <row r="370" customHeight="1" spans="1:12">
      <c r="A370" s="1"/>
      <c r="B370" s="3"/>
      <c r="C370" s="4"/>
      <c r="D370" s="4"/>
      <c r="E370" s="4"/>
      <c r="F370" s="4"/>
      <c r="G370" s="4"/>
      <c r="H370" s="4"/>
      <c r="I370" s="4"/>
      <c r="J370" s="4"/>
      <c r="K370" s="4"/>
      <c r="L370" s="4"/>
    </row>
    <row r="371" customHeight="1" spans="1:12">
      <c r="A371" s="1"/>
      <c r="B371" s="3"/>
      <c r="C371" s="4"/>
      <c r="D371" s="4"/>
      <c r="E371" s="4"/>
      <c r="F371" s="4"/>
      <c r="G371" s="4"/>
      <c r="H371" s="4"/>
      <c r="I371" s="4"/>
      <c r="J371" s="4"/>
      <c r="K371" s="4"/>
      <c r="L371" s="4"/>
    </row>
    <row r="372" customHeight="1" spans="1:12">
      <c r="A372" s="1"/>
      <c r="B372" s="3"/>
      <c r="C372" s="4"/>
      <c r="D372" s="4"/>
      <c r="E372" s="4"/>
      <c r="F372" s="4"/>
      <c r="G372" s="4"/>
      <c r="H372" s="4"/>
      <c r="I372" s="4"/>
      <c r="J372" s="4"/>
      <c r="K372" s="4"/>
      <c r="L372" s="4"/>
    </row>
    <row r="373" customHeight="1" spans="1:12">
      <c r="A373" s="1"/>
      <c r="B373" s="3"/>
      <c r="C373" s="4"/>
      <c r="D373" s="4"/>
      <c r="E373" s="4"/>
      <c r="F373" s="4"/>
      <c r="G373" s="4"/>
      <c r="H373" s="4"/>
      <c r="I373" s="4"/>
      <c r="J373" s="4"/>
      <c r="K373" s="4"/>
      <c r="L373" s="4"/>
    </row>
    <row r="374" customHeight="1" spans="1:12">
      <c r="A374" s="1"/>
      <c r="B374" s="3"/>
      <c r="C374" s="4"/>
      <c r="D374" s="4"/>
      <c r="E374" s="4"/>
      <c r="F374" s="4"/>
      <c r="G374" s="4"/>
      <c r="H374" s="4"/>
      <c r="I374" s="4"/>
      <c r="J374" s="4"/>
      <c r="K374" s="4"/>
      <c r="L374" s="4"/>
    </row>
    <row r="375" customHeight="1" spans="1:12">
      <c r="A375" s="1"/>
      <c r="B375" s="3"/>
      <c r="C375" s="4"/>
      <c r="D375" s="4"/>
      <c r="E375" s="4"/>
      <c r="F375" s="4"/>
      <c r="G375" s="4"/>
      <c r="H375" s="4"/>
      <c r="I375" s="4"/>
      <c r="J375" s="4"/>
      <c r="K375" s="4"/>
      <c r="L375" s="4"/>
    </row>
    <row r="376" customHeight="1" spans="1:12">
      <c r="A376" s="1"/>
      <c r="B376" s="3"/>
      <c r="C376" s="4"/>
      <c r="D376" s="4"/>
      <c r="E376" s="4"/>
      <c r="F376" s="4"/>
      <c r="G376" s="4"/>
      <c r="H376" s="4"/>
      <c r="I376" s="4"/>
      <c r="J376" s="4"/>
      <c r="K376" s="4"/>
      <c r="L376" s="4"/>
    </row>
    <row r="377" customHeight="1" spans="1:12">
      <c r="A377" s="1"/>
      <c r="B377" s="3"/>
      <c r="C377" s="4"/>
      <c r="D377" s="4"/>
      <c r="E377" s="4"/>
      <c r="F377" s="4"/>
      <c r="G377" s="4"/>
      <c r="H377" s="4"/>
      <c r="I377" s="4"/>
      <c r="J377" s="4"/>
      <c r="K377" s="4"/>
      <c r="L377" s="4"/>
    </row>
    <row r="378" customHeight="1" spans="1:12">
      <c r="A378" s="1"/>
      <c r="B378" s="3"/>
      <c r="C378" s="4"/>
      <c r="D378" s="4"/>
      <c r="E378" s="4"/>
      <c r="F378" s="4"/>
      <c r="G378" s="4"/>
      <c r="H378" s="4"/>
      <c r="I378" s="4"/>
      <c r="J378" s="4"/>
      <c r="K378" s="4"/>
      <c r="L378" s="4"/>
    </row>
    <row r="379" customHeight="1" spans="1:12">
      <c r="A379" s="1"/>
      <c r="B379" s="3"/>
      <c r="C379" s="4"/>
      <c r="D379" s="4"/>
      <c r="E379" s="4"/>
      <c r="F379" s="4"/>
      <c r="G379" s="4"/>
      <c r="H379" s="4"/>
      <c r="I379" s="4"/>
      <c r="J379" s="4"/>
      <c r="K379" s="4"/>
      <c r="L379" s="4"/>
    </row>
    <row r="380" customHeight="1" spans="1:12">
      <c r="A380" s="1"/>
      <c r="B380" s="3"/>
      <c r="C380" s="4"/>
      <c r="D380" s="4"/>
      <c r="E380" s="4"/>
      <c r="F380" s="4"/>
      <c r="G380" s="4"/>
      <c r="H380" s="4"/>
      <c r="I380" s="4"/>
      <c r="J380" s="4"/>
      <c r="K380" s="4"/>
      <c r="L380" s="4"/>
    </row>
    <row r="381" customHeight="1" spans="1:12">
      <c r="A381" s="1"/>
      <c r="B381" s="3"/>
      <c r="C381" s="4"/>
      <c r="D381" s="4"/>
      <c r="E381" s="4"/>
      <c r="F381" s="4"/>
      <c r="G381" s="4"/>
      <c r="H381" s="4"/>
      <c r="I381" s="4"/>
      <c r="J381" s="4"/>
      <c r="K381" s="4"/>
      <c r="L381" s="4"/>
    </row>
    <row r="382" customHeight="1" spans="1:12">
      <c r="A382" s="1"/>
      <c r="B382" s="3"/>
      <c r="C382" s="4"/>
      <c r="D382" s="4"/>
      <c r="E382" s="4"/>
      <c r="F382" s="4"/>
      <c r="G382" s="4"/>
      <c r="H382" s="4"/>
      <c r="I382" s="4"/>
      <c r="J382" s="4"/>
      <c r="K382" s="4"/>
      <c r="L382" s="4"/>
    </row>
    <row r="383" customHeight="1" spans="1:12">
      <c r="A383" s="1"/>
      <c r="B383" s="3"/>
      <c r="C383" s="4"/>
      <c r="D383" s="4"/>
      <c r="E383" s="4"/>
      <c r="F383" s="4"/>
      <c r="G383" s="4"/>
      <c r="H383" s="4"/>
      <c r="I383" s="4"/>
      <c r="J383" s="4"/>
      <c r="K383" s="4"/>
      <c r="L383" s="4"/>
    </row>
    <row r="384" customHeight="1" spans="1:12">
      <c r="A384" s="1"/>
      <c r="B384" s="3"/>
      <c r="C384" s="4"/>
      <c r="D384" s="4"/>
      <c r="E384" s="4"/>
      <c r="F384" s="4"/>
      <c r="G384" s="4"/>
      <c r="H384" s="4"/>
      <c r="I384" s="4"/>
      <c r="J384" s="4"/>
      <c r="K384" s="4"/>
      <c r="L384" s="4"/>
    </row>
    <row r="385" customHeight="1" spans="1:12">
      <c r="A385" s="1"/>
      <c r="B385" s="3"/>
      <c r="C385" s="4"/>
      <c r="D385" s="4"/>
      <c r="E385" s="4"/>
      <c r="F385" s="4"/>
      <c r="G385" s="4"/>
      <c r="H385" s="4"/>
      <c r="I385" s="4"/>
      <c r="J385" s="4"/>
      <c r="K385" s="4"/>
      <c r="L385" s="4"/>
    </row>
    <row r="386" customHeight="1" spans="1:12">
      <c r="A386" s="1"/>
      <c r="B386" s="3"/>
      <c r="C386" s="4"/>
      <c r="D386" s="4"/>
      <c r="E386" s="4"/>
      <c r="F386" s="4"/>
      <c r="G386" s="4"/>
      <c r="H386" s="4"/>
      <c r="I386" s="4"/>
      <c r="J386" s="4"/>
      <c r="K386" s="4"/>
      <c r="L386" s="4"/>
    </row>
    <row r="387" customHeight="1" spans="1:12">
      <c r="A387" s="1"/>
      <c r="B387" s="3"/>
      <c r="C387" s="4"/>
      <c r="D387" s="4"/>
      <c r="E387" s="4"/>
      <c r="F387" s="4"/>
      <c r="G387" s="4"/>
      <c r="H387" s="4"/>
      <c r="I387" s="4"/>
      <c r="J387" s="4"/>
      <c r="K387" s="4"/>
      <c r="L387" s="4"/>
    </row>
    <row r="388" customHeight="1" spans="1:12">
      <c r="A388" s="1"/>
      <c r="B388" s="3"/>
      <c r="C388" s="4"/>
      <c r="D388" s="4"/>
      <c r="E388" s="4"/>
      <c r="F388" s="4"/>
      <c r="G388" s="4"/>
      <c r="H388" s="4"/>
      <c r="I388" s="4"/>
      <c r="J388" s="4"/>
      <c r="K388" s="4"/>
      <c r="L388" s="4"/>
    </row>
    <row r="389" customHeight="1" spans="1:12">
      <c r="A389" s="1"/>
      <c r="B389" s="3"/>
      <c r="C389" s="4"/>
      <c r="D389" s="4"/>
      <c r="E389" s="4"/>
      <c r="F389" s="4"/>
      <c r="G389" s="4"/>
      <c r="H389" s="4"/>
      <c r="I389" s="4"/>
      <c r="J389" s="4"/>
      <c r="K389" s="4"/>
      <c r="L389" s="4"/>
    </row>
    <row r="390" customHeight="1" spans="1:12">
      <c r="A390" s="1"/>
      <c r="B390" s="3"/>
      <c r="C390" s="4"/>
      <c r="D390" s="4"/>
      <c r="E390" s="4"/>
      <c r="F390" s="4"/>
      <c r="G390" s="4"/>
      <c r="H390" s="4"/>
      <c r="I390" s="4"/>
      <c r="J390" s="4"/>
      <c r="K390" s="4"/>
      <c r="L390" s="4"/>
    </row>
    <row r="391" customHeight="1" spans="1:12">
      <c r="A391" s="1"/>
      <c r="B391" s="3"/>
      <c r="C391" s="4"/>
      <c r="D391" s="4"/>
      <c r="E391" s="4"/>
      <c r="F391" s="4"/>
      <c r="G391" s="4"/>
      <c r="H391" s="4"/>
      <c r="I391" s="4"/>
      <c r="J391" s="4"/>
      <c r="K391" s="4"/>
      <c r="L391" s="4"/>
    </row>
    <row r="392" customHeight="1" spans="1:12">
      <c r="A392" s="1"/>
      <c r="B392" s="3"/>
      <c r="C392" s="4"/>
      <c r="D392" s="4"/>
      <c r="E392" s="4"/>
      <c r="F392" s="4"/>
      <c r="G392" s="4"/>
      <c r="H392" s="4"/>
      <c r="I392" s="4"/>
      <c r="J392" s="4"/>
      <c r="K392" s="4"/>
      <c r="L392" s="4"/>
    </row>
    <row r="393" customHeight="1" spans="1:12">
      <c r="A393" s="1"/>
      <c r="B393" s="3"/>
      <c r="C393" s="4"/>
      <c r="D393" s="4"/>
      <c r="E393" s="4"/>
      <c r="F393" s="4"/>
      <c r="G393" s="4"/>
      <c r="H393" s="4"/>
      <c r="I393" s="4"/>
      <c r="J393" s="4"/>
      <c r="K393" s="4"/>
      <c r="L393" s="4"/>
    </row>
    <row r="394" customHeight="1" spans="1:12">
      <c r="A394" s="1"/>
      <c r="B394" s="3"/>
      <c r="C394" s="4"/>
      <c r="D394" s="4"/>
      <c r="E394" s="4"/>
      <c r="F394" s="4"/>
      <c r="G394" s="4"/>
      <c r="H394" s="4"/>
      <c r="I394" s="4"/>
      <c r="J394" s="4"/>
      <c r="K394" s="4"/>
      <c r="L394" s="4"/>
    </row>
    <row r="395" customHeight="1" spans="1:12">
      <c r="A395" s="1"/>
      <c r="B395" s="3"/>
      <c r="C395" s="4"/>
      <c r="D395" s="4"/>
      <c r="E395" s="4"/>
      <c r="F395" s="4"/>
      <c r="G395" s="4"/>
      <c r="H395" s="4"/>
      <c r="I395" s="4"/>
      <c r="J395" s="4"/>
      <c r="K395" s="4"/>
      <c r="L395" s="4"/>
    </row>
    <row r="396" customHeight="1" spans="1:12">
      <c r="A396" s="1"/>
      <c r="B396" s="3"/>
      <c r="C396" s="4"/>
      <c r="D396" s="4"/>
      <c r="E396" s="4"/>
      <c r="F396" s="4"/>
      <c r="G396" s="4"/>
      <c r="H396" s="4"/>
      <c r="I396" s="4"/>
      <c r="J396" s="4"/>
      <c r="K396" s="4"/>
      <c r="L396" s="4"/>
    </row>
    <row r="397" customHeight="1" spans="1:12">
      <c r="A397" s="1"/>
      <c r="B397" s="3"/>
      <c r="C397" s="4"/>
      <c r="D397" s="4"/>
      <c r="E397" s="4"/>
      <c r="F397" s="4"/>
      <c r="G397" s="4"/>
      <c r="H397" s="4"/>
      <c r="I397" s="4"/>
      <c r="J397" s="4"/>
      <c r="K397" s="4"/>
      <c r="L397" s="4"/>
    </row>
    <row r="398" customHeight="1" spans="1:12">
      <c r="A398" s="1"/>
      <c r="B398" s="3"/>
      <c r="C398" s="4"/>
      <c r="D398" s="4"/>
      <c r="E398" s="4"/>
      <c r="F398" s="4"/>
      <c r="G398" s="4"/>
      <c r="H398" s="4"/>
      <c r="I398" s="4"/>
      <c r="J398" s="4"/>
      <c r="K398" s="4"/>
      <c r="L398" s="4"/>
    </row>
    <row r="399" customHeight="1" spans="1:12">
      <c r="A399" s="1"/>
      <c r="B399" s="3"/>
      <c r="C399" s="4"/>
      <c r="D399" s="4"/>
      <c r="E399" s="4"/>
      <c r="F399" s="4"/>
      <c r="G399" s="4"/>
      <c r="H399" s="4"/>
      <c r="I399" s="4"/>
      <c r="J399" s="4"/>
      <c r="K399" s="4"/>
      <c r="L399" s="4"/>
    </row>
    <row r="400" customHeight="1" spans="1:12">
      <c r="A400" s="1"/>
      <c r="B400" s="3"/>
      <c r="C400" s="4"/>
      <c r="D400" s="4"/>
      <c r="E400" s="4"/>
      <c r="F400" s="4"/>
      <c r="G400" s="4"/>
      <c r="H400" s="4"/>
      <c r="I400" s="4"/>
      <c r="J400" s="4"/>
      <c r="K400" s="4"/>
      <c r="L400" s="4"/>
    </row>
    <row r="401" customHeight="1" spans="1:12">
      <c r="A401" s="1"/>
      <c r="B401" s="3"/>
      <c r="C401" s="4"/>
      <c r="D401" s="4"/>
      <c r="E401" s="4"/>
      <c r="F401" s="4"/>
      <c r="G401" s="4"/>
      <c r="H401" s="4"/>
      <c r="I401" s="4"/>
      <c r="J401" s="4"/>
      <c r="K401" s="4"/>
      <c r="L401" s="4"/>
    </row>
    <row r="402" customHeight="1" spans="1:12">
      <c r="A402" s="1"/>
      <c r="B402" s="3"/>
      <c r="C402" s="4"/>
      <c r="D402" s="4"/>
      <c r="E402" s="4"/>
      <c r="F402" s="4"/>
      <c r="G402" s="4"/>
      <c r="H402" s="4"/>
      <c r="I402" s="4"/>
      <c r="J402" s="4"/>
      <c r="K402" s="4"/>
      <c r="L402" s="4"/>
    </row>
    <row r="403" customHeight="1" spans="1:12">
      <c r="A403" s="1"/>
      <c r="B403" s="3"/>
      <c r="C403" s="4"/>
      <c r="D403" s="4"/>
      <c r="E403" s="4"/>
      <c r="F403" s="4"/>
      <c r="G403" s="4"/>
      <c r="H403" s="4"/>
      <c r="I403" s="4"/>
      <c r="J403" s="4"/>
      <c r="K403" s="4"/>
      <c r="L403" s="4"/>
    </row>
    <row r="404" customHeight="1" spans="1:12">
      <c r="A404" s="1"/>
      <c r="B404" s="3"/>
      <c r="C404" s="4"/>
      <c r="D404" s="4"/>
      <c r="E404" s="4"/>
      <c r="F404" s="4"/>
      <c r="G404" s="4"/>
      <c r="H404" s="4"/>
      <c r="I404" s="4"/>
      <c r="J404" s="4"/>
      <c r="K404" s="4"/>
      <c r="L404" s="4"/>
    </row>
    <row r="405" customHeight="1" spans="1:12">
      <c r="A405" s="1"/>
      <c r="B405" s="3"/>
      <c r="C405" s="4"/>
      <c r="D405" s="4"/>
      <c r="E405" s="4"/>
      <c r="F405" s="4"/>
      <c r="G405" s="4"/>
      <c r="H405" s="4"/>
      <c r="I405" s="4"/>
      <c r="J405" s="4"/>
      <c r="K405" s="4"/>
      <c r="L405" s="4"/>
    </row>
    <row r="406" customHeight="1" spans="1:12">
      <c r="A406" s="1"/>
      <c r="B406" s="3"/>
      <c r="C406" s="4"/>
      <c r="D406" s="4"/>
      <c r="E406" s="4"/>
      <c r="F406" s="4"/>
      <c r="G406" s="4"/>
      <c r="H406" s="4"/>
      <c r="I406" s="4"/>
      <c r="J406" s="4"/>
      <c r="K406" s="4"/>
      <c r="L406" s="4"/>
    </row>
    <row r="407" customHeight="1" spans="1:12">
      <c r="A407" s="1"/>
      <c r="B407" s="3"/>
      <c r="C407" s="4"/>
      <c r="D407" s="4"/>
      <c r="E407" s="4"/>
      <c r="F407" s="4"/>
      <c r="G407" s="4"/>
      <c r="H407" s="4"/>
      <c r="I407" s="4"/>
      <c r="J407" s="4"/>
      <c r="K407" s="4"/>
      <c r="L407" s="4"/>
    </row>
    <row r="408" customHeight="1" spans="1:12">
      <c r="A408" s="1"/>
      <c r="B408" s="3"/>
      <c r="C408" s="4"/>
      <c r="D408" s="4"/>
      <c r="E408" s="4"/>
      <c r="F408" s="4"/>
      <c r="G408" s="4"/>
      <c r="H408" s="4"/>
      <c r="I408" s="4"/>
      <c r="J408" s="4"/>
      <c r="K408" s="4"/>
      <c r="L408" s="4"/>
    </row>
    <row r="409" customHeight="1" spans="1:12">
      <c r="A409" s="1"/>
      <c r="B409" s="3"/>
      <c r="C409" s="4"/>
      <c r="D409" s="4"/>
      <c r="E409" s="4"/>
      <c r="F409" s="4"/>
      <c r="G409" s="4"/>
      <c r="H409" s="4"/>
      <c r="I409" s="4"/>
      <c r="J409" s="4"/>
      <c r="K409" s="4"/>
      <c r="L409" s="4"/>
    </row>
    <row r="410" customHeight="1" spans="1:12">
      <c r="A410" s="1"/>
      <c r="B410" s="3"/>
      <c r="C410" s="4"/>
      <c r="D410" s="4"/>
      <c r="E410" s="4"/>
      <c r="F410" s="4"/>
      <c r="G410" s="4"/>
      <c r="H410" s="4"/>
      <c r="I410" s="4"/>
      <c r="J410" s="4"/>
      <c r="K410" s="4"/>
      <c r="L410" s="4"/>
    </row>
    <row r="411" customHeight="1" spans="1:12">
      <c r="A411" s="1"/>
      <c r="B411" s="3"/>
      <c r="C411" s="4"/>
      <c r="D411" s="4"/>
      <c r="E411" s="4"/>
      <c r="F411" s="4"/>
      <c r="G411" s="4"/>
      <c r="H411" s="4"/>
      <c r="I411" s="4"/>
      <c r="J411" s="4"/>
      <c r="K411" s="4"/>
      <c r="L411" s="4"/>
    </row>
    <row r="412" customHeight="1" spans="1:12">
      <c r="A412" s="1"/>
      <c r="B412" s="3"/>
      <c r="C412" s="4"/>
      <c r="D412" s="4"/>
      <c r="E412" s="4"/>
      <c r="F412" s="4"/>
      <c r="G412" s="4"/>
      <c r="H412" s="4"/>
      <c r="I412" s="4"/>
      <c r="J412" s="4"/>
      <c r="K412" s="4"/>
      <c r="L412" s="4"/>
    </row>
    <row r="413" customHeight="1" spans="1:12">
      <c r="A413" s="1"/>
      <c r="B413" s="3"/>
      <c r="C413" s="4"/>
      <c r="D413" s="4"/>
      <c r="E413" s="4"/>
      <c r="F413" s="4"/>
      <c r="G413" s="4"/>
      <c r="H413" s="4"/>
      <c r="I413" s="4"/>
      <c r="J413" s="4"/>
      <c r="K413" s="4"/>
      <c r="L413" s="4"/>
    </row>
    <row r="414" customHeight="1" spans="1:12">
      <c r="A414" s="1"/>
      <c r="B414" s="3"/>
      <c r="C414" s="4"/>
      <c r="D414" s="4"/>
      <c r="E414" s="4"/>
      <c r="F414" s="4"/>
      <c r="G414" s="4"/>
      <c r="H414" s="4"/>
      <c r="I414" s="4"/>
      <c r="J414" s="4"/>
      <c r="K414" s="4"/>
      <c r="L414" s="4"/>
    </row>
    <row r="415" customHeight="1" spans="1:12">
      <c r="A415" s="1"/>
      <c r="B415" s="3"/>
      <c r="C415" s="4"/>
      <c r="D415" s="4"/>
      <c r="E415" s="4"/>
      <c r="F415" s="4"/>
      <c r="G415" s="4"/>
      <c r="H415" s="4"/>
      <c r="I415" s="4"/>
      <c r="J415" s="4"/>
      <c r="K415" s="4"/>
      <c r="L415" s="4"/>
    </row>
    <row r="416" customHeight="1" spans="1:12">
      <c r="A416" s="1"/>
      <c r="B416" s="3"/>
      <c r="C416" s="4"/>
      <c r="D416" s="4"/>
      <c r="E416" s="4"/>
      <c r="F416" s="4"/>
      <c r="G416" s="4"/>
      <c r="H416" s="4"/>
      <c r="I416" s="4"/>
      <c r="J416" s="4"/>
      <c r="K416" s="4"/>
      <c r="L416" s="4"/>
    </row>
    <row r="417" customHeight="1" spans="1:12">
      <c r="A417" s="1"/>
      <c r="B417" s="3"/>
      <c r="C417" s="4"/>
      <c r="D417" s="4"/>
      <c r="E417" s="4"/>
      <c r="F417" s="4"/>
      <c r="G417" s="4"/>
      <c r="H417" s="4"/>
      <c r="I417" s="4"/>
      <c r="J417" s="4"/>
      <c r="K417" s="4"/>
      <c r="L417" s="4"/>
    </row>
    <row r="418" customHeight="1" spans="1:12">
      <c r="A418" s="1"/>
      <c r="B418" s="3"/>
      <c r="C418" s="4"/>
      <c r="D418" s="4"/>
      <c r="E418" s="4"/>
      <c r="F418" s="4"/>
      <c r="G418" s="4"/>
      <c r="H418" s="4"/>
      <c r="I418" s="4"/>
      <c r="J418" s="4"/>
      <c r="K418" s="4"/>
      <c r="L418" s="4"/>
    </row>
    <row r="419" customHeight="1" spans="1:12">
      <c r="A419" s="1"/>
      <c r="B419" s="3"/>
      <c r="C419" s="4"/>
      <c r="D419" s="4"/>
      <c r="E419" s="4"/>
      <c r="F419" s="4"/>
      <c r="G419" s="4"/>
      <c r="H419" s="4"/>
      <c r="I419" s="4"/>
      <c r="J419" s="4"/>
      <c r="K419" s="4"/>
      <c r="L419" s="4"/>
    </row>
    <row r="420" customHeight="1" spans="1:12">
      <c r="A420" s="1"/>
      <c r="B420" s="3"/>
      <c r="C420" s="4"/>
      <c r="D420" s="4"/>
      <c r="E420" s="4"/>
      <c r="F420" s="4"/>
      <c r="G420" s="4"/>
      <c r="H420" s="4"/>
      <c r="I420" s="4"/>
      <c r="J420" s="4"/>
      <c r="K420" s="4"/>
      <c r="L420" s="4"/>
    </row>
    <row r="421" customHeight="1" spans="1:12">
      <c r="A421" s="1"/>
      <c r="B421" s="3"/>
      <c r="C421" s="4"/>
      <c r="D421" s="4"/>
      <c r="E421" s="4"/>
      <c r="F421" s="4"/>
      <c r="G421" s="4"/>
      <c r="H421" s="4"/>
      <c r="I421" s="4"/>
      <c r="J421" s="4"/>
      <c r="K421" s="4"/>
      <c r="L421" s="4"/>
    </row>
    <row r="422" customHeight="1" spans="1:12">
      <c r="A422" s="1"/>
      <c r="B422" s="3"/>
      <c r="C422" s="4"/>
      <c r="D422" s="4"/>
      <c r="E422" s="4"/>
      <c r="F422" s="4"/>
      <c r="G422" s="4"/>
      <c r="H422" s="4"/>
      <c r="I422" s="4"/>
      <c r="J422" s="4"/>
      <c r="K422" s="4"/>
      <c r="L422" s="4"/>
    </row>
    <row r="423" customHeight="1" spans="1:12">
      <c r="A423" s="1"/>
      <c r="B423" s="3"/>
      <c r="C423" s="4"/>
      <c r="D423" s="4"/>
      <c r="E423" s="4"/>
      <c r="F423" s="4"/>
      <c r="G423" s="4"/>
      <c r="H423" s="4"/>
      <c r="I423" s="4"/>
      <c r="J423" s="4"/>
      <c r="K423" s="4"/>
      <c r="L423" s="4"/>
    </row>
    <row r="424" customHeight="1" spans="1:12">
      <c r="A424" s="1"/>
      <c r="B424" s="3"/>
      <c r="C424" s="4"/>
      <c r="D424" s="4"/>
      <c r="E424" s="4"/>
      <c r="F424" s="4"/>
      <c r="G424" s="4"/>
      <c r="H424" s="4"/>
      <c r="I424" s="4"/>
      <c r="J424" s="4"/>
      <c r="K424" s="4"/>
      <c r="L424" s="4"/>
    </row>
    <row r="425" customHeight="1" spans="1:12">
      <c r="A425" s="1"/>
      <c r="B425" s="3"/>
      <c r="C425" s="4"/>
      <c r="D425" s="4"/>
      <c r="E425" s="4"/>
      <c r="F425" s="4"/>
      <c r="G425" s="4"/>
      <c r="H425" s="4"/>
      <c r="I425" s="4"/>
      <c r="J425" s="4"/>
      <c r="K425" s="4"/>
      <c r="L425" s="4"/>
    </row>
    <row r="426" customHeight="1" spans="1:12">
      <c r="A426" s="1"/>
      <c r="B426" s="3"/>
      <c r="C426" s="4"/>
      <c r="D426" s="4"/>
      <c r="E426" s="4"/>
      <c r="F426" s="4"/>
      <c r="G426" s="4"/>
      <c r="H426" s="4"/>
      <c r="I426" s="4"/>
      <c r="J426" s="4"/>
      <c r="K426" s="4"/>
      <c r="L426" s="4"/>
    </row>
    <row r="427" customHeight="1" spans="1:12">
      <c r="A427" s="1"/>
      <c r="B427" s="3"/>
      <c r="C427" s="4"/>
      <c r="D427" s="4"/>
      <c r="E427" s="4"/>
      <c r="F427" s="4"/>
      <c r="G427" s="4"/>
      <c r="H427" s="4"/>
      <c r="I427" s="4"/>
      <c r="J427" s="4"/>
      <c r="K427" s="4"/>
      <c r="L427" s="4"/>
    </row>
    <row r="428" customHeight="1" spans="1:12">
      <c r="A428" s="1"/>
      <c r="B428" s="3"/>
      <c r="C428" s="4"/>
      <c r="D428" s="4"/>
      <c r="E428" s="4"/>
      <c r="F428" s="4"/>
      <c r="G428" s="4"/>
      <c r="H428" s="4"/>
      <c r="I428" s="4"/>
      <c r="J428" s="4"/>
      <c r="K428" s="4"/>
      <c r="L428" s="4"/>
    </row>
    <row r="429" customHeight="1" spans="1:12">
      <c r="A429" s="1"/>
      <c r="B429" s="3"/>
      <c r="C429" s="4"/>
      <c r="D429" s="4"/>
      <c r="E429" s="4"/>
      <c r="F429" s="4"/>
      <c r="G429" s="4"/>
      <c r="H429" s="4"/>
      <c r="I429" s="4"/>
      <c r="J429" s="4"/>
      <c r="K429" s="4"/>
      <c r="L429" s="4"/>
    </row>
    <row r="430" customHeight="1" spans="1:12">
      <c r="A430" s="1"/>
      <c r="B430" s="3"/>
      <c r="C430" s="4"/>
      <c r="D430" s="4"/>
      <c r="E430" s="4"/>
      <c r="F430" s="4"/>
      <c r="G430" s="4"/>
      <c r="H430" s="4"/>
      <c r="I430" s="4"/>
      <c r="J430" s="4"/>
      <c r="K430" s="4"/>
      <c r="L430" s="4"/>
    </row>
    <row r="431" customHeight="1" spans="1:12">
      <c r="A431" s="1"/>
      <c r="B431" s="3"/>
      <c r="C431" s="4"/>
      <c r="D431" s="4"/>
      <c r="E431" s="4"/>
      <c r="F431" s="4"/>
      <c r="G431" s="4"/>
      <c r="H431" s="4"/>
      <c r="I431" s="4"/>
      <c r="J431" s="4"/>
      <c r="K431" s="4"/>
      <c r="L431" s="4"/>
    </row>
    <row r="432" customHeight="1" spans="1:12">
      <c r="A432" s="1"/>
      <c r="B432" s="3"/>
      <c r="C432" s="4"/>
      <c r="D432" s="4"/>
      <c r="E432" s="4"/>
      <c r="F432" s="4"/>
      <c r="G432" s="4"/>
      <c r="H432" s="4"/>
      <c r="I432" s="4"/>
      <c r="J432" s="4"/>
      <c r="K432" s="4"/>
      <c r="L432" s="4"/>
    </row>
    <row r="433" customHeight="1" spans="1:12">
      <c r="A433" s="1"/>
      <c r="B433" s="3"/>
      <c r="C433" s="4"/>
      <c r="D433" s="4"/>
      <c r="E433" s="4"/>
      <c r="F433" s="4"/>
      <c r="G433" s="4"/>
      <c r="H433" s="4"/>
      <c r="I433" s="4"/>
      <c r="J433" s="4"/>
      <c r="K433" s="4"/>
      <c r="L433" s="4"/>
    </row>
    <row r="434" customHeight="1" spans="1:12">
      <c r="A434" s="1"/>
      <c r="B434" s="3"/>
      <c r="C434" s="4"/>
      <c r="D434" s="4"/>
      <c r="E434" s="4"/>
      <c r="F434" s="4"/>
      <c r="G434" s="4"/>
      <c r="H434" s="4"/>
      <c r="I434" s="4"/>
      <c r="J434" s="4"/>
      <c r="K434" s="4"/>
      <c r="L434" s="4"/>
    </row>
    <row r="435" customHeight="1" spans="1:12">
      <c r="A435" s="1"/>
      <c r="B435" s="3"/>
      <c r="C435" s="4"/>
      <c r="D435" s="4"/>
      <c r="E435" s="4"/>
      <c r="F435" s="4"/>
      <c r="G435" s="4"/>
      <c r="H435" s="4"/>
      <c r="I435" s="4"/>
      <c r="J435" s="4"/>
      <c r="K435" s="4"/>
      <c r="L435" s="4"/>
    </row>
    <row r="436" customHeight="1" spans="1:12">
      <c r="A436" s="1"/>
      <c r="B436" s="3"/>
      <c r="C436" s="4"/>
      <c r="D436" s="4"/>
      <c r="E436" s="4"/>
      <c r="F436" s="4"/>
      <c r="G436" s="4"/>
      <c r="H436" s="4"/>
      <c r="I436" s="4"/>
      <c r="J436" s="4"/>
      <c r="K436" s="4"/>
      <c r="L436" s="4"/>
    </row>
    <row r="437" customHeight="1" spans="1:12">
      <c r="A437" s="1"/>
      <c r="B437" s="3"/>
      <c r="C437" s="4"/>
      <c r="D437" s="4"/>
      <c r="E437" s="4"/>
      <c r="F437" s="4"/>
      <c r="G437" s="4"/>
      <c r="H437" s="4"/>
      <c r="I437" s="4"/>
      <c r="J437" s="4"/>
      <c r="K437" s="4"/>
      <c r="L437" s="4"/>
    </row>
    <row r="438" customHeight="1" spans="1:12">
      <c r="A438" s="1"/>
      <c r="B438" s="3"/>
      <c r="C438" s="4"/>
      <c r="D438" s="4"/>
      <c r="E438" s="4"/>
      <c r="F438" s="4"/>
      <c r="G438" s="4"/>
      <c r="H438" s="4"/>
      <c r="I438" s="4"/>
      <c r="J438" s="4"/>
      <c r="K438" s="4"/>
      <c r="L438" s="4"/>
    </row>
    <row r="439" customHeight="1" spans="1:12">
      <c r="A439" s="1"/>
      <c r="B439" s="3"/>
      <c r="C439" s="4"/>
      <c r="D439" s="4"/>
      <c r="E439" s="4"/>
      <c r="F439" s="4"/>
      <c r="G439" s="4"/>
      <c r="H439" s="4"/>
      <c r="I439" s="4"/>
      <c r="J439" s="4"/>
      <c r="K439" s="4"/>
      <c r="L439" s="4"/>
    </row>
    <row r="440" customHeight="1" spans="1:12">
      <c r="A440" s="1"/>
      <c r="B440" s="3"/>
      <c r="C440" s="4"/>
      <c r="D440" s="4"/>
      <c r="E440" s="4"/>
      <c r="F440" s="4"/>
      <c r="G440" s="4"/>
      <c r="H440" s="4"/>
      <c r="I440" s="4"/>
      <c r="J440" s="4"/>
      <c r="K440" s="4"/>
      <c r="L440" s="4"/>
    </row>
    <row r="441" customHeight="1" spans="1:12">
      <c r="A441" s="1"/>
      <c r="B441" s="3"/>
      <c r="C441" s="4"/>
      <c r="D441" s="4"/>
      <c r="E441" s="4"/>
      <c r="F441" s="4"/>
      <c r="G441" s="4"/>
      <c r="H441" s="4"/>
      <c r="I441" s="4"/>
      <c r="J441" s="4"/>
      <c r="K441" s="4"/>
      <c r="L441" s="4"/>
    </row>
    <row r="442" customHeight="1" spans="1:12">
      <c r="A442" s="1"/>
      <c r="B442" s="3"/>
      <c r="C442" s="4"/>
      <c r="D442" s="4"/>
      <c r="E442" s="4"/>
      <c r="F442" s="4"/>
      <c r="G442" s="4"/>
      <c r="H442" s="4"/>
      <c r="I442" s="4"/>
      <c r="J442" s="4"/>
      <c r="K442" s="4"/>
      <c r="L442" s="4"/>
    </row>
    <row r="443" customHeight="1" spans="1:12">
      <c r="A443" s="1"/>
      <c r="B443" s="3"/>
      <c r="C443" s="4"/>
      <c r="D443" s="4"/>
      <c r="E443" s="4"/>
      <c r="F443" s="4"/>
      <c r="G443" s="4"/>
      <c r="H443" s="4"/>
      <c r="I443" s="4"/>
      <c r="J443" s="4"/>
      <c r="K443" s="4"/>
      <c r="L443" s="4"/>
    </row>
    <row r="444" customHeight="1" spans="1:12">
      <c r="A444" s="1"/>
      <c r="B444" s="3"/>
      <c r="C444" s="4"/>
      <c r="D444" s="4"/>
      <c r="E444" s="4"/>
      <c r="F444" s="4"/>
      <c r="G444" s="4"/>
      <c r="H444" s="4"/>
      <c r="I444" s="4"/>
      <c r="J444" s="4"/>
      <c r="K444" s="4"/>
      <c r="L444" s="4"/>
    </row>
    <row r="445" customHeight="1" spans="1:12">
      <c r="A445" s="1"/>
      <c r="B445" s="3"/>
      <c r="C445" s="4"/>
      <c r="D445" s="4"/>
      <c r="E445" s="4"/>
      <c r="F445" s="4"/>
      <c r="G445" s="4"/>
      <c r="H445" s="4"/>
      <c r="I445" s="4"/>
      <c r="J445" s="4"/>
      <c r="K445" s="4"/>
      <c r="L445" s="4"/>
    </row>
    <row r="446" customHeight="1" spans="1:12">
      <c r="A446" s="1"/>
      <c r="B446" s="3"/>
      <c r="C446" s="4"/>
      <c r="D446" s="4"/>
      <c r="E446" s="4"/>
      <c r="F446" s="4"/>
      <c r="G446" s="4"/>
      <c r="H446" s="4"/>
      <c r="I446" s="4"/>
      <c r="J446" s="4"/>
      <c r="K446" s="4"/>
      <c r="L446" s="4"/>
    </row>
    <row r="447" customHeight="1" spans="1:12">
      <c r="A447" s="1"/>
      <c r="B447" s="3"/>
      <c r="C447" s="4"/>
      <c r="D447" s="4"/>
      <c r="E447" s="4"/>
      <c r="F447" s="4"/>
      <c r="G447" s="4"/>
      <c r="H447" s="4"/>
      <c r="I447" s="4"/>
      <c r="J447" s="4"/>
      <c r="K447" s="4"/>
      <c r="L447" s="4"/>
    </row>
    <row r="448" customHeight="1" spans="1:12">
      <c r="A448" s="1"/>
      <c r="B448" s="3"/>
      <c r="C448" s="4"/>
      <c r="D448" s="4"/>
      <c r="E448" s="4"/>
      <c r="F448" s="4"/>
      <c r="G448" s="4"/>
      <c r="H448" s="4"/>
      <c r="I448" s="4"/>
      <c r="J448" s="4"/>
      <c r="K448" s="4"/>
      <c r="L448" s="4"/>
    </row>
    <row r="449" customHeight="1" spans="1:12">
      <c r="A449" s="1"/>
      <c r="B449" s="3"/>
      <c r="C449" s="4"/>
      <c r="D449" s="4"/>
      <c r="E449" s="4"/>
      <c r="F449" s="4"/>
      <c r="G449" s="4"/>
      <c r="H449" s="4"/>
      <c r="I449" s="4"/>
      <c r="J449" s="4"/>
      <c r="K449" s="4"/>
      <c r="L449" s="4"/>
    </row>
    <row r="450" customHeight="1" spans="1:12">
      <c r="A450" s="1"/>
      <c r="B450" s="3"/>
      <c r="C450" s="4"/>
      <c r="D450" s="4"/>
      <c r="E450" s="4"/>
      <c r="F450" s="4"/>
      <c r="G450" s="4"/>
      <c r="H450" s="4"/>
      <c r="I450" s="4"/>
      <c r="J450" s="4"/>
      <c r="K450" s="4"/>
      <c r="L450" s="4"/>
    </row>
    <row r="451" customHeight="1" spans="1:12">
      <c r="A451" s="1"/>
      <c r="B451" s="3"/>
      <c r="C451" s="4"/>
      <c r="D451" s="4"/>
      <c r="E451" s="4"/>
      <c r="F451" s="4"/>
      <c r="G451" s="4"/>
      <c r="H451" s="4"/>
      <c r="I451" s="4"/>
      <c r="J451" s="4"/>
      <c r="K451" s="4"/>
      <c r="L451" s="4"/>
    </row>
    <row r="452" customHeight="1" spans="1:12">
      <c r="A452" s="1"/>
      <c r="B452" s="3"/>
      <c r="C452" s="4"/>
      <c r="D452" s="4"/>
      <c r="E452" s="4"/>
      <c r="F452" s="4"/>
      <c r="G452" s="4"/>
      <c r="H452" s="4"/>
      <c r="I452" s="4"/>
      <c r="J452" s="4"/>
      <c r="K452" s="4"/>
      <c r="L452" s="4"/>
    </row>
    <row r="453" customHeight="1" spans="1:12">
      <c r="A453" s="1"/>
      <c r="B453" s="3"/>
      <c r="C453" s="4"/>
      <c r="D453" s="4"/>
      <c r="E453" s="4"/>
      <c r="F453" s="4"/>
      <c r="G453" s="4"/>
      <c r="H453" s="4"/>
      <c r="I453" s="4"/>
      <c r="J453" s="4"/>
      <c r="K453" s="4"/>
      <c r="L453" s="4"/>
    </row>
    <row r="454" customHeight="1" spans="1:12">
      <c r="A454" s="1"/>
      <c r="B454" s="3"/>
      <c r="C454" s="4"/>
      <c r="D454" s="4"/>
      <c r="E454" s="4"/>
      <c r="F454" s="4"/>
      <c r="G454" s="4"/>
      <c r="H454" s="4"/>
      <c r="I454" s="4"/>
      <c r="J454" s="4"/>
      <c r="K454" s="4"/>
      <c r="L454" s="4"/>
    </row>
    <row r="455" customHeight="1" spans="1:12">
      <c r="A455" s="1"/>
      <c r="B455" s="3"/>
      <c r="C455" s="4"/>
      <c r="D455" s="4"/>
      <c r="E455" s="4"/>
      <c r="F455" s="4"/>
      <c r="G455" s="4"/>
      <c r="H455" s="4"/>
      <c r="I455" s="4"/>
      <c r="J455" s="4"/>
      <c r="K455" s="4"/>
      <c r="L455" s="4"/>
    </row>
    <row r="456" customHeight="1" spans="1:12">
      <c r="A456" s="1"/>
      <c r="B456" s="3"/>
      <c r="C456" s="4"/>
      <c r="D456" s="4"/>
      <c r="E456" s="4"/>
      <c r="F456" s="4"/>
      <c r="G456" s="4"/>
      <c r="H456" s="4"/>
      <c r="I456" s="4"/>
      <c r="J456" s="4"/>
      <c r="K456" s="4"/>
      <c r="L456" s="4"/>
    </row>
    <row r="457" customHeight="1" spans="1:12">
      <c r="A457" s="1"/>
      <c r="B457" s="3"/>
      <c r="C457" s="4"/>
      <c r="D457" s="4"/>
      <c r="E457" s="4"/>
      <c r="F457" s="4"/>
      <c r="G457" s="4"/>
      <c r="H457" s="4"/>
      <c r="I457" s="4"/>
      <c r="J457" s="4"/>
      <c r="K457" s="4"/>
      <c r="L457" s="4"/>
    </row>
    <row r="458" customHeight="1" spans="1:12">
      <c r="A458" s="1"/>
      <c r="B458" s="3"/>
      <c r="C458" s="4"/>
      <c r="D458" s="4"/>
      <c r="E458" s="4"/>
      <c r="F458" s="4"/>
      <c r="G458" s="4"/>
      <c r="H458" s="4"/>
      <c r="I458" s="4"/>
      <c r="J458" s="4"/>
      <c r="K458" s="4"/>
      <c r="L458" s="4"/>
    </row>
    <row r="459" customHeight="1" spans="1:12">
      <c r="A459" s="1"/>
      <c r="B459" s="3"/>
      <c r="C459" s="4"/>
      <c r="D459" s="4"/>
      <c r="E459" s="4"/>
      <c r="F459" s="4"/>
      <c r="G459" s="4"/>
      <c r="H459" s="4"/>
      <c r="I459" s="4"/>
      <c r="J459" s="4"/>
      <c r="K459" s="4"/>
      <c r="L459" s="4"/>
    </row>
    <row r="460" customHeight="1" spans="1:12">
      <c r="A460" s="1"/>
      <c r="B460" s="1"/>
      <c r="C460" s="1"/>
      <c r="D460" s="1"/>
      <c r="E460" s="1"/>
      <c r="F460" s="1"/>
      <c r="G460" s="1"/>
      <c r="H460" s="1"/>
      <c r="I460" s="5"/>
      <c r="J460" s="5"/>
      <c r="K460" s="5"/>
      <c r="L460" s="5"/>
    </row>
    <row r="461" customHeight="1" spans="1:12">
      <c r="A461" s="1"/>
      <c r="B461" s="1"/>
      <c r="C461" s="1"/>
      <c r="D461" s="1"/>
      <c r="E461" s="1"/>
      <c r="F461" s="1"/>
      <c r="G461" s="1"/>
      <c r="H461" s="1"/>
      <c r="I461" s="5"/>
      <c r="J461" s="5"/>
      <c r="K461" s="5"/>
      <c r="L461" s="5"/>
    </row>
    <row r="462" customHeight="1" spans="1:12">
      <c r="A462" s="1"/>
      <c r="B462" s="1"/>
      <c r="C462" s="1"/>
      <c r="D462" s="1"/>
      <c r="E462" s="1"/>
      <c r="F462" s="1"/>
      <c r="G462" s="1"/>
      <c r="H462" s="1"/>
      <c r="I462" s="5"/>
      <c r="J462" s="5"/>
      <c r="K462" s="5"/>
      <c r="L462" s="5"/>
    </row>
    <row r="463" customHeight="1" spans="1:12">
      <c r="A463" s="1"/>
      <c r="B463" s="1"/>
      <c r="C463" s="1"/>
      <c r="D463" s="1"/>
      <c r="E463" s="1"/>
      <c r="F463" s="1"/>
      <c r="G463" s="1"/>
      <c r="H463" s="1"/>
      <c r="I463" s="5"/>
      <c r="J463" s="5"/>
      <c r="K463" s="5"/>
      <c r="L463" s="5"/>
    </row>
    <row r="464" customHeight="1" spans="1:12">
      <c r="A464" s="1"/>
      <c r="B464" s="1"/>
      <c r="C464" s="1"/>
      <c r="D464" s="1"/>
      <c r="E464" s="1"/>
      <c r="F464" s="1"/>
      <c r="G464" s="1"/>
      <c r="H464" s="1"/>
      <c r="I464" s="5"/>
      <c r="J464" s="5"/>
      <c r="K464" s="5"/>
      <c r="L464" s="5"/>
    </row>
    <row r="465" customHeight="1" spans="1:12">
      <c r="A465" s="1"/>
      <c r="B465" s="1"/>
      <c r="C465" s="1"/>
      <c r="D465" s="1"/>
      <c r="E465" s="1"/>
      <c r="F465" s="1"/>
      <c r="G465" s="1"/>
      <c r="H465" s="1"/>
      <c r="I465" s="5"/>
      <c r="J465" s="5"/>
      <c r="K465" s="5"/>
      <c r="L465" s="5"/>
    </row>
    <row r="466" customHeight="1" spans="1:12">
      <c r="A466" s="1"/>
      <c r="B466" s="1"/>
      <c r="C466" s="1"/>
      <c r="D466" s="1"/>
      <c r="E466" s="1"/>
      <c r="F466" s="1"/>
      <c r="G466" s="1"/>
      <c r="H466" s="1"/>
      <c r="I466" s="5"/>
      <c r="J466" s="5"/>
      <c r="K466" s="5"/>
      <c r="L466" s="5"/>
    </row>
    <row r="467" customHeight="1" spans="1:12">
      <c r="A467" s="1"/>
      <c r="B467" s="1"/>
      <c r="C467" s="1"/>
      <c r="D467" s="1"/>
      <c r="E467" s="1"/>
      <c r="F467" s="1"/>
      <c r="G467" s="1"/>
      <c r="H467" s="1"/>
      <c r="I467" s="5"/>
      <c r="J467" s="5"/>
      <c r="K467" s="5"/>
      <c r="L467" s="5"/>
    </row>
    <row r="468" customHeight="1" spans="1:12">
      <c r="A468" s="1"/>
      <c r="B468" s="1"/>
      <c r="C468" s="1"/>
      <c r="D468" s="1"/>
      <c r="E468" s="1"/>
      <c r="F468" s="1"/>
      <c r="G468" s="1"/>
      <c r="H468" s="1"/>
      <c r="I468" s="5"/>
      <c r="J468" s="5"/>
      <c r="K468" s="5"/>
      <c r="L468" s="5"/>
    </row>
    <row r="469" customHeight="1" spans="1:12">
      <c r="A469" s="1"/>
      <c r="B469" s="1"/>
      <c r="C469" s="1"/>
      <c r="D469" s="1"/>
      <c r="E469" s="1"/>
      <c r="F469" s="1"/>
      <c r="G469" s="1"/>
      <c r="H469" s="1"/>
      <c r="I469" s="5"/>
      <c r="J469" s="5"/>
      <c r="K469" s="5"/>
      <c r="L469" s="5"/>
    </row>
    <row r="470" customHeight="1" spans="1:12">
      <c r="A470" s="1"/>
      <c r="B470" s="1"/>
      <c r="C470" s="1"/>
      <c r="D470" s="1"/>
      <c r="E470" s="1"/>
      <c r="F470" s="1"/>
      <c r="G470" s="1"/>
      <c r="H470" s="1"/>
      <c r="I470" s="5"/>
      <c r="J470" s="5"/>
      <c r="K470" s="5"/>
      <c r="L470" s="5"/>
    </row>
    <row r="471" customHeight="1" spans="1:12">
      <c r="A471" s="1"/>
      <c r="B471" s="1"/>
      <c r="C471" s="1"/>
      <c r="D471" s="1"/>
      <c r="E471" s="1"/>
      <c r="F471" s="1"/>
      <c r="G471" s="1"/>
      <c r="H471" s="1"/>
      <c r="I471" s="5"/>
      <c r="J471" s="5"/>
      <c r="K471" s="5"/>
      <c r="L471" s="5"/>
    </row>
    <row r="472" customHeight="1" spans="1:12">
      <c r="A472" s="1"/>
      <c r="B472" s="1"/>
      <c r="C472" s="1"/>
      <c r="D472" s="1"/>
      <c r="E472" s="1"/>
      <c r="F472" s="1"/>
      <c r="G472" s="1"/>
      <c r="H472" s="1"/>
      <c r="I472" s="5"/>
      <c r="J472" s="5"/>
      <c r="K472" s="5"/>
      <c r="L472" s="5"/>
    </row>
    <row r="473" customHeight="1" spans="1:12">
      <c r="A473" s="1"/>
      <c r="B473" s="1"/>
      <c r="C473" s="1"/>
      <c r="D473" s="1"/>
      <c r="E473" s="1"/>
      <c r="F473" s="1"/>
      <c r="G473" s="1"/>
      <c r="H473" s="1"/>
      <c r="I473" s="5"/>
      <c r="J473" s="5"/>
      <c r="K473" s="5"/>
      <c r="L473" s="5"/>
    </row>
    <row r="474" customHeight="1" spans="1:12">
      <c r="A474" s="1"/>
      <c r="B474" s="1"/>
      <c r="C474" s="1"/>
      <c r="D474" s="1"/>
      <c r="E474" s="1"/>
      <c r="F474" s="1"/>
      <c r="G474" s="1"/>
      <c r="H474" s="1"/>
      <c r="I474" s="5"/>
      <c r="J474" s="5"/>
      <c r="K474" s="5"/>
      <c r="L474" s="5"/>
    </row>
    <row r="475" customHeight="1" spans="1:12">
      <c r="A475" s="1"/>
      <c r="B475" s="1"/>
      <c r="C475" s="1"/>
      <c r="D475" s="1"/>
      <c r="E475" s="1"/>
      <c r="F475" s="1"/>
      <c r="G475" s="1"/>
      <c r="H475" s="1"/>
      <c r="I475" s="5"/>
      <c r="J475" s="5"/>
      <c r="K475" s="5"/>
      <c r="L475" s="5"/>
    </row>
    <row r="476" customHeight="1" spans="1:12">
      <c r="A476" s="1"/>
      <c r="B476" s="1"/>
      <c r="C476" s="1"/>
      <c r="D476" s="1"/>
      <c r="E476" s="1"/>
      <c r="F476" s="1"/>
      <c r="G476" s="1"/>
      <c r="H476" s="1"/>
      <c r="I476" s="5"/>
      <c r="J476" s="5"/>
      <c r="K476" s="5"/>
      <c r="L476" s="5"/>
    </row>
    <row r="477" customHeight="1" spans="1:12">
      <c r="A477" s="1"/>
      <c r="B477" s="1"/>
      <c r="C477" s="1"/>
      <c r="D477" s="1"/>
      <c r="E477" s="1"/>
      <c r="F477" s="1"/>
      <c r="G477" s="1"/>
      <c r="H477" s="1"/>
      <c r="I477" s="5"/>
      <c r="J477" s="5"/>
      <c r="K477" s="5"/>
      <c r="L477" s="5"/>
    </row>
    <row r="478" customHeight="1" spans="1:12">
      <c r="A478" s="1"/>
      <c r="B478" s="1"/>
      <c r="C478" s="1"/>
      <c r="D478" s="1"/>
      <c r="E478" s="1"/>
      <c r="F478" s="1"/>
      <c r="G478" s="1"/>
      <c r="H478" s="1"/>
      <c r="I478" s="5"/>
      <c r="J478" s="5"/>
      <c r="K478" s="5"/>
      <c r="L478" s="5"/>
    </row>
    <row r="479" customHeight="1" spans="1:12">
      <c r="A479" s="1"/>
      <c r="B479" s="1"/>
      <c r="C479" s="1"/>
      <c r="D479" s="1"/>
      <c r="E479" s="1"/>
      <c r="F479" s="1"/>
      <c r="G479" s="1"/>
      <c r="H479" s="1"/>
      <c r="I479" s="5"/>
      <c r="J479" s="5"/>
      <c r="K479" s="5"/>
      <c r="L479" s="5"/>
    </row>
    <row r="480" customHeight="1" spans="1:12">
      <c r="A480" s="1"/>
      <c r="B480" s="1"/>
      <c r="C480" s="1"/>
      <c r="D480" s="1"/>
      <c r="E480" s="1"/>
      <c r="F480" s="1"/>
      <c r="G480" s="1"/>
      <c r="H480" s="1"/>
      <c r="I480" s="5"/>
      <c r="J480" s="5"/>
      <c r="K480" s="5"/>
      <c r="L480" s="5"/>
    </row>
    <row r="481" customHeight="1" spans="1:12">
      <c r="A481" s="1"/>
      <c r="B481" s="1"/>
      <c r="C481" s="1"/>
      <c r="D481" s="1"/>
      <c r="E481" s="1"/>
      <c r="F481" s="1"/>
      <c r="G481" s="1"/>
      <c r="H481" s="1"/>
      <c r="I481" s="5"/>
      <c r="J481" s="5"/>
      <c r="K481" s="5"/>
      <c r="L481" s="5"/>
    </row>
    <row r="482" customHeight="1" spans="1:12">
      <c r="A482" s="1"/>
      <c r="B482" s="1"/>
      <c r="C482" s="1"/>
      <c r="D482" s="1"/>
      <c r="E482" s="1"/>
      <c r="F482" s="1"/>
      <c r="G482" s="1"/>
      <c r="H482" s="1"/>
      <c r="I482" s="5"/>
      <c r="J482" s="5"/>
      <c r="K482" s="5"/>
      <c r="L482" s="5"/>
    </row>
    <row r="483" customHeight="1" spans="1:12">
      <c r="A483" s="1"/>
      <c r="B483" s="1"/>
      <c r="C483" s="1"/>
      <c r="D483" s="1"/>
      <c r="E483" s="1"/>
      <c r="F483" s="1"/>
      <c r="G483" s="1"/>
      <c r="H483" s="1"/>
      <c r="I483" s="5"/>
      <c r="J483" s="5"/>
      <c r="K483" s="5"/>
      <c r="L483" s="5"/>
    </row>
    <row r="484" customHeight="1" spans="1:12">
      <c r="A484" s="1"/>
      <c r="B484" s="1"/>
      <c r="C484" s="1"/>
      <c r="D484" s="1"/>
      <c r="E484" s="1"/>
      <c r="F484" s="1"/>
      <c r="G484" s="1"/>
      <c r="H484" s="1"/>
      <c r="I484" s="5"/>
      <c r="J484" s="5"/>
      <c r="K484" s="5"/>
      <c r="L484" s="5"/>
    </row>
    <row r="485" customHeight="1" spans="1:12">
      <c r="A485" s="1"/>
      <c r="B485" s="1"/>
      <c r="C485" s="1"/>
      <c r="D485" s="1"/>
      <c r="E485" s="1"/>
      <c r="F485" s="1"/>
      <c r="G485" s="1"/>
      <c r="H485" s="1"/>
      <c r="I485" s="5"/>
      <c r="J485" s="5"/>
      <c r="K485" s="5"/>
      <c r="L485" s="5"/>
    </row>
    <row r="486" customHeight="1" spans="1:12">
      <c r="A486" s="1"/>
      <c r="B486" s="1"/>
      <c r="C486" s="1"/>
      <c r="D486" s="1"/>
      <c r="E486" s="1"/>
      <c r="F486" s="1"/>
      <c r="G486" s="1"/>
      <c r="H486" s="1"/>
      <c r="I486" s="5"/>
      <c r="J486" s="5"/>
      <c r="K486" s="5"/>
      <c r="L486" s="5"/>
    </row>
    <row r="487" customHeight="1" spans="1:12">
      <c r="A487" s="1"/>
      <c r="B487" s="1"/>
      <c r="C487" s="1"/>
      <c r="D487" s="1"/>
      <c r="E487" s="1"/>
      <c r="F487" s="1"/>
      <c r="G487" s="1"/>
      <c r="H487" s="1"/>
      <c r="I487" s="5"/>
      <c r="J487" s="5"/>
      <c r="K487" s="5"/>
      <c r="L487" s="5"/>
    </row>
    <row r="488" customHeight="1" spans="1:12">
      <c r="A488" s="1"/>
      <c r="B488" s="1"/>
      <c r="C488" s="1"/>
      <c r="D488" s="1"/>
      <c r="E488" s="1"/>
      <c r="F488" s="1"/>
      <c r="G488" s="1"/>
      <c r="H488" s="1"/>
      <c r="I488" s="5"/>
      <c r="J488" s="5"/>
      <c r="K488" s="5"/>
      <c r="L488" s="5"/>
    </row>
    <row r="489" customHeight="1" spans="1:12">
      <c r="A489" s="1"/>
      <c r="B489" s="1"/>
      <c r="C489" s="1"/>
      <c r="D489" s="1"/>
      <c r="E489" s="1"/>
      <c r="F489" s="1"/>
      <c r="G489" s="1"/>
      <c r="H489" s="1"/>
      <c r="I489" s="5"/>
      <c r="J489" s="5"/>
      <c r="K489" s="5"/>
      <c r="L489" s="5"/>
    </row>
    <row r="490" customHeight="1" spans="1:12">
      <c r="A490" s="1"/>
      <c r="B490" s="1"/>
      <c r="C490" s="1"/>
      <c r="D490" s="1"/>
      <c r="E490" s="1"/>
      <c r="F490" s="1"/>
      <c r="G490" s="1"/>
      <c r="H490" s="1"/>
      <c r="I490" s="5"/>
      <c r="J490" s="5"/>
      <c r="K490" s="5"/>
      <c r="L490" s="5"/>
    </row>
    <row r="491" customHeight="1" spans="1:12">
      <c r="A491" s="1"/>
      <c r="B491" s="1"/>
      <c r="C491" s="1"/>
      <c r="D491" s="1"/>
      <c r="E491" s="1"/>
      <c r="F491" s="1"/>
      <c r="G491" s="1"/>
      <c r="H491" s="1"/>
      <c r="I491" s="5"/>
      <c r="J491" s="5"/>
      <c r="K491" s="5"/>
      <c r="L491" s="5"/>
    </row>
    <row r="492" customHeight="1" spans="1:12">
      <c r="A492" s="1"/>
      <c r="B492" s="1"/>
      <c r="C492" s="1"/>
      <c r="D492" s="1"/>
      <c r="E492" s="1"/>
      <c r="F492" s="1"/>
      <c r="G492" s="1"/>
      <c r="H492" s="1"/>
      <c r="I492" s="5"/>
      <c r="J492" s="5"/>
      <c r="K492" s="5"/>
      <c r="L492" s="5"/>
    </row>
    <row r="493" customHeight="1" spans="1:12">
      <c r="A493" s="1"/>
      <c r="B493" s="1"/>
      <c r="C493" s="1"/>
      <c r="D493" s="1"/>
      <c r="E493" s="1"/>
      <c r="F493" s="1"/>
      <c r="G493" s="1"/>
      <c r="H493" s="1"/>
      <c r="I493" s="5"/>
      <c r="J493" s="5"/>
      <c r="K493" s="5"/>
      <c r="L493" s="5"/>
    </row>
    <row r="494" customHeight="1" spans="1:12">
      <c r="A494" s="1"/>
      <c r="B494" s="1"/>
      <c r="C494" s="1"/>
      <c r="D494" s="1"/>
      <c r="E494" s="1"/>
      <c r="F494" s="1"/>
      <c r="G494" s="1"/>
      <c r="H494" s="1"/>
      <c r="I494" s="5"/>
      <c r="J494" s="5"/>
      <c r="K494" s="5"/>
      <c r="L494" s="5"/>
    </row>
    <row r="495" customHeight="1" spans="1:12">
      <c r="A495" s="1"/>
      <c r="B495" s="1"/>
      <c r="C495" s="1"/>
      <c r="D495" s="1"/>
      <c r="E495" s="1"/>
      <c r="F495" s="1"/>
      <c r="G495" s="1"/>
      <c r="H495" s="1"/>
      <c r="I495" s="5"/>
      <c r="J495" s="5"/>
      <c r="K495" s="5"/>
      <c r="L495" s="5"/>
    </row>
    <row r="496" customHeight="1" spans="1:12">
      <c r="A496" s="1"/>
      <c r="B496" s="1"/>
      <c r="C496" s="1"/>
      <c r="D496" s="1"/>
      <c r="E496" s="1"/>
      <c r="F496" s="1"/>
      <c r="G496" s="1"/>
      <c r="H496" s="1"/>
      <c r="I496" s="5"/>
      <c r="J496" s="5"/>
      <c r="K496" s="5"/>
      <c r="L496" s="5"/>
    </row>
    <row r="497" customHeight="1" spans="1:12">
      <c r="A497" s="1"/>
      <c r="B497" s="1"/>
      <c r="C497" s="1"/>
      <c r="D497" s="1"/>
      <c r="E497" s="1"/>
      <c r="F497" s="1"/>
      <c r="G497" s="1"/>
      <c r="H497" s="1"/>
      <c r="I497" s="5"/>
      <c r="J497" s="5"/>
      <c r="K497" s="5"/>
      <c r="L497" s="5"/>
    </row>
    <row r="498" customHeight="1" spans="1:12">
      <c r="A498" s="1"/>
      <c r="B498" s="1"/>
      <c r="C498" s="1"/>
      <c r="D498" s="1"/>
      <c r="E498" s="1"/>
      <c r="F498" s="1"/>
      <c r="G498" s="1"/>
      <c r="H498" s="1"/>
      <c r="I498" s="5"/>
      <c r="J498" s="5"/>
      <c r="K498" s="5"/>
      <c r="L498" s="5"/>
    </row>
    <row r="499" customHeight="1" spans="1:12">
      <c r="A499" s="1"/>
      <c r="B499" s="1"/>
      <c r="C499" s="1"/>
      <c r="D499" s="1"/>
      <c r="E499" s="1"/>
      <c r="F499" s="1"/>
      <c r="G499" s="1"/>
      <c r="H499" s="1"/>
      <c r="I499" s="5"/>
      <c r="J499" s="5"/>
      <c r="K499" s="5"/>
      <c r="L499" s="5"/>
    </row>
    <row r="500" customHeight="1" spans="1:12">
      <c r="A500" s="1"/>
      <c r="B500" s="1"/>
      <c r="C500" s="1"/>
      <c r="D500" s="1"/>
      <c r="E500" s="1"/>
      <c r="F500" s="1"/>
      <c r="G500" s="1"/>
      <c r="H500" s="1"/>
      <c r="I500" s="5"/>
      <c r="J500" s="5"/>
      <c r="K500" s="5"/>
      <c r="L500" s="5"/>
    </row>
    <row r="501" customHeight="1" spans="1:12">
      <c r="A501" s="1"/>
      <c r="B501" s="1"/>
      <c r="C501" s="1"/>
      <c r="D501" s="1"/>
      <c r="E501" s="1"/>
      <c r="F501" s="1"/>
      <c r="G501" s="1"/>
      <c r="H501" s="1"/>
      <c r="I501" s="5"/>
      <c r="J501" s="5"/>
      <c r="K501" s="5"/>
      <c r="L501" s="5"/>
    </row>
    <row r="502" customHeight="1" spans="1:12">
      <c r="A502" s="1"/>
      <c r="B502" s="1"/>
      <c r="C502" s="1"/>
      <c r="D502" s="1"/>
      <c r="E502" s="1"/>
      <c r="F502" s="1"/>
      <c r="G502" s="1"/>
      <c r="H502" s="1"/>
      <c r="I502" s="5"/>
      <c r="J502" s="5"/>
      <c r="K502" s="5"/>
      <c r="L502" s="5"/>
    </row>
    <row r="503" customHeight="1" spans="1:12">
      <c r="A503" s="1"/>
      <c r="B503" s="1"/>
      <c r="C503" s="1"/>
      <c r="D503" s="1"/>
      <c r="E503" s="1"/>
      <c r="F503" s="1"/>
      <c r="G503" s="1"/>
      <c r="H503" s="1"/>
      <c r="I503" s="5"/>
      <c r="J503" s="5"/>
      <c r="K503" s="5"/>
      <c r="L503" s="5"/>
    </row>
    <row r="504" customHeight="1" spans="1:12">
      <c r="A504" s="1"/>
      <c r="B504" s="1"/>
      <c r="C504" s="1"/>
      <c r="D504" s="1"/>
      <c r="E504" s="1"/>
      <c r="F504" s="1"/>
      <c r="G504" s="1"/>
      <c r="H504" s="1"/>
      <c r="I504" s="5"/>
      <c r="J504" s="5"/>
      <c r="K504" s="5"/>
      <c r="L504" s="5"/>
    </row>
    <row r="505" customHeight="1" spans="1:12">
      <c r="A505" s="1"/>
      <c r="B505" s="1"/>
      <c r="C505" s="1"/>
      <c r="D505" s="1"/>
      <c r="E505" s="1"/>
      <c r="F505" s="1"/>
      <c r="G505" s="1"/>
      <c r="H505" s="1"/>
      <c r="I505" s="5"/>
      <c r="J505" s="5"/>
      <c r="K505" s="5"/>
      <c r="L505" s="5"/>
    </row>
    <row r="506" customHeight="1" spans="1:12">
      <c r="A506" s="1"/>
      <c r="B506" s="1"/>
      <c r="C506" s="1"/>
      <c r="D506" s="1"/>
      <c r="E506" s="1"/>
      <c r="F506" s="1"/>
      <c r="G506" s="1"/>
      <c r="H506" s="1"/>
      <c r="I506" s="5"/>
      <c r="J506" s="5"/>
      <c r="K506" s="5"/>
      <c r="L506" s="5"/>
    </row>
    <row r="507" customHeight="1" spans="1:12">
      <c r="A507" s="1"/>
      <c r="B507" s="1"/>
      <c r="C507" s="1"/>
      <c r="D507" s="1"/>
      <c r="E507" s="1"/>
      <c r="F507" s="1"/>
      <c r="G507" s="1"/>
      <c r="H507" s="1"/>
      <c r="I507" s="5"/>
      <c r="J507" s="5"/>
      <c r="K507" s="5"/>
      <c r="L507" s="5"/>
    </row>
    <row r="508" customHeight="1" spans="1:12">
      <c r="A508" s="1"/>
      <c r="B508" s="1"/>
      <c r="C508" s="1"/>
      <c r="D508" s="1"/>
      <c r="E508" s="1"/>
      <c r="F508" s="1"/>
      <c r="G508" s="1"/>
      <c r="H508" s="1"/>
      <c r="I508" s="5"/>
      <c r="J508" s="5"/>
      <c r="K508" s="5"/>
      <c r="L508" s="5"/>
    </row>
    <row r="509" customHeight="1" spans="1:12">
      <c r="A509" s="1"/>
      <c r="B509" s="1"/>
      <c r="C509" s="1"/>
      <c r="D509" s="1"/>
      <c r="E509" s="1"/>
      <c r="F509" s="1"/>
      <c r="G509" s="1"/>
      <c r="H509" s="1"/>
      <c r="I509" s="5"/>
      <c r="J509" s="5"/>
      <c r="K509" s="5"/>
      <c r="L509" s="5"/>
    </row>
    <row r="510" customHeight="1" spans="1:12">
      <c r="A510" s="1"/>
      <c r="B510" s="1"/>
      <c r="C510" s="1"/>
      <c r="D510" s="1"/>
      <c r="E510" s="1"/>
      <c r="F510" s="1"/>
      <c r="G510" s="1"/>
      <c r="H510" s="1"/>
      <c r="I510" s="5"/>
      <c r="J510" s="5"/>
      <c r="K510" s="5"/>
      <c r="L510" s="5"/>
    </row>
    <row r="511" customHeight="1" spans="1:12">
      <c r="A511" s="1"/>
      <c r="B511" s="1"/>
      <c r="C511" s="1"/>
      <c r="D511" s="1"/>
      <c r="E511" s="1"/>
      <c r="F511" s="1"/>
      <c r="G511" s="1"/>
      <c r="H511" s="1"/>
      <c r="I511" s="5"/>
      <c r="J511" s="5"/>
      <c r="K511" s="5"/>
      <c r="L511" s="5"/>
    </row>
    <row r="512" customHeight="1" spans="1:12">
      <c r="A512" s="1"/>
      <c r="B512" s="1"/>
      <c r="C512" s="1"/>
      <c r="D512" s="1"/>
      <c r="E512" s="1"/>
      <c r="F512" s="1"/>
      <c r="G512" s="1"/>
      <c r="H512" s="1"/>
      <c r="I512" s="5"/>
      <c r="J512" s="5"/>
      <c r="K512" s="5"/>
      <c r="L512" s="5"/>
    </row>
    <row r="513" customHeight="1" spans="1:12">
      <c r="A513" s="1"/>
      <c r="B513" s="1"/>
      <c r="C513" s="1"/>
      <c r="D513" s="1"/>
      <c r="E513" s="1"/>
      <c r="F513" s="1"/>
      <c r="G513" s="1"/>
      <c r="H513" s="1"/>
      <c r="I513" s="5"/>
      <c r="J513" s="5"/>
      <c r="K513" s="5"/>
      <c r="L513" s="5"/>
    </row>
    <row r="514" customHeight="1" spans="1:12">
      <c r="A514" s="1"/>
      <c r="B514" s="1"/>
      <c r="C514" s="1"/>
      <c r="D514" s="1"/>
      <c r="E514" s="1"/>
      <c r="F514" s="1"/>
      <c r="G514" s="1"/>
      <c r="H514" s="1"/>
      <c r="I514" s="5"/>
      <c r="J514" s="5"/>
      <c r="K514" s="5"/>
      <c r="L514" s="5"/>
    </row>
    <row r="515" customHeight="1" spans="1:12">
      <c r="A515" s="1"/>
      <c r="B515" s="1"/>
      <c r="C515" s="1"/>
      <c r="D515" s="1"/>
      <c r="E515" s="1"/>
      <c r="F515" s="1"/>
      <c r="G515" s="1"/>
      <c r="H515" s="1"/>
      <c r="I515" s="5"/>
      <c r="J515" s="5"/>
      <c r="K515" s="5"/>
      <c r="L515" s="5"/>
    </row>
    <row r="516" customHeight="1" spans="1:12">
      <c r="A516" s="1"/>
      <c r="B516" s="1"/>
      <c r="C516" s="1"/>
      <c r="D516" s="1"/>
      <c r="E516" s="1"/>
      <c r="F516" s="1"/>
      <c r="G516" s="1"/>
      <c r="H516" s="1"/>
      <c r="I516" s="5"/>
      <c r="J516" s="5"/>
      <c r="K516" s="5"/>
      <c r="L516" s="5"/>
    </row>
    <row r="517" customHeight="1" spans="1:12">
      <c r="A517" s="1"/>
      <c r="B517" s="1"/>
      <c r="C517" s="1"/>
      <c r="D517" s="1"/>
      <c r="E517" s="1"/>
      <c r="F517" s="1"/>
      <c r="G517" s="1"/>
      <c r="H517" s="1"/>
      <c r="I517" s="5"/>
      <c r="J517" s="5"/>
      <c r="K517" s="5"/>
      <c r="L517" s="5"/>
    </row>
    <row r="518" customHeight="1" spans="1:12">
      <c r="A518" s="1"/>
      <c r="B518" s="1"/>
      <c r="C518" s="1"/>
      <c r="D518" s="1"/>
      <c r="E518" s="1"/>
      <c r="F518" s="1"/>
      <c r="G518" s="1"/>
      <c r="H518" s="1"/>
      <c r="I518" s="5"/>
      <c r="J518" s="5"/>
      <c r="K518" s="5"/>
      <c r="L518" s="5"/>
    </row>
    <row r="519" customHeight="1" spans="1:12">
      <c r="A519" s="1"/>
      <c r="B519" s="1"/>
      <c r="C519" s="1"/>
      <c r="D519" s="1"/>
      <c r="E519" s="1"/>
      <c r="F519" s="1"/>
      <c r="G519" s="1"/>
      <c r="H519" s="1"/>
      <c r="I519" s="5"/>
      <c r="J519" s="5"/>
      <c r="K519" s="5"/>
      <c r="L519" s="5"/>
    </row>
    <row r="520" customHeight="1" spans="1:12">
      <c r="A520" s="1"/>
      <c r="B520" s="1"/>
      <c r="C520" s="1"/>
      <c r="D520" s="1"/>
      <c r="E520" s="1"/>
      <c r="F520" s="1"/>
      <c r="G520" s="1"/>
      <c r="H520" s="1"/>
      <c r="I520" s="5"/>
      <c r="J520" s="5"/>
      <c r="K520" s="5"/>
      <c r="L520" s="5"/>
    </row>
    <row r="521" customHeight="1" spans="1:12">
      <c r="A521" s="1"/>
      <c r="B521" s="1"/>
      <c r="C521" s="1"/>
      <c r="D521" s="1"/>
      <c r="E521" s="1"/>
      <c r="F521" s="1"/>
      <c r="G521" s="1"/>
      <c r="H521" s="1"/>
      <c r="I521" s="5"/>
      <c r="J521" s="5"/>
      <c r="K521" s="5"/>
      <c r="L521" s="5"/>
    </row>
    <row r="522" customHeight="1" spans="1:12">
      <c r="A522" s="1"/>
      <c r="B522" s="1"/>
      <c r="C522" s="1"/>
      <c r="D522" s="1"/>
      <c r="E522" s="1"/>
      <c r="F522" s="1"/>
      <c r="G522" s="1"/>
      <c r="H522" s="1"/>
      <c r="I522" s="5"/>
      <c r="J522" s="5"/>
      <c r="K522" s="5"/>
      <c r="L522" s="5"/>
    </row>
    <row r="523" customHeight="1" spans="1:12">
      <c r="A523" s="1"/>
      <c r="B523" s="1"/>
      <c r="C523" s="1"/>
      <c r="D523" s="1"/>
      <c r="E523" s="1"/>
      <c r="F523" s="1"/>
      <c r="G523" s="1"/>
      <c r="H523" s="1"/>
      <c r="I523" s="5"/>
      <c r="J523" s="5"/>
      <c r="K523" s="5"/>
      <c r="L523" s="5"/>
    </row>
    <row r="524" customHeight="1" spans="1:12">
      <c r="A524" s="1"/>
      <c r="B524" s="1"/>
      <c r="C524" s="1"/>
      <c r="D524" s="1"/>
      <c r="E524" s="1"/>
      <c r="F524" s="1"/>
      <c r="G524" s="1"/>
      <c r="H524" s="1"/>
      <c r="I524" s="5"/>
      <c r="J524" s="5"/>
      <c r="K524" s="5"/>
      <c r="L524" s="5"/>
    </row>
    <row r="525" customHeight="1" spans="1:12">
      <c r="A525" s="1"/>
      <c r="B525" s="1"/>
      <c r="C525" s="1"/>
      <c r="D525" s="1"/>
      <c r="E525" s="1"/>
      <c r="F525" s="1"/>
      <c r="G525" s="1"/>
      <c r="H525" s="1"/>
      <c r="I525" s="5"/>
      <c r="J525" s="5"/>
      <c r="K525" s="5"/>
      <c r="L525" s="5"/>
    </row>
    <row r="526" customHeight="1" spans="1:12">
      <c r="A526" s="1"/>
      <c r="B526" s="1"/>
      <c r="C526" s="1"/>
      <c r="D526" s="1"/>
      <c r="E526" s="1"/>
      <c r="F526" s="1"/>
      <c r="G526" s="1"/>
      <c r="H526" s="1"/>
      <c r="I526" s="5"/>
      <c r="J526" s="5"/>
      <c r="K526" s="5"/>
      <c r="L526" s="5"/>
    </row>
    <row r="527" customHeight="1" spans="1:12">
      <c r="A527" s="1"/>
      <c r="B527" s="1"/>
      <c r="C527" s="1"/>
      <c r="D527" s="1"/>
      <c r="E527" s="1"/>
      <c r="F527" s="1"/>
      <c r="G527" s="1"/>
      <c r="H527" s="1"/>
      <c r="I527" s="5"/>
      <c r="J527" s="5"/>
      <c r="K527" s="5"/>
      <c r="L527" s="5"/>
    </row>
    <row r="528" customHeight="1" spans="1:12">
      <c r="A528" s="1"/>
      <c r="B528" s="1"/>
      <c r="C528" s="1"/>
      <c r="D528" s="1"/>
      <c r="E528" s="1"/>
      <c r="F528" s="1"/>
      <c r="G528" s="1"/>
      <c r="H528" s="1"/>
      <c r="I528" s="5"/>
      <c r="J528" s="5"/>
      <c r="K528" s="5"/>
      <c r="L528" s="5"/>
    </row>
    <row r="529" customHeight="1" spans="1:12">
      <c r="A529" s="1"/>
      <c r="B529" s="1"/>
      <c r="C529" s="1"/>
      <c r="D529" s="1"/>
      <c r="E529" s="1"/>
      <c r="F529" s="1"/>
      <c r="G529" s="1"/>
      <c r="H529" s="1"/>
      <c r="I529" s="5"/>
      <c r="J529" s="5"/>
      <c r="K529" s="5"/>
      <c r="L529" s="5"/>
    </row>
    <row r="530" customHeight="1" spans="1:12">
      <c r="A530" s="1"/>
      <c r="B530" s="1"/>
      <c r="C530" s="1"/>
      <c r="D530" s="1"/>
      <c r="E530" s="1"/>
      <c r="F530" s="1"/>
      <c r="G530" s="1"/>
      <c r="H530" s="1"/>
      <c r="I530" s="5"/>
      <c r="J530" s="5"/>
      <c r="K530" s="5"/>
      <c r="L530" s="5"/>
    </row>
    <row r="531" customHeight="1" spans="1:12">
      <c r="A531" s="1"/>
      <c r="B531" s="1"/>
      <c r="C531" s="1"/>
      <c r="D531" s="1"/>
      <c r="E531" s="1"/>
      <c r="F531" s="1"/>
      <c r="G531" s="1"/>
      <c r="H531" s="1"/>
      <c r="I531" s="5"/>
      <c r="J531" s="5"/>
      <c r="K531" s="5"/>
      <c r="L531" s="5"/>
    </row>
    <row r="532" customHeight="1" spans="1:12">
      <c r="A532" s="1"/>
      <c r="B532" s="1"/>
      <c r="C532" s="1"/>
      <c r="D532" s="1"/>
      <c r="E532" s="1"/>
      <c r="F532" s="1"/>
      <c r="G532" s="1"/>
      <c r="H532" s="1"/>
      <c r="I532" s="5"/>
      <c r="J532" s="5"/>
      <c r="K532" s="5"/>
      <c r="L532" s="5"/>
    </row>
    <row r="533" customHeight="1" spans="1:12">
      <c r="A533" s="1"/>
      <c r="B533" s="1"/>
      <c r="C533" s="1"/>
      <c r="D533" s="1"/>
      <c r="E533" s="1"/>
      <c r="F533" s="1"/>
      <c r="G533" s="1"/>
      <c r="H533" s="1"/>
      <c r="I533" s="5"/>
      <c r="J533" s="5"/>
      <c r="K533" s="5"/>
      <c r="L533" s="5"/>
    </row>
    <row r="534" customHeight="1" spans="1:12">
      <c r="A534" s="1"/>
      <c r="B534" s="1"/>
      <c r="C534" s="1"/>
      <c r="D534" s="1"/>
      <c r="E534" s="1"/>
      <c r="F534" s="1"/>
      <c r="G534" s="1"/>
      <c r="H534" s="1"/>
      <c r="I534" s="5"/>
      <c r="J534" s="5"/>
      <c r="K534" s="5"/>
      <c r="L534" s="5"/>
    </row>
    <row r="535" customHeight="1" spans="1:12">
      <c r="A535" s="1"/>
      <c r="B535" s="1"/>
      <c r="C535" s="1"/>
      <c r="D535" s="1"/>
      <c r="E535" s="1"/>
      <c r="F535" s="1"/>
      <c r="G535" s="1"/>
      <c r="H535" s="1"/>
      <c r="I535" s="5"/>
      <c r="J535" s="5"/>
      <c r="K535" s="5"/>
      <c r="L535" s="5"/>
    </row>
    <row r="536" customHeight="1" spans="1:12">
      <c r="A536" s="1"/>
      <c r="B536" s="1"/>
      <c r="C536" s="1"/>
      <c r="D536" s="1"/>
      <c r="E536" s="1"/>
      <c r="F536" s="1"/>
      <c r="G536" s="1"/>
      <c r="H536" s="1"/>
      <c r="I536" s="5"/>
      <c r="J536" s="5"/>
      <c r="K536" s="5"/>
      <c r="L536" s="5"/>
    </row>
    <row r="537" customHeight="1" spans="1:12">
      <c r="A537" s="1"/>
      <c r="B537" s="1"/>
      <c r="C537" s="1"/>
      <c r="D537" s="1"/>
      <c r="E537" s="1"/>
      <c r="F537" s="1"/>
      <c r="G537" s="1"/>
      <c r="H537" s="1"/>
      <c r="I537" s="5"/>
      <c r="J537" s="5"/>
      <c r="K537" s="5"/>
      <c r="L537" s="5"/>
    </row>
    <row r="538" customHeight="1" spans="1:12">
      <c r="A538" s="1"/>
      <c r="B538" s="1"/>
      <c r="C538" s="1"/>
      <c r="D538" s="1"/>
      <c r="E538" s="1"/>
      <c r="F538" s="1"/>
      <c r="G538" s="1"/>
      <c r="H538" s="1"/>
      <c r="I538" s="5"/>
      <c r="J538" s="5"/>
      <c r="K538" s="5"/>
      <c r="L538" s="5"/>
    </row>
    <row r="539" customHeight="1" spans="1:12">
      <c r="A539" s="1"/>
      <c r="B539" s="1"/>
      <c r="C539" s="1"/>
      <c r="D539" s="1"/>
      <c r="E539" s="1"/>
      <c r="F539" s="1"/>
      <c r="G539" s="1"/>
      <c r="H539" s="1"/>
      <c r="I539" s="5"/>
      <c r="J539" s="5"/>
      <c r="K539" s="5"/>
      <c r="L539" s="5"/>
    </row>
    <row r="540" customHeight="1" spans="1:12">
      <c r="A540" s="1"/>
      <c r="B540" s="1"/>
      <c r="C540" s="1"/>
      <c r="D540" s="1"/>
      <c r="E540" s="1"/>
      <c r="F540" s="1"/>
      <c r="G540" s="1"/>
      <c r="H540" s="1"/>
      <c r="I540" s="5"/>
      <c r="J540" s="5"/>
      <c r="K540" s="5"/>
      <c r="L540" s="5"/>
    </row>
    <row r="541" customHeight="1" spans="1:12">
      <c r="A541" s="1"/>
      <c r="B541" s="1"/>
      <c r="C541" s="1"/>
      <c r="D541" s="1"/>
      <c r="E541" s="1"/>
      <c r="F541" s="1"/>
      <c r="G541" s="1"/>
      <c r="H541" s="1"/>
      <c r="I541" s="5"/>
      <c r="J541" s="5"/>
      <c r="K541" s="5"/>
      <c r="L541" s="5"/>
    </row>
    <row r="542" customHeight="1" spans="1:12">
      <c r="A542" s="1"/>
      <c r="B542" s="1"/>
      <c r="C542" s="1"/>
      <c r="D542" s="1"/>
      <c r="E542" s="1"/>
      <c r="F542" s="1"/>
      <c r="G542" s="1"/>
      <c r="H542" s="1"/>
      <c r="I542" s="5"/>
      <c r="J542" s="5"/>
      <c r="K542" s="5"/>
      <c r="L542" s="5"/>
    </row>
    <row r="543" customHeight="1" spans="1:12">
      <c r="A543" s="1"/>
      <c r="B543" s="1"/>
      <c r="C543" s="1"/>
      <c r="D543" s="1"/>
      <c r="E543" s="1"/>
      <c r="F543" s="1"/>
      <c r="G543" s="1"/>
      <c r="H543" s="1"/>
      <c r="I543" s="5"/>
      <c r="J543" s="5"/>
      <c r="K543" s="5"/>
      <c r="L543" s="5"/>
    </row>
    <row r="544" customHeight="1" spans="1:12">
      <c r="A544" s="1"/>
      <c r="B544" s="1"/>
      <c r="C544" s="1"/>
      <c r="D544" s="1"/>
      <c r="E544" s="1"/>
      <c r="F544" s="1"/>
      <c r="G544" s="1"/>
      <c r="H544" s="1"/>
      <c r="I544" s="5"/>
      <c r="J544" s="5"/>
      <c r="K544" s="5"/>
      <c r="L544" s="5"/>
    </row>
    <row r="545" customHeight="1" spans="1:12">
      <c r="A545" s="1"/>
      <c r="B545" s="1"/>
      <c r="C545" s="1"/>
      <c r="D545" s="1"/>
      <c r="E545" s="1"/>
      <c r="F545" s="1"/>
      <c r="G545" s="1"/>
      <c r="H545" s="1"/>
      <c r="I545" s="5"/>
      <c r="J545" s="5"/>
      <c r="K545" s="5"/>
      <c r="L545" s="5"/>
    </row>
    <row r="546" customHeight="1" spans="1:12">
      <c r="A546" s="1"/>
      <c r="B546" s="1"/>
      <c r="C546" s="1"/>
      <c r="D546" s="1"/>
      <c r="E546" s="1"/>
      <c r="F546" s="1"/>
      <c r="G546" s="1"/>
      <c r="H546" s="1"/>
      <c r="I546" s="5"/>
      <c r="J546" s="5"/>
      <c r="K546" s="5"/>
      <c r="L546" s="5"/>
    </row>
    <row r="547" customHeight="1" spans="1:12">
      <c r="A547" s="1"/>
      <c r="B547" s="1"/>
      <c r="C547" s="1"/>
      <c r="D547" s="1"/>
      <c r="E547" s="1"/>
      <c r="F547" s="1"/>
      <c r="G547" s="1"/>
      <c r="H547" s="1"/>
      <c r="I547" s="5"/>
      <c r="J547" s="5"/>
      <c r="K547" s="5"/>
      <c r="L547" s="5"/>
    </row>
    <row r="548" customHeight="1" spans="1:12">
      <c r="A548" s="1"/>
      <c r="B548" s="1"/>
      <c r="C548" s="1"/>
      <c r="D548" s="1"/>
      <c r="E548" s="1"/>
      <c r="F548" s="1"/>
      <c r="G548" s="1"/>
      <c r="H548" s="1"/>
      <c r="I548" s="5"/>
      <c r="J548" s="5"/>
      <c r="K548" s="5"/>
      <c r="L548" s="5"/>
    </row>
    <row r="549" customHeight="1" spans="1:12">
      <c r="A549" s="1"/>
      <c r="B549" s="1"/>
      <c r="C549" s="1"/>
      <c r="D549" s="1"/>
      <c r="E549" s="1"/>
      <c r="F549" s="1"/>
      <c r="G549" s="1"/>
      <c r="H549" s="1"/>
      <c r="I549" s="5"/>
      <c r="J549" s="5"/>
      <c r="K549" s="5"/>
      <c r="L549" s="5"/>
    </row>
    <row r="550" customHeight="1" spans="1:12">
      <c r="A550" s="1"/>
      <c r="B550" s="1"/>
      <c r="C550" s="1"/>
      <c r="D550" s="1"/>
      <c r="E550" s="1"/>
      <c r="F550" s="1"/>
      <c r="G550" s="1"/>
      <c r="H550" s="1"/>
      <c r="I550" s="5"/>
      <c r="J550" s="5"/>
      <c r="K550" s="5"/>
      <c r="L550" s="5"/>
    </row>
    <row r="551" customHeight="1" spans="1:12">
      <c r="A551" s="1"/>
      <c r="B551" s="1"/>
      <c r="C551" s="1"/>
      <c r="D551" s="1"/>
      <c r="E551" s="1"/>
      <c r="F551" s="1"/>
      <c r="G551" s="1"/>
      <c r="H551" s="1"/>
      <c r="I551" s="5"/>
      <c r="J551" s="5"/>
      <c r="K551" s="5"/>
      <c r="L551" s="5"/>
    </row>
    <row r="552" customHeight="1" spans="1:12">
      <c r="A552" s="1"/>
      <c r="B552" s="1"/>
      <c r="C552" s="1"/>
      <c r="D552" s="1"/>
      <c r="E552" s="1"/>
      <c r="F552" s="1"/>
      <c r="G552" s="1"/>
      <c r="H552" s="1"/>
      <c r="I552" s="5"/>
      <c r="J552" s="5"/>
      <c r="K552" s="5"/>
      <c r="L552" s="5"/>
    </row>
    <row r="553" customHeight="1" spans="1:12">
      <c r="A553" s="1"/>
      <c r="B553" s="1"/>
      <c r="C553" s="1"/>
      <c r="D553" s="1"/>
      <c r="E553" s="1"/>
      <c r="F553" s="1"/>
      <c r="G553" s="1"/>
      <c r="H553" s="1"/>
      <c r="I553" s="5"/>
      <c r="J553" s="5"/>
      <c r="K553" s="5"/>
      <c r="L553" s="5"/>
    </row>
    <row r="554" customHeight="1" spans="1:12">
      <c r="A554" s="1"/>
      <c r="B554" s="1"/>
      <c r="C554" s="1"/>
      <c r="D554" s="1"/>
      <c r="E554" s="1"/>
      <c r="F554" s="1"/>
      <c r="G554" s="1"/>
      <c r="H554" s="1"/>
      <c r="I554" s="5"/>
      <c r="J554" s="5"/>
      <c r="K554" s="5"/>
      <c r="L554" s="5"/>
    </row>
    <row r="555" customHeight="1" spans="1:12">
      <c r="A555" s="1"/>
      <c r="B555" s="1"/>
      <c r="C555" s="1"/>
      <c r="D555" s="1"/>
      <c r="E555" s="1"/>
      <c r="F555" s="1"/>
      <c r="G555" s="1"/>
      <c r="H555" s="1"/>
      <c r="I555" s="5"/>
      <c r="J555" s="5"/>
      <c r="K555" s="5"/>
      <c r="L555" s="5"/>
    </row>
    <row r="556" customHeight="1" spans="1:12">
      <c r="A556" s="1"/>
      <c r="B556" s="1"/>
      <c r="C556" s="1"/>
      <c r="D556" s="1"/>
      <c r="E556" s="1"/>
      <c r="F556" s="1"/>
      <c r="G556" s="1"/>
      <c r="H556" s="1"/>
      <c r="I556" s="5"/>
      <c r="J556" s="5"/>
      <c r="K556" s="5"/>
      <c r="L556" s="5"/>
    </row>
    <row r="557" customHeight="1" spans="1:12">
      <c r="A557" s="1"/>
      <c r="B557" s="1"/>
      <c r="C557" s="1"/>
      <c r="D557" s="1"/>
      <c r="E557" s="1"/>
      <c r="F557" s="1"/>
      <c r="G557" s="1"/>
      <c r="H557" s="1"/>
      <c r="I557" s="5"/>
      <c r="J557" s="5"/>
      <c r="K557" s="5"/>
      <c r="L557" s="5"/>
    </row>
    <row r="558" customHeight="1" spans="1:12">
      <c r="A558" s="1"/>
      <c r="B558" s="1"/>
      <c r="C558" s="1"/>
      <c r="D558" s="1"/>
      <c r="E558" s="1"/>
      <c r="F558" s="1"/>
      <c r="G558" s="1"/>
      <c r="H558" s="1"/>
      <c r="I558" s="5"/>
      <c r="J558" s="5"/>
      <c r="K558" s="5"/>
      <c r="L558" s="5"/>
    </row>
    <row r="559" customHeight="1" spans="1:12">
      <c r="A559" s="1"/>
      <c r="B559" s="1"/>
      <c r="C559" s="1"/>
      <c r="D559" s="1"/>
      <c r="E559" s="1"/>
      <c r="F559" s="1"/>
      <c r="G559" s="1"/>
      <c r="H559" s="1"/>
      <c r="I559" s="5"/>
      <c r="J559" s="5"/>
      <c r="K559" s="5"/>
      <c r="L559" s="5"/>
    </row>
    <row r="560" customHeight="1" spans="1:12">
      <c r="A560" s="1"/>
      <c r="B560" s="1"/>
      <c r="C560" s="1"/>
      <c r="D560" s="1"/>
      <c r="E560" s="1"/>
      <c r="F560" s="1"/>
      <c r="G560" s="1"/>
      <c r="H560" s="1"/>
      <c r="I560" s="5"/>
      <c r="J560" s="5"/>
      <c r="K560" s="5"/>
      <c r="L560" s="5"/>
    </row>
    <row r="561" customHeight="1" spans="1:12">
      <c r="A561" s="1"/>
      <c r="B561" s="1"/>
      <c r="C561" s="1"/>
      <c r="D561" s="1"/>
      <c r="E561" s="1"/>
      <c r="F561" s="1"/>
      <c r="G561" s="1"/>
      <c r="H561" s="1"/>
      <c r="I561" s="5"/>
      <c r="J561" s="5"/>
      <c r="K561" s="5"/>
      <c r="L561" s="5"/>
    </row>
    <row r="562" customHeight="1" spans="1:12">
      <c r="A562" s="1"/>
      <c r="B562" s="1"/>
      <c r="C562" s="1"/>
      <c r="D562" s="1"/>
      <c r="E562" s="1"/>
      <c r="F562" s="1"/>
      <c r="G562" s="1"/>
      <c r="H562" s="1"/>
      <c r="I562" s="5"/>
      <c r="J562" s="5"/>
      <c r="K562" s="5"/>
      <c r="L562" s="5"/>
    </row>
    <row r="563" customHeight="1" spans="1:12">
      <c r="A563" s="1"/>
      <c r="B563" s="1"/>
      <c r="C563" s="1"/>
      <c r="D563" s="1"/>
      <c r="E563" s="1"/>
      <c r="F563" s="1"/>
      <c r="G563" s="1"/>
      <c r="H563" s="1"/>
      <c r="I563" s="5"/>
      <c r="J563" s="5"/>
      <c r="K563" s="5"/>
      <c r="L563" s="5"/>
    </row>
    <row r="564" customHeight="1" spans="1:12">
      <c r="A564" s="1"/>
      <c r="B564" s="1"/>
      <c r="C564" s="1"/>
      <c r="D564" s="1"/>
      <c r="E564" s="1"/>
      <c r="F564" s="1"/>
      <c r="G564" s="1"/>
      <c r="H564" s="1"/>
      <c r="I564" s="5"/>
      <c r="J564" s="5"/>
      <c r="K564" s="5"/>
      <c r="L564" s="5"/>
    </row>
    <row r="565" customHeight="1" spans="1:12">
      <c r="A565" s="1"/>
      <c r="B565" s="1"/>
      <c r="C565" s="1"/>
      <c r="D565" s="1"/>
      <c r="E565" s="1"/>
      <c r="F565" s="1"/>
      <c r="G565" s="1"/>
      <c r="H565" s="1"/>
      <c r="I565" s="5"/>
      <c r="J565" s="5"/>
      <c r="K565" s="5"/>
      <c r="L565" s="5"/>
    </row>
    <row r="566" customHeight="1" spans="1:12">
      <c r="A566" s="1"/>
      <c r="B566" s="1"/>
      <c r="C566" s="1"/>
      <c r="D566" s="1"/>
      <c r="E566" s="1"/>
      <c r="F566" s="1"/>
      <c r="G566" s="1"/>
      <c r="H566" s="1"/>
      <c r="I566" s="5"/>
      <c r="J566" s="5"/>
      <c r="K566" s="5"/>
      <c r="L566" s="5"/>
    </row>
    <row r="567" customHeight="1" spans="1:12">
      <c r="A567" s="1"/>
      <c r="B567" s="1"/>
      <c r="C567" s="1"/>
      <c r="D567" s="1"/>
      <c r="E567" s="1"/>
      <c r="F567" s="1"/>
      <c r="G567" s="1"/>
      <c r="H567" s="1"/>
      <c r="I567" s="5"/>
      <c r="J567" s="5"/>
      <c r="K567" s="5"/>
      <c r="L567" s="5"/>
    </row>
    <row r="568" customHeight="1" spans="1:12">
      <c r="A568" s="1"/>
      <c r="B568" s="1"/>
      <c r="C568" s="1"/>
      <c r="D568" s="1"/>
      <c r="E568" s="1"/>
      <c r="F568" s="1"/>
      <c r="G568" s="1"/>
      <c r="H568" s="1"/>
      <c r="I568" s="5"/>
      <c r="J568" s="5"/>
      <c r="K568" s="5"/>
      <c r="L568" s="5"/>
    </row>
    <row r="569" customHeight="1" spans="1:12">
      <c r="A569" s="1"/>
      <c r="B569" s="1"/>
      <c r="C569" s="1"/>
      <c r="D569" s="1"/>
      <c r="E569" s="1"/>
      <c r="F569" s="1"/>
      <c r="G569" s="1"/>
      <c r="H569" s="1"/>
      <c r="I569" s="5"/>
      <c r="J569" s="5"/>
      <c r="K569" s="5"/>
      <c r="L569" s="5"/>
    </row>
    <row r="570" customHeight="1" spans="1:12">
      <c r="A570" s="1"/>
      <c r="B570" s="1"/>
      <c r="C570" s="1"/>
      <c r="D570" s="1"/>
      <c r="E570" s="1"/>
      <c r="F570" s="1"/>
      <c r="G570" s="1"/>
      <c r="H570" s="1"/>
      <c r="I570" s="5"/>
      <c r="J570" s="5"/>
      <c r="K570" s="5"/>
      <c r="L570" s="5"/>
    </row>
    <row r="571" customHeight="1" spans="1:12">
      <c r="A571" s="1"/>
      <c r="B571" s="1"/>
      <c r="C571" s="1"/>
      <c r="D571" s="1"/>
      <c r="E571" s="1"/>
      <c r="F571" s="1"/>
      <c r="G571" s="1"/>
      <c r="H571" s="1"/>
      <c r="I571" s="5"/>
      <c r="J571" s="5"/>
      <c r="K571" s="5"/>
      <c r="L571" s="5"/>
    </row>
    <row r="572" customHeight="1" spans="1:12">
      <c r="A572" s="1"/>
      <c r="B572" s="1"/>
      <c r="C572" s="1"/>
      <c r="D572" s="1"/>
      <c r="E572" s="1"/>
      <c r="F572" s="1"/>
      <c r="G572" s="1"/>
      <c r="H572" s="1"/>
      <c r="I572" s="5"/>
      <c r="J572" s="5"/>
      <c r="K572" s="5"/>
      <c r="L572" s="5"/>
    </row>
    <row r="573" customHeight="1" spans="1:12">
      <c r="A573" s="1"/>
      <c r="B573" s="1"/>
      <c r="C573" s="1"/>
      <c r="D573" s="1"/>
      <c r="E573" s="1"/>
      <c r="F573" s="1"/>
      <c r="G573" s="1"/>
      <c r="H573" s="1"/>
      <c r="I573" s="5"/>
      <c r="J573" s="5"/>
      <c r="K573" s="5"/>
      <c r="L573" s="5"/>
    </row>
    <row r="574" customHeight="1" spans="1:12">
      <c r="A574" s="1"/>
      <c r="B574" s="1"/>
      <c r="C574" s="1"/>
      <c r="D574" s="1"/>
      <c r="E574" s="1"/>
      <c r="F574" s="1"/>
      <c r="G574" s="1"/>
      <c r="H574" s="1"/>
      <c r="I574" s="5"/>
      <c r="J574" s="5"/>
      <c r="K574" s="5"/>
      <c r="L574" s="5"/>
    </row>
    <row r="575" customHeight="1" spans="1:12">
      <c r="A575" s="1"/>
      <c r="B575" s="1"/>
      <c r="C575" s="1"/>
      <c r="D575" s="1"/>
      <c r="E575" s="1"/>
      <c r="F575" s="1"/>
      <c r="G575" s="1"/>
      <c r="H575" s="1"/>
      <c r="I575" s="5"/>
      <c r="J575" s="5"/>
      <c r="K575" s="5"/>
      <c r="L575" s="5"/>
    </row>
    <row r="576" customHeight="1" spans="1:12">
      <c r="A576" s="1"/>
      <c r="B576" s="1"/>
      <c r="C576" s="1"/>
      <c r="D576" s="1"/>
      <c r="E576" s="1"/>
      <c r="F576" s="1"/>
      <c r="G576" s="1"/>
      <c r="H576" s="1"/>
      <c r="I576" s="5"/>
      <c r="J576" s="5"/>
      <c r="K576" s="5"/>
      <c r="L576" s="5"/>
    </row>
    <row r="577" customHeight="1" spans="1:12">
      <c r="A577" s="1"/>
      <c r="B577" s="1"/>
      <c r="C577" s="1"/>
      <c r="D577" s="1"/>
      <c r="E577" s="1"/>
      <c r="F577" s="1"/>
      <c r="G577" s="1"/>
      <c r="H577" s="1"/>
      <c r="I577" s="5"/>
      <c r="J577" s="5"/>
      <c r="K577" s="5"/>
      <c r="L577" s="5"/>
    </row>
    <row r="578" customHeight="1" spans="1:12">
      <c r="A578" s="1"/>
      <c r="B578" s="1"/>
      <c r="C578" s="1"/>
      <c r="D578" s="1"/>
      <c r="E578" s="1"/>
      <c r="F578" s="1"/>
      <c r="G578" s="1"/>
      <c r="H578" s="1"/>
      <c r="I578" s="5"/>
      <c r="J578" s="5"/>
      <c r="K578" s="5"/>
      <c r="L578" s="5"/>
    </row>
    <row r="579" customHeight="1" spans="1:12">
      <c r="A579" s="1"/>
      <c r="B579" s="1"/>
      <c r="C579" s="1"/>
      <c r="D579" s="1"/>
      <c r="E579" s="1"/>
      <c r="F579" s="1"/>
      <c r="G579" s="1"/>
      <c r="H579" s="1"/>
      <c r="I579" s="5"/>
      <c r="J579" s="5"/>
      <c r="K579" s="5"/>
      <c r="L579" s="5"/>
    </row>
    <row r="580" customHeight="1" spans="1:12">
      <c r="A580" s="1"/>
      <c r="B580" s="1"/>
      <c r="C580" s="1"/>
      <c r="D580" s="1"/>
      <c r="E580" s="1"/>
      <c r="F580" s="1"/>
      <c r="G580" s="1"/>
      <c r="H580" s="1"/>
      <c r="I580" s="5"/>
      <c r="J580" s="5"/>
      <c r="K580" s="5"/>
      <c r="L580" s="5"/>
    </row>
    <row r="581" customHeight="1" spans="1:12">
      <c r="A581" s="1"/>
      <c r="B581" s="1"/>
      <c r="C581" s="1"/>
      <c r="D581" s="1"/>
      <c r="E581" s="1"/>
      <c r="F581" s="1"/>
      <c r="G581" s="1"/>
      <c r="H581" s="1"/>
      <c r="I581" s="5"/>
      <c r="J581" s="5"/>
      <c r="K581" s="5"/>
      <c r="L581" s="5"/>
    </row>
    <row r="582" customHeight="1" spans="1:12">
      <c r="A582" s="1"/>
      <c r="B582" s="1"/>
      <c r="C582" s="1"/>
      <c r="D582" s="1"/>
      <c r="E582" s="1"/>
      <c r="F582" s="1"/>
      <c r="G582" s="1"/>
      <c r="H582" s="1"/>
      <c r="I582" s="5"/>
      <c r="J582" s="5"/>
      <c r="K582" s="5"/>
      <c r="L582" s="5"/>
    </row>
    <row r="583" customHeight="1" spans="1:12">
      <c r="A583" s="1"/>
      <c r="B583" s="1"/>
      <c r="C583" s="1"/>
      <c r="D583" s="1"/>
      <c r="E583" s="1"/>
      <c r="F583" s="1"/>
      <c r="G583" s="1"/>
      <c r="H583" s="1"/>
      <c r="I583" s="5"/>
      <c r="J583" s="5"/>
      <c r="K583" s="5"/>
      <c r="L583" s="5"/>
    </row>
    <row r="584" customHeight="1" spans="1:12">
      <c r="A584" s="1"/>
      <c r="B584" s="1"/>
      <c r="C584" s="1"/>
      <c r="D584" s="1"/>
      <c r="E584" s="1"/>
      <c r="F584" s="1"/>
      <c r="G584" s="1"/>
      <c r="H584" s="1"/>
      <c r="I584" s="5"/>
      <c r="J584" s="5"/>
      <c r="K584" s="5"/>
      <c r="L584" s="5"/>
    </row>
    <row r="585" customHeight="1" spans="1:12">
      <c r="A585" s="1"/>
      <c r="B585" s="1"/>
      <c r="C585" s="1"/>
      <c r="D585" s="1"/>
      <c r="E585" s="1"/>
      <c r="F585" s="1"/>
      <c r="G585" s="1"/>
      <c r="H585" s="1"/>
      <c r="I585" s="5"/>
      <c r="J585" s="5"/>
      <c r="K585" s="5"/>
      <c r="L585" s="5"/>
    </row>
    <row r="586" customHeight="1" spans="1:12">
      <c r="A586" s="1"/>
      <c r="B586" s="1"/>
      <c r="C586" s="1"/>
      <c r="D586" s="1"/>
      <c r="E586" s="1"/>
      <c r="F586" s="1"/>
      <c r="G586" s="1"/>
      <c r="H586" s="1"/>
      <c r="I586" s="5"/>
      <c r="J586" s="5"/>
      <c r="K586" s="5"/>
      <c r="L586" s="5"/>
    </row>
    <row r="587" customHeight="1" spans="1:12">
      <c r="A587" s="1"/>
      <c r="B587" s="1"/>
      <c r="C587" s="1"/>
      <c r="D587" s="1"/>
      <c r="E587" s="1"/>
      <c r="F587" s="1"/>
      <c r="G587" s="1"/>
      <c r="H587" s="1"/>
      <c r="I587" s="5"/>
      <c r="J587" s="5"/>
      <c r="K587" s="5"/>
      <c r="L587" s="5"/>
    </row>
    <row r="588" customHeight="1" spans="1:12">
      <c r="A588" s="1"/>
      <c r="B588" s="1"/>
      <c r="C588" s="1"/>
      <c r="D588" s="1"/>
      <c r="E588" s="1"/>
      <c r="F588" s="1"/>
      <c r="G588" s="1"/>
      <c r="H588" s="1"/>
      <c r="I588" s="5"/>
      <c r="J588" s="5"/>
      <c r="K588" s="5"/>
      <c r="L588" s="5"/>
    </row>
    <row r="589" customHeight="1" spans="1:12">
      <c r="A589" s="1"/>
      <c r="B589" s="1"/>
      <c r="C589" s="1"/>
      <c r="D589" s="1"/>
      <c r="E589" s="1"/>
      <c r="F589" s="1"/>
      <c r="G589" s="1"/>
      <c r="H589" s="1"/>
      <c r="I589" s="5"/>
      <c r="J589" s="5"/>
      <c r="K589" s="5"/>
      <c r="L589" s="5"/>
    </row>
    <row r="590" customHeight="1" spans="1:12">
      <c r="A590" s="1"/>
      <c r="B590" s="1"/>
      <c r="C590" s="1"/>
      <c r="D590" s="1"/>
      <c r="E590" s="1"/>
      <c r="F590" s="1"/>
      <c r="G590" s="1"/>
      <c r="H590" s="1"/>
      <c r="I590" s="5"/>
      <c r="J590" s="5"/>
      <c r="K590" s="5"/>
      <c r="L590" s="5"/>
    </row>
    <row r="591" customHeight="1" spans="1:12">
      <c r="A591" s="1"/>
      <c r="B591" s="1"/>
      <c r="C591" s="1"/>
      <c r="D591" s="1"/>
      <c r="E591" s="1"/>
      <c r="F591" s="1"/>
      <c r="G591" s="1"/>
      <c r="H591" s="1"/>
      <c r="I591" s="5"/>
      <c r="J591" s="5"/>
      <c r="K591" s="5"/>
      <c r="L591" s="5"/>
    </row>
    <row r="592" customHeight="1" spans="1:12">
      <c r="A592" s="1"/>
      <c r="B592" s="1"/>
      <c r="C592" s="1"/>
      <c r="D592" s="1"/>
      <c r="E592" s="1"/>
      <c r="F592" s="1"/>
      <c r="G592" s="1"/>
      <c r="H592" s="1"/>
      <c r="I592" s="5"/>
      <c r="J592" s="5"/>
      <c r="K592" s="5"/>
      <c r="L592" s="5"/>
    </row>
    <row r="593" customHeight="1" spans="1:12">
      <c r="A593" s="1"/>
      <c r="B593" s="1"/>
      <c r="C593" s="1"/>
      <c r="D593" s="1"/>
      <c r="E593" s="1"/>
      <c r="F593" s="1"/>
      <c r="G593" s="1"/>
      <c r="H593" s="1"/>
      <c r="I593" s="5"/>
      <c r="J593" s="5"/>
      <c r="K593" s="5"/>
      <c r="L593" s="5"/>
    </row>
    <row r="594" customHeight="1" spans="1:12">
      <c r="A594" s="1"/>
      <c r="B594" s="1"/>
      <c r="C594" s="1"/>
      <c r="D594" s="1"/>
      <c r="E594" s="1"/>
      <c r="F594" s="1"/>
      <c r="G594" s="1"/>
      <c r="H594" s="1"/>
      <c r="I594" s="5"/>
      <c r="J594" s="5"/>
      <c r="K594" s="5"/>
      <c r="L594" s="5"/>
    </row>
    <row r="595" customHeight="1" spans="1:12">
      <c r="A595" s="1"/>
      <c r="B595" s="1"/>
      <c r="C595" s="1"/>
      <c r="D595" s="1"/>
      <c r="E595" s="1"/>
      <c r="F595" s="1"/>
      <c r="G595" s="1"/>
      <c r="H595" s="1"/>
      <c r="I595" s="5"/>
      <c r="J595" s="5"/>
      <c r="K595" s="5"/>
      <c r="L595" s="5"/>
    </row>
    <row r="596" customHeight="1" spans="1:12">
      <c r="A596" s="1"/>
      <c r="B596" s="1"/>
      <c r="C596" s="1"/>
      <c r="D596" s="1"/>
      <c r="E596" s="1"/>
      <c r="F596" s="1"/>
      <c r="G596" s="1"/>
      <c r="H596" s="1"/>
      <c r="I596" s="5"/>
      <c r="J596" s="5"/>
      <c r="K596" s="5"/>
      <c r="L596" s="5"/>
    </row>
    <row r="597" customHeight="1" spans="1:12">
      <c r="A597" s="1"/>
      <c r="B597" s="1"/>
      <c r="C597" s="1"/>
      <c r="D597" s="1"/>
      <c r="E597" s="1"/>
      <c r="F597" s="1"/>
      <c r="G597" s="1"/>
      <c r="H597" s="1"/>
      <c r="I597" s="5"/>
      <c r="J597" s="5"/>
      <c r="K597" s="5"/>
      <c r="L597" s="5"/>
    </row>
    <row r="598" customHeight="1" spans="1:12">
      <c r="A598" s="1"/>
      <c r="B598" s="1"/>
      <c r="C598" s="1"/>
      <c r="D598" s="1"/>
      <c r="E598" s="1"/>
      <c r="F598" s="1"/>
      <c r="G598" s="1"/>
      <c r="H598" s="1"/>
      <c r="I598" s="5"/>
      <c r="J598" s="5"/>
      <c r="K598" s="5"/>
      <c r="L598" s="5"/>
    </row>
    <row r="599" customHeight="1" spans="1:12">
      <c r="A599" s="1"/>
      <c r="B599" s="1"/>
      <c r="C599" s="1"/>
      <c r="D599" s="1"/>
      <c r="E599" s="1"/>
      <c r="F599" s="1"/>
      <c r="G599" s="1"/>
      <c r="H599" s="1"/>
      <c r="I599" s="5"/>
      <c r="J599" s="5"/>
      <c r="K599" s="5"/>
      <c r="L599" s="5"/>
    </row>
    <row r="600" customHeight="1" spans="1:12">
      <c r="A600" s="1"/>
      <c r="B600" s="1"/>
      <c r="C600" s="1"/>
      <c r="D600" s="1"/>
      <c r="E600" s="1"/>
      <c r="F600" s="1"/>
      <c r="G600" s="1"/>
      <c r="H600" s="1"/>
      <c r="I600" s="5"/>
      <c r="J600" s="5"/>
      <c r="K600" s="5"/>
      <c r="L600" s="5"/>
    </row>
    <row r="601" customHeight="1" spans="1:12">
      <c r="A601" s="1"/>
      <c r="B601" s="1"/>
      <c r="C601" s="1"/>
      <c r="D601" s="1"/>
      <c r="E601" s="1"/>
      <c r="F601" s="1"/>
      <c r="G601" s="1"/>
      <c r="H601" s="1"/>
      <c r="I601" s="5"/>
      <c r="J601" s="5"/>
      <c r="K601" s="5"/>
      <c r="L601" s="5"/>
    </row>
    <row r="602" customHeight="1" spans="1:12">
      <c r="A602" s="1"/>
      <c r="B602" s="1"/>
      <c r="C602" s="1"/>
      <c r="D602" s="1"/>
      <c r="E602" s="1"/>
      <c r="F602" s="1"/>
      <c r="G602" s="1"/>
      <c r="H602" s="1"/>
      <c r="I602" s="5"/>
      <c r="J602" s="5"/>
      <c r="K602" s="5"/>
      <c r="L602" s="5"/>
    </row>
    <row r="603" customHeight="1" spans="1:12">
      <c r="A603" s="1"/>
      <c r="B603" s="1"/>
      <c r="C603" s="1"/>
      <c r="D603" s="1"/>
      <c r="E603" s="1"/>
      <c r="F603" s="1"/>
      <c r="G603" s="1"/>
      <c r="H603" s="1"/>
      <c r="I603" s="5"/>
      <c r="J603" s="5"/>
      <c r="K603" s="5"/>
      <c r="L603" s="5"/>
    </row>
    <row r="604" customHeight="1" spans="1:12">
      <c r="A604" s="1"/>
      <c r="B604" s="1"/>
      <c r="C604" s="1"/>
      <c r="D604" s="1"/>
      <c r="E604" s="1"/>
      <c r="F604" s="1"/>
      <c r="G604" s="1"/>
      <c r="H604" s="1"/>
      <c r="I604" s="5"/>
      <c r="J604" s="5"/>
      <c r="K604" s="5"/>
      <c r="L604" s="5"/>
    </row>
    <row r="605" customHeight="1" spans="1:12">
      <c r="A605" s="1"/>
      <c r="B605" s="1"/>
      <c r="C605" s="1"/>
      <c r="D605" s="1"/>
      <c r="E605" s="1"/>
      <c r="F605" s="1"/>
      <c r="G605" s="1"/>
      <c r="H605" s="1"/>
      <c r="I605" s="5"/>
      <c r="J605" s="5"/>
      <c r="K605" s="5"/>
      <c r="L605" s="5"/>
    </row>
    <row r="606" customHeight="1" spans="1:12">
      <c r="A606" s="1"/>
      <c r="B606" s="1"/>
      <c r="C606" s="1"/>
      <c r="D606" s="1"/>
      <c r="E606" s="1"/>
      <c r="F606" s="1"/>
      <c r="G606" s="1"/>
      <c r="H606" s="1"/>
      <c r="I606" s="5"/>
      <c r="J606" s="5"/>
      <c r="K606" s="5"/>
      <c r="L606" s="5"/>
    </row>
    <row r="607" customHeight="1" spans="1:12">
      <c r="A607" s="1"/>
      <c r="B607" s="1"/>
      <c r="C607" s="1"/>
      <c r="D607" s="1"/>
      <c r="E607" s="1"/>
      <c r="F607" s="1"/>
      <c r="G607" s="1"/>
      <c r="H607" s="1"/>
      <c r="I607" s="5"/>
      <c r="J607" s="5"/>
      <c r="K607" s="5"/>
      <c r="L607" s="5"/>
    </row>
    <row r="608" customHeight="1" spans="1:12">
      <c r="A608" s="1"/>
      <c r="B608" s="1"/>
      <c r="C608" s="1"/>
      <c r="D608" s="1"/>
      <c r="E608" s="1"/>
      <c r="F608" s="1"/>
      <c r="G608" s="1"/>
      <c r="H608" s="1"/>
      <c r="I608" s="5"/>
      <c r="J608" s="5"/>
      <c r="K608" s="5"/>
      <c r="L608" s="5"/>
    </row>
    <row r="609" customHeight="1" spans="1:12">
      <c r="A609" s="1"/>
      <c r="B609" s="1"/>
      <c r="C609" s="1"/>
      <c r="D609" s="1"/>
      <c r="E609" s="1"/>
      <c r="F609" s="1"/>
      <c r="G609" s="1"/>
      <c r="H609" s="1"/>
      <c r="I609" s="5"/>
      <c r="J609" s="5"/>
      <c r="K609" s="5"/>
      <c r="L609" s="5"/>
    </row>
    <row r="610" customHeight="1" spans="1:12">
      <c r="A610" s="1"/>
      <c r="B610" s="1"/>
      <c r="C610" s="1"/>
      <c r="D610" s="1"/>
      <c r="E610" s="1"/>
      <c r="F610" s="1"/>
      <c r="G610" s="1"/>
      <c r="H610" s="1"/>
      <c r="I610" s="5"/>
      <c r="J610" s="5"/>
      <c r="K610" s="5"/>
      <c r="L610" s="5"/>
    </row>
    <row r="611" customHeight="1" spans="1:12">
      <c r="A611" s="1"/>
      <c r="B611" s="1"/>
      <c r="C611" s="1"/>
      <c r="D611" s="1"/>
      <c r="E611" s="1"/>
      <c r="F611" s="1"/>
      <c r="G611" s="1"/>
      <c r="H611" s="1"/>
      <c r="I611" s="5"/>
      <c r="J611" s="5"/>
      <c r="K611" s="5"/>
      <c r="L611" s="5"/>
    </row>
    <row r="612" customHeight="1" spans="1:12">
      <c r="A612" s="1"/>
      <c r="B612" s="1"/>
      <c r="C612" s="1"/>
      <c r="D612" s="1"/>
      <c r="E612" s="1"/>
      <c r="F612" s="1"/>
      <c r="G612" s="1"/>
      <c r="H612" s="1"/>
      <c r="I612" s="5"/>
      <c r="J612" s="5"/>
      <c r="K612" s="5"/>
      <c r="L612" s="5"/>
    </row>
    <row r="613" customHeight="1" spans="1:12">
      <c r="A613" s="1"/>
      <c r="B613" s="1"/>
      <c r="C613" s="1"/>
      <c r="D613" s="1"/>
      <c r="E613" s="1"/>
      <c r="F613" s="1"/>
      <c r="G613" s="1"/>
      <c r="H613" s="1"/>
      <c r="I613" s="5"/>
      <c r="J613" s="5"/>
      <c r="K613" s="5"/>
      <c r="L613" s="5"/>
    </row>
    <row r="614" customHeight="1" spans="1:12">
      <c r="A614" s="1"/>
      <c r="B614" s="1"/>
      <c r="C614" s="1"/>
      <c r="D614" s="1"/>
      <c r="E614" s="1"/>
      <c r="F614" s="1"/>
      <c r="G614" s="1"/>
      <c r="H614" s="1"/>
      <c r="I614" s="5"/>
      <c r="J614" s="5"/>
      <c r="K614" s="5"/>
      <c r="L614" s="5"/>
    </row>
    <row r="615" customHeight="1" spans="1:12">
      <c r="A615" s="1"/>
      <c r="B615" s="1"/>
      <c r="C615" s="1"/>
      <c r="D615" s="1"/>
      <c r="E615" s="1"/>
      <c r="F615" s="1"/>
      <c r="G615" s="1"/>
      <c r="H615" s="1"/>
      <c r="I615" s="5"/>
      <c r="J615" s="5"/>
      <c r="K615" s="5"/>
      <c r="L615" s="5"/>
    </row>
    <row r="616" customHeight="1" spans="1:12">
      <c r="A616" s="1"/>
      <c r="B616" s="1"/>
      <c r="C616" s="1"/>
      <c r="D616" s="1"/>
      <c r="E616" s="1"/>
      <c r="F616" s="1"/>
      <c r="G616" s="1"/>
      <c r="H616" s="1"/>
      <c r="I616" s="5"/>
      <c r="J616" s="5"/>
      <c r="K616" s="5"/>
      <c r="L616" s="5"/>
    </row>
    <row r="617" customHeight="1" spans="1:12">
      <c r="A617" s="1"/>
      <c r="B617" s="1"/>
      <c r="C617" s="1"/>
      <c r="D617" s="1"/>
      <c r="E617" s="1"/>
      <c r="F617" s="1"/>
      <c r="G617" s="1"/>
      <c r="H617" s="1"/>
      <c r="I617" s="5"/>
      <c r="J617" s="5"/>
      <c r="K617" s="5"/>
      <c r="L617" s="5"/>
    </row>
    <row r="618" customHeight="1" spans="1:12">
      <c r="A618" s="1"/>
      <c r="B618" s="1"/>
      <c r="C618" s="1"/>
      <c r="D618" s="1"/>
      <c r="E618" s="1"/>
      <c r="F618" s="1"/>
      <c r="G618" s="1"/>
      <c r="H618" s="1"/>
      <c r="I618" s="5"/>
      <c r="J618" s="5"/>
      <c r="K618" s="5"/>
      <c r="L618" s="5"/>
    </row>
    <row r="619" customHeight="1" spans="1:12">
      <c r="A619" s="1"/>
      <c r="B619" s="1"/>
      <c r="C619" s="1"/>
      <c r="D619" s="1"/>
      <c r="E619" s="1"/>
      <c r="F619" s="1"/>
      <c r="G619" s="1"/>
      <c r="H619" s="1"/>
      <c r="I619" s="5"/>
      <c r="J619" s="5"/>
      <c r="K619" s="5"/>
      <c r="L619" s="5"/>
    </row>
    <row r="620" customHeight="1" spans="1:12">
      <c r="A620" s="1"/>
      <c r="B620" s="1"/>
      <c r="C620" s="1"/>
      <c r="D620" s="1"/>
      <c r="E620" s="1"/>
      <c r="F620" s="1"/>
      <c r="G620" s="1"/>
      <c r="H620" s="1"/>
      <c r="I620" s="5"/>
      <c r="J620" s="5"/>
      <c r="K620" s="5"/>
      <c r="L620" s="5"/>
    </row>
    <row r="621" customHeight="1" spans="1:12">
      <c r="A621" s="1"/>
      <c r="B621" s="1"/>
      <c r="C621" s="1"/>
      <c r="D621" s="1"/>
      <c r="E621" s="1"/>
      <c r="F621" s="1"/>
      <c r="G621" s="1"/>
      <c r="H621" s="1"/>
      <c r="I621" s="5"/>
      <c r="J621" s="5"/>
      <c r="K621" s="5"/>
      <c r="L621" s="5"/>
    </row>
    <row r="622" customHeight="1" spans="1:12">
      <c r="A622" s="1"/>
      <c r="B622" s="1"/>
      <c r="C622" s="1"/>
      <c r="D622" s="1"/>
      <c r="E622" s="1"/>
      <c r="F622" s="1"/>
      <c r="G622" s="1"/>
      <c r="H622" s="1"/>
      <c r="I622" s="5"/>
      <c r="J622" s="5"/>
      <c r="K622" s="5"/>
      <c r="L622" s="5"/>
    </row>
    <row r="623" customHeight="1" spans="1:12">
      <c r="A623" s="1"/>
      <c r="B623" s="1"/>
      <c r="C623" s="1"/>
      <c r="D623" s="1"/>
      <c r="E623" s="1"/>
      <c r="F623" s="1"/>
      <c r="G623" s="1"/>
      <c r="H623" s="1"/>
      <c r="I623" s="5"/>
      <c r="J623" s="5"/>
      <c r="K623" s="5"/>
      <c r="L623" s="5"/>
    </row>
    <row r="624" customHeight="1" spans="1:12">
      <c r="A624" s="1"/>
      <c r="B624" s="1"/>
      <c r="C624" s="1"/>
      <c r="D624" s="1"/>
      <c r="E624" s="1"/>
      <c r="F624" s="1"/>
      <c r="G624" s="1"/>
      <c r="H624" s="1"/>
      <c r="I624" s="5"/>
      <c r="J624" s="5"/>
      <c r="K624" s="5"/>
      <c r="L624" s="5"/>
    </row>
    <row r="625" customHeight="1" spans="1:12">
      <c r="A625" s="1"/>
      <c r="B625" s="1"/>
      <c r="C625" s="1"/>
      <c r="D625" s="1"/>
      <c r="E625" s="1"/>
      <c r="F625" s="1"/>
      <c r="G625" s="1"/>
      <c r="H625" s="1"/>
      <c r="I625" s="5"/>
      <c r="J625" s="5"/>
      <c r="K625" s="5"/>
      <c r="L625" s="5"/>
    </row>
    <row r="626" customHeight="1" spans="1:12">
      <c r="A626" s="1"/>
      <c r="B626" s="1"/>
      <c r="C626" s="1"/>
      <c r="D626" s="1"/>
      <c r="E626" s="1"/>
      <c r="F626" s="1"/>
      <c r="G626" s="1"/>
      <c r="H626" s="1"/>
      <c r="I626" s="5"/>
      <c r="J626" s="5"/>
      <c r="K626" s="5"/>
      <c r="L626" s="5"/>
    </row>
    <row r="627" customHeight="1" spans="1:12">
      <c r="A627" s="1"/>
      <c r="B627" s="1"/>
      <c r="C627" s="1"/>
      <c r="D627" s="1"/>
      <c r="E627" s="1"/>
      <c r="F627" s="1"/>
      <c r="G627" s="1"/>
      <c r="H627" s="1"/>
      <c r="I627" s="5"/>
      <c r="J627" s="5"/>
      <c r="K627" s="5"/>
      <c r="L627" s="5"/>
    </row>
    <row r="628" customHeight="1" spans="1:12">
      <c r="A628" s="1"/>
      <c r="B628" s="1"/>
      <c r="C628" s="1"/>
      <c r="D628" s="1"/>
      <c r="E628" s="1"/>
      <c r="F628" s="1"/>
      <c r="G628" s="1"/>
      <c r="H628" s="1"/>
      <c r="I628" s="5"/>
      <c r="J628" s="5"/>
      <c r="K628" s="5"/>
      <c r="L628" s="5"/>
    </row>
    <row r="629" customHeight="1" spans="1:12">
      <c r="A629" s="1"/>
      <c r="B629" s="1"/>
      <c r="C629" s="1"/>
      <c r="D629" s="1"/>
      <c r="E629" s="1"/>
      <c r="F629" s="1"/>
      <c r="G629" s="1"/>
      <c r="H629" s="1"/>
      <c r="I629" s="5"/>
      <c r="J629" s="5"/>
      <c r="K629" s="5"/>
      <c r="L629" s="5"/>
    </row>
    <row r="630" customHeight="1" spans="1:12">
      <c r="A630" s="1"/>
      <c r="B630" s="1"/>
      <c r="C630" s="1"/>
      <c r="D630" s="1"/>
      <c r="E630" s="1"/>
      <c r="F630" s="1"/>
      <c r="G630" s="1"/>
      <c r="H630" s="1"/>
      <c r="I630" s="5"/>
      <c r="J630" s="5"/>
      <c r="K630" s="5"/>
      <c r="L630" s="5"/>
    </row>
    <row r="631" customHeight="1" spans="1:12">
      <c r="A631" s="1"/>
      <c r="B631" s="1"/>
      <c r="C631" s="1"/>
      <c r="D631" s="1"/>
      <c r="E631" s="1"/>
      <c r="F631" s="1"/>
      <c r="G631" s="1"/>
      <c r="H631" s="1"/>
      <c r="I631" s="5"/>
      <c r="J631" s="5"/>
      <c r="K631" s="5"/>
      <c r="L631" s="5"/>
    </row>
    <row r="632" customHeight="1" spans="1:12">
      <c r="A632" s="1"/>
      <c r="B632" s="1"/>
      <c r="C632" s="1"/>
      <c r="D632" s="1"/>
      <c r="E632" s="1"/>
      <c r="F632" s="1"/>
      <c r="G632" s="1"/>
      <c r="H632" s="1"/>
      <c r="I632" s="5"/>
      <c r="J632" s="5"/>
      <c r="K632" s="5"/>
      <c r="L632" s="5"/>
    </row>
    <row r="633" customHeight="1" spans="1:12">
      <c r="A633" s="1"/>
      <c r="B633" s="1"/>
      <c r="C633" s="1"/>
      <c r="D633" s="1"/>
      <c r="E633" s="1"/>
      <c r="F633" s="1"/>
      <c r="G633" s="1"/>
      <c r="H633" s="1"/>
      <c r="I633" s="5"/>
      <c r="J633" s="5"/>
      <c r="K633" s="5"/>
      <c r="L633" s="5"/>
    </row>
    <row r="634" customHeight="1" spans="1:12">
      <c r="A634" s="1"/>
      <c r="B634" s="1"/>
      <c r="C634" s="1"/>
      <c r="D634" s="1"/>
      <c r="E634" s="1"/>
      <c r="F634" s="1"/>
      <c r="G634" s="1"/>
      <c r="H634" s="1"/>
      <c r="I634" s="5"/>
      <c r="J634" s="5"/>
      <c r="K634" s="5"/>
      <c r="L634" s="5"/>
    </row>
    <row r="635" customHeight="1" spans="1:12">
      <c r="A635" s="1"/>
      <c r="B635" s="1"/>
      <c r="C635" s="1"/>
      <c r="D635" s="1"/>
      <c r="E635" s="1"/>
      <c r="F635" s="1"/>
      <c r="G635" s="1"/>
      <c r="H635" s="1"/>
      <c r="I635" s="5"/>
      <c r="J635" s="5"/>
      <c r="K635" s="5"/>
      <c r="L635" s="5"/>
    </row>
    <row r="636" customHeight="1" spans="1:12">
      <c r="A636" s="1"/>
      <c r="B636" s="1"/>
      <c r="C636" s="1"/>
      <c r="D636" s="1"/>
      <c r="E636" s="1"/>
      <c r="F636" s="1"/>
      <c r="G636" s="1"/>
      <c r="H636" s="1"/>
      <c r="I636" s="5"/>
      <c r="J636" s="5"/>
      <c r="K636" s="5"/>
      <c r="L636" s="5"/>
    </row>
    <row r="637" customHeight="1" spans="1:12">
      <c r="A637" s="1"/>
      <c r="B637" s="1"/>
      <c r="C637" s="1"/>
      <c r="D637" s="1"/>
      <c r="E637" s="1"/>
      <c r="F637" s="1"/>
      <c r="G637" s="1"/>
      <c r="H637" s="1"/>
      <c r="I637" s="5"/>
      <c r="J637" s="5"/>
      <c r="K637" s="5"/>
      <c r="L637" s="5"/>
    </row>
    <row r="638" customHeight="1" spans="1:12">
      <c r="A638" s="1"/>
      <c r="B638" s="1"/>
      <c r="C638" s="1"/>
      <c r="D638" s="1"/>
      <c r="E638" s="1"/>
      <c r="F638" s="1"/>
      <c r="G638" s="1"/>
      <c r="H638" s="1"/>
      <c r="I638" s="5"/>
      <c r="J638" s="5"/>
      <c r="K638" s="5"/>
      <c r="L638" s="5"/>
    </row>
    <row r="639" customHeight="1" spans="1:12">
      <c r="A639" s="1"/>
      <c r="B639" s="1"/>
      <c r="C639" s="1"/>
      <c r="D639" s="1"/>
      <c r="E639" s="1"/>
      <c r="F639" s="1"/>
      <c r="G639" s="1"/>
      <c r="H639" s="1"/>
      <c r="I639" s="5"/>
      <c r="J639" s="5"/>
      <c r="K639" s="5"/>
      <c r="L639" s="5"/>
    </row>
    <row r="640" customHeight="1" spans="1:12">
      <c r="A640" s="1"/>
      <c r="B640" s="1"/>
      <c r="C640" s="1"/>
      <c r="D640" s="1"/>
      <c r="E640" s="1"/>
      <c r="F640" s="1"/>
      <c r="G640" s="1"/>
      <c r="H640" s="1"/>
      <c r="I640" s="5"/>
      <c r="J640" s="5"/>
      <c r="K640" s="5"/>
      <c r="L640" s="5"/>
    </row>
    <row r="641" customHeight="1" spans="1:12">
      <c r="A641" s="1"/>
      <c r="B641" s="1"/>
      <c r="C641" s="1"/>
      <c r="D641" s="1"/>
      <c r="E641" s="1"/>
      <c r="F641" s="1"/>
      <c r="G641" s="1"/>
      <c r="H641" s="1"/>
      <c r="I641" s="5"/>
      <c r="J641" s="5"/>
      <c r="K641" s="5"/>
      <c r="L641" s="5"/>
    </row>
    <row r="642" customHeight="1" spans="1:12">
      <c r="A642" s="1"/>
      <c r="B642" s="1"/>
      <c r="C642" s="1"/>
      <c r="D642" s="1"/>
      <c r="E642" s="1"/>
      <c r="F642" s="1"/>
      <c r="G642" s="1"/>
      <c r="H642" s="1"/>
      <c r="I642" s="5"/>
      <c r="J642" s="5"/>
      <c r="K642" s="5"/>
      <c r="L642" s="5"/>
    </row>
    <row r="643" customHeight="1" spans="1:12">
      <c r="A643" s="1"/>
      <c r="B643" s="1"/>
      <c r="C643" s="1"/>
      <c r="D643" s="1"/>
      <c r="E643" s="1"/>
      <c r="F643" s="1"/>
      <c r="G643" s="1"/>
      <c r="H643" s="1"/>
      <c r="I643" s="5"/>
      <c r="J643" s="5"/>
      <c r="K643" s="5"/>
      <c r="L643" s="5"/>
    </row>
    <row r="644" customHeight="1" spans="1:12">
      <c r="A644" s="1"/>
      <c r="B644" s="1"/>
      <c r="C644" s="1"/>
      <c r="D644" s="1"/>
      <c r="E644" s="1"/>
      <c r="F644" s="1"/>
      <c r="G644" s="1"/>
      <c r="H644" s="1"/>
      <c r="I644" s="5"/>
      <c r="J644" s="5"/>
      <c r="K644" s="5"/>
      <c r="L644" s="5"/>
    </row>
    <row r="645" customHeight="1" spans="1:12">
      <c r="A645" s="1"/>
      <c r="B645" s="1"/>
      <c r="C645" s="1"/>
      <c r="D645" s="1"/>
      <c r="E645" s="1"/>
      <c r="F645" s="1"/>
      <c r="G645" s="1"/>
      <c r="H645" s="1"/>
      <c r="I645" s="5"/>
      <c r="J645" s="5"/>
      <c r="K645" s="5"/>
      <c r="L645" s="5"/>
    </row>
    <row r="646" customHeight="1" spans="1:12">
      <c r="A646" s="1"/>
      <c r="B646" s="1"/>
      <c r="C646" s="1"/>
      <c r="D646" s="1"/>
      <c r="E646" s="1"/>
      <c r="F646" s="1"/>
      <c r="G646" s="1"/>
      <c r="H646" s="1"/>
      <c r="I646" s="5"/>
      <c r="J646" s="5"/>
      <c r="K646" s="5"/>
      <c r="L646" s="5"/>
    </row>
    <row r="647" customHeight="1" spans="1:12">
      <c r="A647" s="1"/>
      <c r="B647" s="1"/>
      <c r="C647" s="1"/>
      <c r="D647" s="1"/>
      <c r="E647" s="1"/>
      <c r="F647" s="1"/>
      <c r="G647" s="1"/>
      <c r="H647" s="1"/>
      <c r="I647" s="5"/>
      <c r="J647" s="5"/>
      <c r="K647" s="5"/>
      <c r="L647" s="5"/>
    </row>
    <row r="648" customHeight="1" spans="1:12">
      <c r="A648" s="1"/>
      <c r="B648" s="1"/>
      <c r="C648" s="1"/>
      <c r="D648" s="1"/>
      <c r="E648" s="1"/>
      <c r="F648" s="1"/>
      <c r="G648" s="1"/>
      <c r="H648" s="1"/>
      <c r="I648" s="5"/>
      <c r="J648" s="5"/>
      <c r="K648" s="5"/>
      <c r="L648" s="5"/>
    </row>
    <row r="649" customHeight="1" spans="1:12">
      <c r="A649" s="1"/>
      <c r="B649" s="1"/>
      <c r="C649" s="1"/>
      <c r="D649" s="1"/>
      <c r="E649" s="1"/>
      <c r="F649" s="1"/>
      <c r="G649" s="1"/>
      <c r="H649" s="1"/>
      <c r="I649" s="5"/>
      <c r="J649" s="5"/>
      <c r="K649" s="5"/>
      <c r="L649" s="5"/>
    </row>
    <row r="650" customHeight="1" spans="1:12">
      <c r="A650" s="1"/>
      <c r="B650" s="1"/>
      <c r="C650" s="1"/>
      <c r="D650" s="1"/>
      <c r="E650" s="1"/>
      <c r="F650" s="1"/>
      <c r="G650" s="1"/>
      <c r="H650" s="1"/>
      <c r="I650" s="5"/>
      <c r="J650" s="5"/>
      <c r="K650" s="5"/>
      <c r="L650" s="5"/>
    </row>
    <row r="651" customHeight="1" spans="1:12">
      <c r="A651" s="1"/>
      <c r="B651" s="1"/>
      <c r="C651" s="1"/>
      <c r="D651" s="1"/>
      <c r="E651" s="1"/>
      <c r="F651" s="1"/>
      <c r="G651" s="1"/>
      <c r="H651" s="1"/>
      <c r="I651" s="5"/>
      <c r="J651" s="5"/>
      <c r="K651" s="5"/>
      <c r="L651" s="5"/>
    </row>
    <row r="652" customHeight="1" spans="1:12">
      <c r="A652" s="1"/>
      <c r="B652" s="1"/>
      <c r="C652" s="1"/>
      <c r="D652" s="1"/>
      <c r="E652" s="1"/>
      <c r="F652" s="1"/>
      <c r="G652" s="1"/>
      <c r="H652" s="1"/>
      <c r="I652" s="5"/>
      <c r="J652" s="5"/>
      <c r="K652" s="5"/>
      <c r="L652" s="5"/>
    </row>
    <row r="653" customHeight="1" spans="1:12">
      <c r="A653" s="1"/>
      <c r="B653" s="1"/>
      <c r="C653" s="1"/>
      <c r="D653" s="1"/>
      <c r="E653" s="1"/>
      <c r="F653" s="1"/>
      <c r="G653" s="1"/>
      <c r="H653" s="1"/>
      <c r="I653" s="5"/>
      <c r="J653" s="5"/>
      <c r="K653" s="5"/>
      <c r="L653" s="5"/>
    </row>
    <row r="654" customHeight="1" spans="1:12">
      <c r="A654" s="1"/>
      <c r="B654" s="1"/>
      <c r="C654" s="1"/>
      <c r="D654" s="1"/>
      <c r="E654" s="1"/>
      <c r="F654" s="1"/>
      <c r="G654" s="1"/>
      <c r="H654" s="1"/>
      <c r="I654" s="5"/>
      <c r="J654" s="5"/>
      <c r="K654" s="5"/>
      <c r="L654" s="5"/>
    </row>
    <row r="655" customHeight="1" spans="1:12">
      <c r="A655" s="1"/>
      <c r="B655" s="1"/>
      <c r="C655" s="1"/>
      <c r="D655" s="1"/>
      <c r="E655" s="1"/>
      <c r="F655" s="1"/>
      <c r="G655" s="1"/>
      <c r="H655" s="1"/>
      <c r="I655" s="5"/>
      <c r="J655" s="5"/>
      <c r="K655" s="5"/>
      <c r="L655" s="5"/>
    </row>
    <row r="656" customHeight="1" spans="1:12">
      <c r="A656" s="1"/>
      <c r="B656" s="1"/>
      <c r="C656" s="1"/>
      <c r="D656" s="1"/>
      <c r="E656" s="1"/>
      <c r="F656" s="1"/>
      <c r="G656" s="1"/>
      <c r="H656" s="1"/>
      <c r="I656" s="5"/>
      <c r="J656" s="5"/>
      <c r="K656" s="5"/>
      <c r="L656" s="5"/>
    </row>
    <row r="657" customHeight="1" spans="1:12">
      <c r="A657" s="1"/>
      <c r="B657" s="1"/>
      <c r="C657" s="1"/>
      <c r="D657" s="1"/>
      <c r="E657" s="1"/>
      <c r="F657" s="1"/>
      <c r="G657" s="1"/>
      <c r="H657" s="1"/>
      <c r="I657" s="5"/>
      <c r="J657" s="5"/>
      <c r="K657" s="5"/>
      <c r="L657" s="5"/>
    </row>
    <row r="658" customHeight="1" spans="1:12">
      <c r="A658" s="1"/>
      <c r="B658" s="1"/>
      <c r="C658" s="1"/>
      <c r="D658" s="1"/>
      <c r="E658" s="1"/>
      <c r="F658" s="1"/>
      <c r="G658" s="1"/>
      <c r="H658" s="1"/>
      <c r="I658" s="5"/>
      <c r="J658" s="5"/>
      <c r="K658" s="5"/>
      <c r="L658" s="5"/>
    </row>
    <row r="659" customHeight="1" spans="1:12">
      <c r="A659" s="1"/>
      <c r="B659" s="1"/>
      <c r="C659" s="1"/>
      <c r="D659" s="1"/>
      <c r="E659" s="1"/>
      <c r="F659" s="1"/>
      <c r="G659" s="1"/>
      <c r="H659" s="1"/>
      <c r="I659" s="5"/>
      <c r="J659" s="5"/>
      <c r="K659" s="5"/>
      <c r="L659" s="5"/>
    </row>
    <row r="660" customHeight="1" spans="1:12">
      <c r="A660" s="1"/>
      <c r="B660" s="1"/>
      <c r="C660" s="1"/>
      <c r="D660" s="1"/>
      <c r="E660" s="1"/>
      <c r="F660" s="1"/>
      <c r="G660" s="1"/>
      <c r="H660" s="1"/>
      <c r="I660" s="5"/>
      <c r="J660" s="5"/>
      <c r="K660" s="5"/>
      <c r="L660" s="5"/>
    </row>
    <row r="661" customHeight="1" spans="1:12">
      <c r="A661" s="1"/>
      <c r="B661" s="1"/>
      <c r="C661" s="1"/>
      <c r="D661" s="1"/>
      <c r="E661" s="1"/>
      <c r="F661" s="1"/>
      <c r="G661" s="1"/>
      <c r="H661" s="1"/>
      <c r="I661" s="5"/>
      <c r="J661" s="5"/>
      <c r="K661" s="5"/>
      <c r="L661" s="5"/>
    </row>
    <row r="662" customHeight="1" spans="1:12">
      <c r="A662" s="1"/>
      <c r="B662" s="1"/>
      <c r="C662" s="1"/>
      <c r="D662" s="1"/>
      <c r="E662" s="1"/>
      <c r="F662" s="1"/>
      <c r="G662" s="1"/>
      <c r="H662" s="1"/>
      <c r="I662" s="5"/>
      <c r="J662" s="5"/>
      <c r="K662" s="5"/>
      <c r="L662" s="5"/>
    </row>
    <row r="663" customHeight="1" spans="1:12">
      <c r="A663" s="1"/>
      <c r="B663" s="1"/>
      <c r="C663" s="1"/>
      <c r="D663" s="1"/>
      <c r="E663" s="1"/>
      <c r="F663" s="1"/>
      <c r="G663" s="1"/>
      <c r="H663" s="1"/>
      <c r="I663" s="5"/>
      <c r="J663" s="5"/>
      <c r="K663" s="5"/>
      <c r="L663" s="5"/>
    </row>
    <row r="664" customHeight="1" spans="1:12">
      <c r="A664" s="1"/>
      <c r="B664" s="1"/>
      <c r="C664" s="1"/>
      <c r="D664" s="1"/>
      <c r="E664" s="1"/>
      <c r="F664" s="1"/>
      <c r="G664" s="1"/>
      <c r="H664" s="1"/>
      <c r="I664" s="5"/>
      <c r="J664" s="5"/>
      <c r="K664" s="5"/>
      <c r="L664" s="5"/>
    </row>
    <row r="665" customHeight="1" spans="1:12">
      <c r="A665" s="1"/>
      <c r="B665" s="1"/>
      <c r="C665" s="1"/>
      <c r="D665" s="1"/>
      <c r="E665" s="1"/>
      <c r="F665" s="1"/>
      <c r="G665" s="1"/>
      <c r="H665" s="1"/>
      <c r="I665" s="5"/>
      <c r="J665" s="5"/>
      <c r="K665" s="5"/>
      <c r="L665" s="5"/>
    </row>
    <row r="666" customHeight="1" spans="1:12">
      <c r="A666" s="1"/>
      <c r="B666" s="1"/>
      <c r="C666" s="1"/>
      <c r="D666" s="1"/>
      <c r="E666" s="1"/>
      <c r="F666" s="1"/>
      <c r="G666" s="1"/>
      <c r="H666" s="1"/>
      <c r="I666" s="5"/>
      <c r="J666" s="5"/>
      <c r="K666" s="5"/>
      <c r="L666" s="5"/>
    </row>
    <row r="667" customHeight="1" spans="1:12">
      <c r="A667" s="1"/>
      <c r="B667" s="1"/>
      <c r="C667" s="1"/>
      <c r="D667" s="1"/>
      <c r="E667" s="1"/>
      <c r="F667" s="1"/>
      <c r="G667" s="1"/>
      <c r="H667" s="1"/>
      <c r="I667" s="5"/>
      <c r="J667" s="5"/>
      <c r="K667" s="5"/>
      <c r="L667" s="5"/>
    </row>
    <row r="668" customHeight="1" spans="1:12">
      <c r="A668" s="1"/>
      <c r="B668" s="1"/>
      <c r="C668" s="1"/>
      <c r="D668" s="1"/>
      <c r="E668" s="1"/>
      <c r="F668" s="1"/>
      <c r="G668" s="1"/>
      <c r="H668" s="1"/>
      <c r="I668" s="5"/>
      <c r="J668" s="5"/>
      <c r="K668" s="5"/>
      <c r="L668" s="5"/>
    </row>
    <row r="669" customHeight="1" spans="1:12">
      <c r="A669" s="1"/>
      <c r="B669" s="1"/>
      <c r="C669" s="1"/>
      <c r="D669" s="1"/>
      <c r="E669" s="1"/>
      <c r="F669" s="1"/>
      <c r="G669" s="1"/>
      <c r="H669" s="1"/>
      <c r="I669" s="5"/>
      <c r="J669" s="5"/>
      <c r="K669" s="5"/>
      <c r="L669" s="5"/>
    </row>
    <row r="670" customHeight="1" spans="1:12">
      <c r="A670" s="1"/>
      <c r="B670" s="1"/>
      <c r="C670" s="1"/>
      <c r="D670" s="1"/>
      <c r="E670" s="1"/>
      <c r="F670" s="1"/>
      <c r="G670" s="1"/>
      <c r="H670" s="1"/>
      <c r="I670" s="5"/>
      <c r="J670" s="5"/>
      <c r="K670" s="5"/>
      <c r="L670" s="5"/>
    </row>
    <row r="671" customHeight="1" spans="1:12">
      <c r="A671" s="1"/>
      <c r="B671" s="1"/>
      <c r="C671" s="1"/>
      <c r="D671" s="1"/>
      <c r="E671" s="1"/>
      <c r="F671" s="1"/>
      <c r="G671" s="1"/>
      <c r="H671" s="1"/>
      <c r="I671" s="5"/>
      <c r="J671" s="5"/>
      <c r="K671" s="5"/>
      <c r="L671" s="5"/>
    </row>
    <row r="672" customHeight="1" spans="1:12">
      <c r="A672" s="1"/>
      <c r="B672" s="1"/>
      <c r="C672" s="1"/>
      <c r="D672" s="1"/>
      <c r="E672" s="1"/>
      <c r="F672" s="1"/>
      <c r="G672" s="1"/>
      <c r="H672" s="1"/>
      <c r="I672" s="5"/>
      <c r="J672" s="5"/>
      <c r="K672" s="5"/>
      <c r="L672" s="5"/>
    </row>
    <row r="673" customHeight="1" spans="1:12">
      <c r="A673" s="1"/>
      <c r="B673" s="1"/>
      <c r="C673" s="1"/>
      <c r="D673" s="1"/>
      <c r="E673" s="1"/>
      <c r="F673" s="1"/>
      <c r="G673" s="1"/>
      <c r="H673" s="1"/>
      <c r="I673" s="5"/>
      <c r="J673" s="5"/>
      <c r="K673" s="5"/>
      <c r="L673" s="5"/>
    </row>
    <row r="674" customHeight="1" spans="1:12">
      <c r="A674" s="1"/>
      <c r="B674" s="1"/>
      <c r="C674" s="1"/>
      <c r="D674" s="1"/>
      <c r="E674" s="1"/>
      <c r="F674" s="1"/>
      <c r="G674" s="1"/>
      <c r="H674" s="1"/>
      <c r="I674" s="5"/>
      <c r="J674" s="5"/>
      <c r="K674" s="5"/>
      <c r="L674" s="5"/>
    </row>
    <row r="675" customHeight="1" spans="1:12">
      <c r="A675" s="1"/>
      <c r="B675" s="1"/>
      <c r="C675" s="1"/>
      <c r="D675" s="1"/>
      <c r="E675" s="1"/>
      <c r="F675" s="1"/>
      <c r="G675" s="1"/>
      <c r="H675" s="1"/>
      <c r="I675" s="5"/>
      <c r="J675" s="5"/>
      <c r="K675" s="5"/>
      <c r="L675" s="5"/>
    </row>
    <row r="676" customHeight="1" spans="1:12">
      <c r="A676" s="1"/>
      <c r="B676" s="1"/>
      <c r="C676" s="1"/>
      <c r="D676" s="1"/>
      <c r="E676" s="1"/>
      <c r="F676" s="1"/>
      <c r="G676" s="1"/>
      <c r="H676" s="1"/>
      <c r="I676" s="5"/>
      <c r="J676" s="5"/>
      <c r="K676" s="5"/>
      <c r="L676" s="5"/>
    </row>
    <row r="677" customHeight="1" spans="1:12">
      <c r="A677" s="1"/>
      <c r="B677" s="1"/>
      <c r="C677" s="1"/>
      <c r="D677" s="1"/>
      <c r="E677" s="1"/>
      <c r="F677" s="1"/>
      <c r="G677" s="1"/>
      <c r="H677" s="1"/>
      <c r="I677" s="5"/>
      <c r="J677" s="5"/>
      <c r="K677" s="5"/>
      <c r="L677" s="5"/>
    </row>
    <row r="678" customHeight="1" spans="1:12">
      <c r="A678" s="1"/>
      <c r="B678" s="1"/>
      <c r="C678" s="1"/>
      <c r="D678" s="1"/>
      <c r="E678" s="1"/>
      <c r="F678" s="1"/>
      <c r="G678" s="1"/>
      <c r="H678" s="1"/>
      <c r="I678" s="5"/>
      <c r="J678" s="5"/>
      <c r="K678" s="5"/>
      <c r="L678" s="5"/>
    </row>
    <row r="679" customHeight="1" spans="1:12">
      <c r="A679" s="1"/>
      <c r="B679" s="1"/>
      <c r="C679" s="1"/>
      <c r="D679" s="1"/>
      <c r="E679" s="1"/>
      <c r="F679" s="1"/>
      <c r="G679" s="1"/>
      <c r="H679" s="1"/>
      <c r="I679" s="5"/>
      <c r="J679" s="5"/>
      <c r="K679" s="5"/>
      <c r="L679" s="5"/>
    </row>
    <row r="680" customHeight="1" spans="1:12">
      <c r="A680" s="1"/>
      <c r="B680" s="1"/>
      <c r="C680" s="1"/>
      <c r="D680" s="1"/>
      <c r="E680" s="1"/>
      <c r="F680" s="1"/>
      <c r="G680" s="1"/>
      <c r="H680" s="1"/>
      <c r="I680" s="5"/>
      <c r="J680" s="5"/>
      <c r="K680" s="5"/>
      <c r="L680" s="5"/>
    </row>
    <row r="681" customHeight="1" spans="1:12">
      <c r="A681" s="1"/>
      <c r="B681" s="1"/>
      <c r="C681" s="1"/>
      <c r="D681" s="1"/>
      <c r="E681" s="1"/>
      <c r="F681" s="1"/>
      <c r="G681" s="1"/>
      <c r="H681" s="1"/>
      <c r="I681" s="5"/>
      <c r="J681" s="5"/>
      <c r="K681" s="5"/>
      <c r="L681" s="5"/>
    </row>
    <row r="682" customHeight="1" spans="1:12">
      <c r="A682" s="1"/>
      <c r="B682" s="1"/>
      <c r="C682" s="1"/>
      <c r="D682" s="1"/>
      <c r="E682" s="1"/>
      <c r="F682" s="1"/>
      <c r="G682" s="1"/>
      <c r="H682" s="1"/>
      <c r="I682" s="5"/>
      <c r="J682" s="5"/>
      <c r="K682" s="5"/>
      <c r="L682" s="5"/>
    </row>
    <row r="683" customHeight="1" spans="1:12">
      <c r="A683" s="1"/>
      <c r="B683" s="1"/>
      <c r="C683" s="1"/>
      <c r="D683" s="1"/>
      <c r="E683" s="1"/>
      <c r="F683" s="1"/>
      <c r="G683" s="1"/>
      <c r="H683" s="1"/>
      <c r="I683" s="5"/>
      <c r="J683" s="5"/>
      <c r="K683" s="5"/>
      <c r="L683" s="5"/>
    </row>
    <row r="684" customHeight="1" spans="1:12">
      <c r="A684" s="1"/>
      <c r="B684" s="1"/>
      <c r="C684" s="1"/>
      <c r="D684" s="1"/>
      <c r="E684" s="1"/>
      <c r="F684" s="1"/>
      <c r="G684" s="1"/>
      <c r="H684" s="1"/>
      <c r="I684" s="5"/>
      <c r="J684" s="5"/>
      <c r="K684" s="5"/>
      <c r="L684" s="5"/>
    </row>
    <row r="685" customHeight="1" spans="1:12">
      <c r="A685" s="1"/>
      <c r="B685" s="1"/>
      <c r="C685" s="1"/>
      <c r="D685" s="1"/>
      <c r="E685" s="1"/>
      <c r="F685" s="1"/>
      <c r="G685" s="1"/>
      <c r="H685" s="1"/>
      <c r="I685" s="5"/>
      <c r="J685" s="5"/>
      <c r="K685" s="5"/>
      <c r="L685" s="5"/>
    </row>
    <row r="686" customHeight="1" spans="1:12">
      <c r="A686" s="1"/>
      <c r="B686" s="1"/>
      <c r="C686" s="1"/>
      <c r="D686" s="1"/>
      <c r="E686" s="1"/>
      <c r="F686" s="1"/>
      <c r="G686" s="1"/>
      <c r="H686" s="1"/>
      <c r="I686" s="5"/>
      <c r="J686" s="5"/>
      <c r="K686" s="5"/>
      <c r="L686" s="5"/>
    </row>
    <row r="687" customHeight="1" spans="1:12">
      <c r="A687" s="1"/>
      <c r="B687" s="1"/>
      <c r="C687" s="1"/>
      <c r="D687" s="1"/>
      <c r="E687" s="1"/>
      <c r="F687" s="1"/>
      <c r="G687" s="1"/>
      <c r="H687" s="1"/>
      <c r="I687" s="5"/>
      <c r="J687" s="5"/>
      <c r="K687" s="5"/>
      <c r="L687" s="5"/>
    </row>
    <row r="688" customHeight="1" spans="1:12">
      <c r="A688" s="1"/>
      <c r="B688" s="1"/>
      <c r="C688" s="1"/>
      <c r="D688" s="1"/>
      <c r="E688" s="1"/>
      <c r="F688" s="1"/>
      <c r="G688" s="1"/>
      <c r="H688" s="1"/>
      <c r="I688" s="5"/>
      <c r="J688" s="5"/>
      <c r="K688" s="5"/>
      <c r="L688" s="5"/>
    </row>
    <row r="689" customHeight="1" spans="1:12">
      <c r="A689" s="1"/>
      <c r="B689" s="1"/>
      <c r="C689" s="1"/>
      <c r="D689" s="1"/>
      <c r="E689" s="1"/>
      <c r="F689" s="1"/>
      <c r="G689" s="1"/>
      <c r="H689" s="1"/>
      <c r="I689" s="5"/>
      <c r="J689" s="5"/>
      <c r="K689" s="5"/>
      <c r="L689" s="5"/>
    </row>
    <row r="690" customHeight="1" spans="1:12">
      <c r="A690" s="1"/>
      <c r="B690" s="1"/>
      <c r="C690" s="1"/>
      <c r="D690" s="1"/>
      <c r="E690" s="1"/>
      <c r="F690" s="1"/>
      <c r="G690" s="1"/>
      <c r="H690" s="1"/>
      <c r="I690" s="5"/>
      <c r="J690" s="5"/>
      <c r="K690" s="5"/>
      <c r="L690" s="5"/>
    </row>
    <row r="691" customHeight="1" spans="1:12">
      <c r="A691" s="1"/>
      <c r="B691" s="1"/>
      <c r="C691" s="1"/>
      <c r="D691" s="1"/>
      <c r="E691" s="1"/>
      <c r="F691" s="1"/>
      <c r="G691" s="1"/>
      <c r="H691" s="1"/>
      <c r="I691" s="5"/>
      <c r="J691" s="5"/>
      <c r="K691" s="5"/>
      <c r="L691" s="5"/>
    </row>
    <row r="692" customHeight="1" spans="1:12">
      <c r="A692" s="1"/>
      <c r="B692" s="1"/>
      <c r="C692" s="1"/>
      <c r="D692" s="1"/>
      <c r="E692" s="1"/>
      <c r="F692" s="1"/>
      <c r="G692" s="1"/>
      <c r="H692" s="1"/>
      <c r="I692" s="5"/>
      <c r="J692" s="5"/>
      <c r="K692" s="5"/>
      <c r="L692" s="5"/>
    </row>
    <row r="693" customHeight="1" spans="1:12">
      <c r="A693" s="1"/>
      <c r="B693" s="1"/>
      <c r="C693" s="1"/>
      <c r="D693" s="1"/>
      <c r="E693" s="1"/>
      <c r="F693" s="1"/>
      <c r="G693" s="1"/>
      <c r="H693" s="1"/>
      <c r="I693" s="5"/>
      <c r="J693" s="5"/>
      <c r="K693" s="5"/>
      <c r="L693" s="5"/>
    </row>
    <row r="694" customHeight="1" spans="1:12">
      <c r="A694" s="1"/>
      <c r="B694" s="1"/>
      <c r="C694" s="1"/>
      <c r="D694" s="1"/>
      <c r="E694" s="1"/>
      <c r="F694" s="1"/>
      <c r="G694" s="1"/>
      <c r="H694" s="1"/>
      <c r="I694" s="5"/>
      <c r="J694" s="5"/>
      <c r="K694" s="5"/>
      <c r="L694" s="5"/>
    </row>
    <row r="695" customHeight="1" spans="1:12">
      <c r="A695" s="1"/>
      <c r="B695" s="1"/>
      <c r="C695" s="1"/>
      <c r="D695" s="1"/>
      <c r="E695" s="1"/>
      <c r="F695" s="1"/>
      <c r="G695" s="1"/>
      <c r="H695" s="1"/>
      <c r="I695" s="5"/>
      <c r="J695" s="5"/>
      <c r="K695" s="5"/>
      <c r="L695" s="5"/>
    </row>
    <row r="696" customHeight="1" spans="1:12">
      <c r="A696" s="1"/>
      <c r="B696" s="1"/>
      <c r="C696" s="1"/>
      <c r="D696" s="1"/>
      <c r="E696" s="1"/>
      <c r="F696" s="1"/>
      <c r="G696" s="1"/>
      <c r="H696" s="1"/>
      <c r="I696" s="5"/>
      <c r="J696" s="5"/>
      <c r="K696" s="5"/>
      <c r="L696" s="5"/>
    </row>
    <row r="697" customHeight="1" spans="1:12">
      <c r="A697" s="1"/>
      <c r="B697" s="1"/>
      <c r="C697" s="1"/>
      <c r="D697" s="1"/>
      <c r="E697" s="1"/>
      <c r="F697" s="1"/>
      <c r="G697" s="1"/>
      <c r="H697" s="1"/>
      <c r="I697" s="5"/>
      <c r="J697" s="5"/>
      <c r="K697" s="5"/>
      <c r="L697" s="5"/>
    </row>
    <row r="698" customHeight="1" spans="1:12">
      <c r="A698" s="1"/>
      <c r="B698" s="1"/>
      <c r="C698" s="1"/>
      <c r="D698" s="1"/>
      <c r="E698" s="1"/>
      <c r="F698" s="1"/>
      <c r="G698" s="1"/>
      <c r="H698" s="1"/>
      <c r="I698" s="5"/>
      <c r="J698" s="5"/>
      <c r="K698" s="5"/>
      <c r="L698" s="5"/>
    </row>
    <row r="699" customHeight="1" spans="1:12">
      <c r="A699" s="1"/>
      <c r="B699" s="1"/>
      <c r="C699" s="1"/>
      <c r="D699" s="1"/>
      <c r="E699" s="1"/>
      <c r="F699" s="1"/>
      <c r="G699" s="1"/>
      <c r="H699" s="1"/>
      <c r="I699" s="5"/>
      <c r="J699" s="5"/>
      <c r="K699" s="5"/>
      <c r="L699" s="5"/>
    </row>
    <row r="700" customHeight="1" spans="1:12">
      <c r="A700" s="1"/>
      <c r="B700" s="1"/>
      <c r="C700" s="1"/>
      <c r="D700" s="1"/>
      <c r="E700" s="1"/>
      <c r="F700" s="1"/>
      <c r="G700" s="1"/>
      <c r="H700" s="1"/>
      <c r="I700" s="5"/>
      <c r="J700" s="5"/>
      <c r="K700" s="5"/>
      <c r="L700" s="5"/>
    </row>
    <row r="701" customHeight="1" spans="1:12">
      <c r="A701" s="1"/>
      <c r="B701" s="1"/>
      <c r="C701" s="1"/>
      <c r="D701" s="1"/>
      <c r="E701" s="1"/>
      <c r="F701" s="1"/>
      <c r="G701" s="1"/>
      <c r="H701" s="1"/>
      <c r="I701" s="5"/>
      <c r="J701" s="5"/>
      <c r="K701" s="5"/>
      <c r="L701" s="5"/>
    </row>
    <row r="702" customHeight="1" spans="1:12">
      <c r="A702" s="1"/>
      <c r="B702" s="1"/>
      <c r="C702" s="1"/>
      <c r="D702" s="1"/>
      <c r="E702" s="1"/>
      <c r="F702" s="1"/>
      <c r="G702" s="1"/>
      <c r="H702" s="1"/>
      <c r="I702" s="5"/>
      <c r="J702" s="5"/>
      <c r="K702" s="5"/>
      <c r="L702" s="5"/>
    </row>
    <row r="703" customHeight="1" spans="1:12">
      <c r="A703" s="1"/>
      <c r="B703" s="1"/>
      <c r="C703" s="1"/>
      <c r="D703" s="1"/>
      <c r="E703" s="1"/>
      <c r="F703" s="1"/>
      <c r="G703" s="1"/>
      <c r="H703" s="1"/>
      <c r="I703" s="5"/>
      <c r="J703" s="5"/>
      <c r="K703" s="5"/>
      <c r="L703" s="5"/>
    </row>
    <row r="704" customHeight="1" spans="1:12">
      <c r="A704" s="1"/>
      <c r="B704" s="1"/>
      <c r="C704" s="1"/>
      <c r="D704" s="1"/>
      <c r="E704" s="1"/>
      <c r="F704" s="1"/>
      <c r="G704" s="1"/>
      <c r="H704" s="1"/>
      <c r="I704" s="5"/>
      <c r="J704" s="5"/>
      <c r="K704" s="5"/>
      <c r="L704" s="5"/>
    </row>
    <row r="705" customHeight="1" spans="1:12">
      <c r="A705" s="1"/>
      <c r="B705" s="1"/>
      <c r="C705" s="1"/>
      <c r="D705" s="1"/>
      <c r="E705" s="1"/>
      <c r="F705" s="1"/>
      <c r="G705" s="1"/>
      <c r="H705" s="1"/>
      <c r="I705" s="5"/>
      <c r="J705" s="5"/>
      <c r="K705" s="5"/>
      <c r="L705" s="5"/>
    </row>
    <row r="706" customHeight="1" spans="1:12">
      <c r="A706" s="1"/>
      <c r="B706" s="1"/>
      <c r="C706" s="1"/>
      <c r="D706" s="1"/>
      <c r="E706" s="1"/>
      <c r="F706" s="1"/>
      <c r="G706" s="1"/>
      <c r="H706" s="1"/>
      <c r="I706" s="5"/>
      <c r="J706" s="5"/>
      <c r="K706" s="5"/>
      <c r="L706" s="5"/>
    </row>
    <row r="707" customHeight="1" spans="1:12">
      <c r="A707" s="1"/>
      <c r="B707" s="1"/>
      <c r="C707" s="1"/>
      <c r="D707" s="1"/>
      <c r="E707" s="1"/>
      <c r="F707" s="1"/>
      <c r="G707" s="1"/>
      <c r="H707" s="1"/>
      <c r="I707" s="5"/>
      <c r="J707" s="5"/>
      <c r="K707" s="5"/>
      <c r="L707" s="5"/>
    </row>
    <row r="708" customHeight="1" spans="1:12">
      <c r="A708" s="1"/>
      <c r="B708" s="1"/>
      <c r="C708" s="1"/>
      <c r="D708" s="1"/>
      <c r="E708" s="1"/>
      <c r="F708" s="1"/>
      <c r="G708" s="1"/>
      <c r="H708" s="1"/>
      <c r="I708" s="5"/>
      <c r="J708" s="5"/>
      <c r="K708" s="5"/>
      <c r="L708" s="5"/>
    </row>
    <row r="709" customHeight="1" spans="1:12">
      <c r="A709" s="1"/>
      <c r="B709" s="1"/>
      <c r="C709" s="1"/>
      <c r="D709" s="1"/>
      <c r="E709" s="1"/>
      <c r="F709" s="1"/>
      <c r="G709" s="1"/>
      <c r="H709" s="1"/>
      <c r="I709" s="5"/>
      <c r="J709" s="5"/>
      <c r="K709" s="5"/>
      <c r="L709" s="5"/>
    </row>
    <row r="710" customHeight="1" spans="1:12">
      <c r="A710" s="1"/>
      <c r="B710" s="1"/>
      <c r="C710" s="1"/>
      <c r="D710" s="1"/>
      <c r="E710" s="1"/>
      <c r="F710" s="1"/>
      <c r="G710" s="1"/>
      <c r="H710" s="1"/>
      <c r="I710" s="5"/>
      <c r="J710" s="5"/>
      <c r="K710" s="5"/>
      <c r="L710" s="5"/>
    </row>
    <row r="711" customHeight="1" spans="1:12">
      <c r="A711" s="1"/>
      <c r="B711" s="1"/>
      <c r="C711" s="1"/>
      <c r="D711" s="1"/>
      <c r="E711" s="1"/>
      <c r="F711" s="1"/>
      <c r="G711" s="1"/>
      <c r="H711" s="1"/>
      <c r="I711" s="5"/>
      <c r="J711" s="5"/>
      <c r="K711" s="5"/>
      <c r="L711" s="5"/>
    </row>
    <row r="712" customHeight="1" spans="1:12">
      <c r="A712" s="1"/>
      <c r="B712" s="1"/>
      <c r="C712" s="1"/>
      <c r="D712" s="1"/>
      <c r="E712" s="1"/>
      <c r="F712" s="1"/>
      <c r="G712" s="1"/>
      <c r="H712" s="1"/>
      <c r="I712" s="5"/>
      <c r="J712" s="5"/>
      <c r="K712" s="5"/>
      <c r="L712" s="5"/>
    </row>
    <row r="713" customHeight="1" spans="1:12">
      <c r="A713" s="1"/>
      <c r="B713" s="1"/>
      <c r="C713" s="1"/>
      <c r="D713" s="1"/>
      <c r="E713" s="1"/>
      <c r="F713" s="1"/>
      <c r="G713" s="1"/>
      <c r="H713" s="1"/>
      <c r="I713" s="5"/>
      <c r="J713" s="5"/>
      <c r="K713" s="5"/>
      <c r="L713" s="5"/>
    </row>
    <row r="714" customHeight="1" spans="1:12">
      <c r="A714" s="1"/>
      <c r="B714" s="1"/>
      <c r="C714" s="1"/>
      <c r="D714" s="1"/>
      <c r="E714" s="1"/>
      <c r="F714" s="1"/>
      <c r="G714" s="1"/>
      <c r="H714" s="1"/>
      <c r="I714" s="5"/>
      <c r="J714" s="5"/>
      <c r="K714" s="5"/>
      <c r="L714" s="5"/>
    </row>
    <row r="715" customHeight="1" spans="1:12">
      <c r="A715" s="1"/>
      <c r="B715" s="1"/>
      <c r="C715" s="1"/>
      <c r="D715" s="1"/>
      <c r="E715" s="1"/>
      <c r="F715" s="1"/>
      <c r="G715" s="1"/>
      <c r="H715" s="1"/>
      <c r="I715" s="5"/>
      <c r="J715" s="5"/>
      <c r="K715" s="5"/>
      <c r="L715" s="5"/>
    </row>
    <row r="716" customHeight="1" spans="1:12">
      <c r="A716" s="1"/>
      <c r="B716" s="1"/>
      <c r="C716" s="1"/>
      <c r="D716" s="1"/>
      <c r="E716" s="1"/>
      <c r="F716" s="1"/>
      <c r="G716" s="1"/>
      <c r="H716" s="1"/>
      <c r="I716" s="5"/>
      <c r="J716" s="5"/>
      <c r="K716" s="5"/>
      <c r="L716" s="5"/>
    </row>
    <row r="717" customHeight="1" spans="1:12">
      <c r="A717" s="1"/>
      <c r="B717" s="1"/>
      <c r="C717" s="1"/>
      <c r="D717" s="1"/>
      <c r="E717" s="1"/>
      <c r="F717" s="1"/>
      <c r="G717" s="1"/>
      <c r="H717" s="1"/>
      <c r="I717" s="5"/>
      <c r="J717" s="5"/>
      <c r="K717" s="5"/>
      <c r="L717" s="5"/>
    </row>
    <row r="718" customHeight="1" spans="1:12">
      <c r="A718" s="1"/>
      <c r="B718" s="1"/>
      <c r="C718" s="1"/>
      <c r="D718" s="1"/>
      <c r="E718" s="1"/>
      <c r="F718" s="1"/>
      <c r="G718" s="1"/>
      <c r="H718" s="1"/>
      <c r="I718" s="5"/>
      <c r="J718" s="5"/>
      <c r="K718" s="5"/>
      <c r="L718" s="5"/>
    </row>
    <row r="719" customHeight="1" spans="1:12">
      <c r="A719" s="1"/>
      <c r="B719" s="1"/>
      <c r="C719" s="1"/>
      <c r="D719" s="1"/>
      <c r="E719" s="1"/>
      <c r="F719" s="1"/>
      <c r="G719" s="1"/>
      <c r="H719" s="1"/>
      <c r="I719" s="5"/>
      <c r="J719" s="5"/>
      <c r="K719" s="5"/>
      <c r="L719" s="5"/>
    </row>
    <row r="720" customHeight="1" spans="1:12">
      <c r="A720" s="1"/>
      <c r="B720" s="1"/>
      <c r="C720" s="1"/>
      <c r="D720" s="1"/>
      <c r="E720" s="1"/>
      <c r="F720" s="1"/>
      <c r="G720" s="1"/>
      <c r="H720" s="1"/>
      <c r="I720" s="5"/>
      <c r="J720" s="5"/>
      <c r="K720" s="5"/>
      <c r="L720" s="5"/>
    </row>
    <row r="721" customHeight="1" spans="1:12">
      <c r="A721" s="1"/>
      <c r="B721" s="1"/>
      <c r="C721" s="1"/>
      <c r="D721" s="1"/>
      <c r="E721" s="1"/>
      <c r="F721" s="1"/>
      <c r="G721" s="1"/>
      <c r="H721" s="1"/>
      <c r="I721" s="5"/>
      <c r="J721" s="5"/>
      <c r="K721" s="5"/>
      <c r="L721" s="5"/>
    </row>
    <row r="722" customHeight="1" spans="1:12">
      <c r="A722" s="1"/>
      <c r="B722" s="1"/>
      <c r="C722" s="1"/>
      <c r="D722" s="1"/>
      <c r="E722" s="1"/>
      <c r="F722" s="1"/>
      <c r="G722" s="1"/>
      <c r="H722" s="1"/>
      <c r="I722" s="5"/>
      <c r="J722" s="5"/>
      <c r="K722" s="5"/>
      <c r="L722" s="5"/>
    </row>
    <row r="723" customHeight="1" spans="1:12">
      <c r="A723" s="1"/>
      <c r="B723" s="1"/>
      <c r="C723" s="1"/>
      <c r="D723" s="1"/>
      <c r="E723" s="1"/>
      <c r="F723" s="1"/>
      <c r="G723" s="1"/>
      <c r="H723" s="1"/>
      <c r="I723" s="5"/>
      <c r="J723" s="5"/>
      <c r="K723" s="5"/>
      <c r="L723" s="5"/>
    </row>
    <row r="724" customHeight="1" spans="1:12">
      <c r="A724" s="1"/>
      <c r="B724" s="1"/>
      <c r="C724" s="1"/>
      <c r="D724" s="1"/>
      <c r="E724" s="1"/>
      <c r="F724" s="1"/>
      <c r="G724" s="1"/>
      <c r="H724" s="1"/>
      <c r="I724" s="5"/>
      <c r="J724" s="5"/>
      <c r="K724" s="5"/>
      <c r="L724" s="5"/>
    </row>
    <row r="725" customHeight="1" spans="1:12">
      <c r="A725" s="1"/>
      <c r="B725" s="1"/>
      <c r="C725" s="1"/>
      <c r="D725" s="1"/>
      <c r="E725" s="1"/>
      <c r="F725" s="1"/>
      <c r="G725" s="1"/>
      <c r="H725" s="1"/>
      <c r="I725" s="5"/>
      <c r="J725" s="5"/>
      <c r="K725" s="5"/>
      <c r="L725" s="5"/>
    </row>
    <row r="726" customHeight="1" spans="1:12">
      <c r="A726" s="1"/>
      <c r="B726" s="1"/>
      <c r="C726" s="1"/>
      <c r="D726" s="1"/>
      <c r="E726" s="1"/>
      <c r="F726" s="1"/>
      <c r="G726" s="1"/>
      <c r="H726" s="1"/>
      <c r="I726" s="5"/>
      <c r="J726" s="5"/>
      <c r="K726" s="5"/>
      <c r="L726" s="5"/>
    </row>
    <row r="727" customHeight="1" spans="1:12">
      <c r="A727" s="1"/>
      <c r="B727" s="1"/>
      <c r="C727" s="1"/>
      <c r="D727" s="1"/>
      <c r="E727" s="1"/>
      <c r="F727" s="1"/>
      <c r="G727" s="1"/>
      <c r="H727" s="1"/>
      <c r="I727" s="5"/>
      <c r="J727" s="5"/>
      <c r="K727" s="5"/>
      <c r="L727" s="5"/>
    </row>
    <row r="728" customHeight="1" spans="1:12">
      <c r="A728" s="1"/>
      <c r="B728" s="1"/>
      <c r="C728" s="1"/>
      <c r="D728" s="1"/>
      <c r="E728" s="1"/>
      <c r="F728" s="1"/>
      <c r="G728" s="1"/>
      <c r="H728" s="1"/>
      <c r="I728" s="5"/>
      <c r="J728" s="5"/>
      <c r="K728" s="5"/>
      <c r="L728" s="5"/>
    </row>
    <row r="729" customHeight="1" spans="1:12">
      <c r="A729" s="1"/>
      <c r="B729" s="1"/>
      <c r="C729" s="1"/>
      <c r="D729" s="1"/>
      <c r="E729" s="1"/>
      <c r="F729" s="1"/>
      <c r="G729" s="1"/>
      <c r="H729" s="1"/>
      <c r="I729" s="5"/>
      <c r="J729" s="5"/>
      <c r="K729" s="5"/>
      <c r="L729" s="5"/>
    </row>
    <row r="730" customHeight="1" spans="1:12">
      <c r="A730" s="1"/>
      <c r="B730" s="1"/>
      <c r="C730" s="1"/>
      <c r="D730" s="1"/>
      <c r="E730" s="1"/>
      <c r="F730" s="1"/>
      <c r="G730" s="1"/>
      <c r="H730" s="1"/>
      <c r="I730" s="5"/>
      <c r="J730" s="5"/>
      <c r="K730" s="5"/>
      <c r="L730" s="5"/>
    </row>
    <row r="731" customHeight="1" spans="1:12">
      <c r="A731" s="1"/>
      <c r="B731" s="1"/>
      <c r="C731" s="1"/>
      <c r="D731" s="1"/>
      <c r="E731" s="1"/>
      <c r="F731" s="1"/>
      <c r="G731" s="1"/>
      <c r="H731" s="1"/>
      <c r="I731" s="5"/>
      <c r="J731" s="5"/>
      <c r="K731" s="5"/>
      <c r="L731" s="5"/>
    </row>
    <row r="732" customHeight="1" spans="1:12">
      <c r="A732" s="1"/>
      <c r="B732" s="1"/>
      <c r="C732" s="1"/>
      <c r="D732" s="1"/>
      <c r="E732" s="1"/>
      <c r="F732" s="1"/>
      <c r="G732" s="1"/>
      <c r="H732" s="1"/>
      <c r="I732" s="5"/>
      <c r="J732" s="5"/>
      <c r="K732" s="5"/>
      <c r="L732" s="5"/>
    </row>
    <row r="733" customHeight="1" spans="1:12">
      <c r="A733" s="1"/>
      <c r="B733" s="1"/>
      <c r="C733" s="1"/>
      <c r="D733" s="1"/>
      <c r="E733" s="1"/>
      <c r="F733" s="1"/>
      <c r="G733" s="1"/>
      <c r="H733" s="1"/>
      <c r="I733" s="5"/>
      <c r="J733" s="5"/>
      <c r="K733" s="5"/>
      <c r="L733" s="5"/>
    </row>
    <row r="734" customHeight="1" spans="1:12">
      <c r="A734" s="1"/>
      <c r="B734" s="1"/>
      <c r="C734" s="1"/>
      <c r="D734" s="1"/>
      <c r="E734" s="1"/>
      <c r="F734" s="1"/>
      <c r="G734" s="1"/>
      <c r="H734" s="1"/>
      <c r="I734" s="5"/>
      <c r="J734" s="5"/>
      <c r="K734" s="5"/>
      <c r="L734" s="5"/>
    </row>
    <row r="735" customHeight="1" spans="1:12">
      <c r="A735" s="1"/>
      <c r="B735" s="1"/>
      <c r="C735" s="1"/>
      <c r="D735" s="1"/>
      <c r="E735" s="1"/>
      <c r="F735" s="1"/>
      <c r="G735" s="1"/>
      <c r="H735" s="1"/>
      <c r="I735" s="5"/>
      <c r="J735" s="5"/>
      <c r="K735" s="5"/>
      <c r="L735" s="5"/>
    </row>
    <row r="736" customHeight="1" spans="1:12">
      <c r="A736" s="1"/>
      <c r="B736" s="1"/>
      <c r="C736" s="1"/>
      <c r="D736" s="1"/>
      <c r="E736" s="1"/>
      <c r="F736" s="1"/>
      <c r="G736" s="1"/>
      <c r="H736" s="1"/>
      <c r="I736" s="5"/>
      <c r="J736" s="5"/>
      <c r="K736" s="5"/>
      <c r="L736" s="5"/>
    </row>
    <row r="737" customHeight="1" spans="1:12">
      <c r="A737" s="1"/>
      <c r="B737" s="1"/>
      <c r="C737" s="1"/>
      <c r="D737" s="1"/>
      <c r="E737" s="1"/>
      <c r="F737" s="1"/>
      <c r="G737" s="1"/>
      <c r="H737" s="1"/>
      <c r="I737" s="5"/>
      <c r="J737" s="5"/>
      <c r="K737" s="5"/>
      <c r="L737" s="5"/>
    </row>
    <row r="738" customHeight="1" spans="1:12">
      <c r="A738" s="1"/>
      <c r="B738" s="1"/>
      <c r="C738" s="1"/>
      <c r="D738" s="1"/>
      <c r="E738" s="1"/>
      <c r="F738" s="1"/>
      <c r="G738" s="1"/>
      <c r="H738" s="1"/>
      <c r="I738" s="5"/>
      <c r="J738" s="5"/>
      <c r="K738" s="5"/>
      <c r="L738" s="5"/>
    </row>
    <row r="739" customHeight="1" spans="1:12">
      <c r="A739" s="1"/>
      <c r="B739" s="1"/>
      <c r="C739" s="1"/>
      <c r="D739" s="1"/>
      <c r="E739" s="1"/>
      <c r="F739" s="1"/>
      <c r="G739" s="1"/>
      <c r="H739" s="1"/>
      <c r="I739" s="5"/>
      <c r="J739" s="5"/>
      <c r="K739" s="5"/>
      <c r="L739" s="5"/>
    </row>
    <row r="740" customHeight="1" spans="1:12">
      <c r="A740" s="1"/>
      <c r="B740" s="1"/>
      <c r="C740" s="1"/>
      <c r="D740" s="1"/>
      <c r="E740" s="1"/>
      <c r="F740" s="1"/>
      <c r="G740" s="1"/>
      <c r="H740" s="1"/>
      <c r="I740" s="5"/>
      <c r="J740" s="5"/>
      <c r="K740" s="5"/>
      <c r="L740" s="5"/>
    </row>
    <row r="741" customHeight="1" spans="1:12">
      <c r="A741" s="1"/>
      <c r="B741" s="1"/>
      <c r="C741" s="1"/>
      <c r="D741" s="1"/>
      <c r="E741" s="1"/>
      <c r="F741" s="1"/>
      <c r="G741" s="1"/>
      <c r="H741" s="1"/>
      <c r="I741" s="5"/>
      <c r="J741" s="5"/>
      <c r="K741" s="5"/>
      <c r="L741" s="5"/>
    </row>
    <row r="742" customHeight="1" spans="1:12">
      <c r="A742" s="1"/>
      <c r="B742" s="1"/>
      <c r="C742" s="1"/>
      <c r="D742" s="1"/>
      <c r="E742" s="1"/>
      <c r="F742" s="1"/>
      <c r="G742" s="1"/>
      <c r="H742" s="1"/>
      <c r="I742" s="5"/>
      <c r="J742" s="5"/>
      <c r="K742" s="5"/>
      <c r="L742" s="5"/>
    </row>
    <row r="743" customHeight="1" spans="1:12">
      <c r="A743" s="1"/>
      <c r="B743" s="1"/>
      <c r="C743" s="1"/>
      <c r="D743" s="1"/>
      <c r="E743" s="1"/>
      <c r="F743" s="1"/>
      <c r="G743" s="1"/>
      <c r="H743" s="1"/>
      <c r="I743" s="5"/>
      <c r="J743" s="5"/>
      <c r="K743" s="5"/>
      <c r="L743" s="5"/>
    </row>
    <row r="744" customHeight="1" spans="1:12">
      <c r="A744" s="1"/>
      <c r="B744" s="1"/>
      <c r="C744" s="1"/>
      <c r="D744" s="1"/>
      <c r="E744" s="1"/>
      <c r="F744" s="1"/>
      <c r="G744" s="1"/>
      <c r="H744" s="1"/>
      <c r="I744" s="5"/>
      <c r="J744" s="5"/>
      <c r="K744" s="5"/>
      <c r="L744" s="5"/>
    </row>
    <row r="745" customHeight="1" spans="1:12">
      <c r="A745" s="1"/>
      <c r="B745" s="1"/>
      <c r="C745" s="1"/>
      <c r="D745" s="1"/>
      <c r="E745" s="1"/>
      <c r="F745" s="1"/>
      <c r="G745" s="1"/>
      <c r="H745" s="1"/>
      <c r="I745" s="5"/>
      <c r="J745" s="5"/>
      <c r="K745" s="5"/>
      <c r="L745" s="5"/>
    </row>
    <row r="746" customHeight="1" spans="1:12">
      <c r="A746" s="1"/>
      <c r="B746" s="1"/>
      <c r="C746" s="1"/>
      <c r="D746" s="1"/>
      <c r="E746" s="1"/>
      <c r="F746" s="1"/>
      <c r="G746" s="1"/>
      <c r="H746" s="1"/>
      <c r="I746" s="5"/>
      <c r="J746" s="5"/>
      <c r="K746" s="5"/>
      <c r="L746" s="5"/>
    </row>
    <row r="747" customHeight="1" spans="1:12">
      <c r="A747" s="1"/>
      <c r="B747" s="1"/>
      <c r="C747" s="1"/>
      <c r="D747" s="1"/>
      <c r="E747" s="1"/>
      <c r="F747" s="1"/>
      <c r="G747" s="1"/>
      <c r="H747" s="1"/>
      <c r="I747" s="5"/>
      <c r="J747" s="5"/>
      <c r="K747" s="5"/>
      <c r="L747" s="5"/>
    </row>
    <row r="748" customHeight="1" spans="1:12">
      <c r="A748" s="1"/>
      <c r="B748" s="1"/>
      <c r="C748" s="1"/>
      <c r="D748" s="1"/>
      <c r="E748" s="1"/>
      <c r="F748" s="1"/>
      <c r="G748" s="1"/>
      <c r="H748" s="1"/>
      <c r="I748" s="5"/>
      <c r="J748" s="5"/>
      <c r="K748" s="5"/>
      <c r="L748" s="5"/>
    </row>
    <row r="749" customHeight="1" spans="1:12">
      <c r="A749" s="1"/>
      <c r="B749" s="1"/>
      <c r="C749" s="1"/>
      <c r="D749" s="1"/>
      <c r="E749" s="1"/>
      <c r="F749" s="1"/>
      <c r="G749" s="1"/>
      <c r="H749" s="1"/>
      <c r="I749" s="5"/>
      <c r="J749" s="5"/>
      <c r="K749" s="5"/>
      <c r="L749" s="5"/>
    </row>
    <row r="750" customHeight="1" spans="1:12">
      <c r="A750" s="1"/>
      <c r="B750" s="1"/>
      <c r="C750" s="1"/>
      <c r="D750" s="1"/>
      <c r="E750" s="1"/>
      <c r="F750" s="1"/>
      <c r="G750" s="1"/>
      <c r="H750" s="1"/>
      <c r="I750" s="5"/>
      <c r="J750" s="5"/>
      <c r="K750" s="5"/>
      <c r="L750" s="5"/>
    </row>
    <row r="751" customHeight="1" spans="1:12">
      <c r="A751" s="1"/>
      <c r="B751" s="1"/>
      <c r="C751" s="1"/>
      <c r="D751" s="1"/>
      <c r="E751" s="1"/>
      <c r="F751" s="1"/>
      <c r="G751" s="1"/>
      <c r="H751" s="1"/>
      <c r="I751" s="5"/>
      <c r="J751" s="5"/>
      <c r="K751" s="5"/>
      <c r="L751" s="5"/>
    </row>
    <row r="752" customHeight="1" spans="1:12">
      <c r="A752" s="1"/>
      <c r="B752" s="1"/>
      <c r="C752" s="1"/>
      <c r="D752" s="1"/>
      <c r="E752" s="1"/>
      <c r="F752" s="1"/>
      <c r="G752" s="1"/>
      <c r="H752" s="1"/>
      <c r="I752" s="5"/>
      <c r="J752" s="5"/>
      <c r="K752" s="5"/>
      <c r="L752" s="5"/>
    </row>
    <row r="753" customHeight="1" spans="1:12">
      <c r="A753" s="1"/>
      <c r="B753" s="1"/>
      <c r="C753" s="1"/>
      <c r="D753" s="1"/>
      <c r="E753" s="1"/>
      <c r="F753" s="1"/>
      <c r="G753" s="1"/>
      <c r="H753" s="1"/>
      <c r="I753" s="5"/>
      <c r="J753" s="5"/>
      <c r="K753" s="5"/>
      <c r="L753" s="5"/>
    </row>
    <row r="754" customHeight="1" spans="1:12">
      <c r="A754" s="1"/>
      <c r="B754" s="1"/>
      <c r="C754" s="1"/>
      <c r="D754" s="1"/>
      <c r="E754" s="1"/>
      <c r="F754" s="1"/>
      <c r="G754" s="1"/>
      <c r="H754" s="1"/>
      <c r="I754" s="5"/>
      <c r="J754" s="5"/>
      <c r="K754" s="5"/>
      <c r="L754" s="5"/>
    </row>
    <row r="755" customHeight="1" spans="1:12">
      <c r="A755" s="1"/>
      <c r="B755" s="1"/>
      <c r="C755" s="1"/>
      <c r="D755" s="1"/>
      <c r="E755" s="1"/>
      <c r="F755" s="1"/>
      <c r="G755" s="1"/>
      <c r="H755" s="1"/>
      <c r="I755" s="5"/>
      <c r="J755" s="5"/>
      <c r="K755" s="5"/>
      <c r="L755" s="5"/>
    </row>
    <row r="756" customHeight="1" spans="1:12">
      <c r="A756" s="1"/>
      <c r="B756" s="1"/>
      <c r="C756" s="1"/>
      <c r="D756" s="1"/>
      <c r="E756" s="1"/>
      <c r="F756" s="1"/>
      <c r="G756" s="1"/>
      <c r="H756" s="1"/>
      <c r="I756" s="5"/>
      <c r="J756" s="5"/>
      <c r="K756" s="5"/>
      <c r="L756" s="5"/>
    </row>
    <row r="757" customHeight="1" spans="1:12">
      <c r="A757" s="1"/>
      <c r="B757" s="1"/>
      <c r="C757" s="1"/>
      <c r="D757" s="1"/>
      <c r="E757" s="1"/>
      <c r="F757" s="1"/>
      <c r="G757" s="1"/>
      <c r="H757" s="1"/>
      <c r="I757" s="5"/>
      <c r="J757" s="5"/>
      <c r="K757" s="5"/>
      <c r="L757" s="5"/>
    </row>
    <row r="758" customHeight="1" spans="1:12">
      <c r="A758" s="1"/>
      <c r="B758" s="1"/>
      <c r="C758" s="1"/>
      <c r="D758" s="1"/>
      <c r="E758" s="1"/>
      <c r="F758" s="1"/>
      <c r="G758" s="1"/>
      <c r="H758" s="1"/>
      <c r="I758" s="5"/>
      <c r="J758" s="5"/>
      <c r="K758" s="5"/>
      <c r="L758" s="5"/>
    </row>
    <row r="759" customHeight="1" spans="1:12">
      <c r="A759" s="1"/>
      <c r="B759" s="1"/>
      <c r="C759" s="1"/>
      <c r="D759" s="1"/>
      <c r="E759" s="1"/>
      <c r="F759" s="1"/>
      <c r="G759" s="1"/>
      <c r="H759" s="1"/>
      <c r="I759" s="5"/>
      <c r="J759" s="5"/>
      <c r="K759" s="5"/>
      <c r="L759" s="5"/>
    </row>
    <row r="760" customHeight="1" spans="1:12">
      <c r="A760" s="1"/>
      <c r="B760" s="1"/>
      <c r="C760" s="1"/>
      <c r="D760" s="1"/>
      <c r="E760" s="1"/>
      <c r="F760" s="1"/>
      <c r="G760" s="1"/>
      <c r="H760" s="1"/>
      <c r="I760" s="5"/>
      <c r="J760" s="5"/>
      <c r="K760" s="5"/>
      <c r="L760" s="5"/>
    </row>
    <row r="761" customHeight="1" spans="1:12">
      <c r="A761" s="1"/>
      <c r="B761" s="1"/>
      <c r="C761" s="1"/>
      <c r="D761" s="1"/>
      <c r="E761" s="1"/>
      <c r="F761" s="1"/>
      <c r="G761" s="1"/>
      <c r="H761" s="1"/>
      <c r="I761" s="5"/>
      <c r="J761" s="5"/>
      <c r="K761" s="5"/>
      <c r="L761" s="5"/>
    </row>
    <row r="762" customHeight="1" spans="1:12">
      <c r="A762" s="1"/>
      <c r="B762" s="1"/>
      <c r="C762" s="1"/>
      <c r="D762" s="1"/>
      <c r="E762" s="1"/>
      <c r="F762" s="1"/>
      <c r="G762" s="1"/>
      <c r="H762" s="1"/>
      <c r="I762" s="5"/>
      <c r="J762" s="5"/>
      <c r="K762" s="5"/>
      <c r="L762" s="5"/>
    </row>
    <row r="763" customHeight="1" spans="1:12">
      <c r="A763" s="1"/>
      <c r="B763" s="1"/>
      <c r="C763" s="1"/>
      <c r="D763" s="1"/>
      <c r="E763" s="1"/>
      <c r="F763" s="1"/>
      <c r="G763" s="1"/>
      <c r="H763" s="1"/>
      <c r="I763" s="5"/>
      <c r="J763" s="5"/>
      <c r="K763" s="5"/>
      <c r="L763" s="5"/>
    </row>
    <row r="764" customHeight="1" spans="1:12">
      <c r="A764" s="1"/>
      <c r="B764" s="1"/>
      <c r="C764" s="1"/>
      <c r="D764" s="1"/>
      <c r="E764" s="1"/>
      <c r="F764" s="1"/>
      <c r="G764" s="1"/>
      <c r="H764" s="1"/>
      <c r="I764" s="5"/>
      <c r="J764" s="5"/>
      <c r="K764" s="5"/>
      <c r="L764" s="5"/>
    </row>
    <row r="765" customHeight="1" spans="1:12">
      <c r="A765" s="1"/>
      <c r="B765" s="1"/>
      <c r="C765" s="1"/>
      <c r="D765" s="1"/>
      <c r="E765" s="1"/>
      <c r="F765" s="1"/>
      <c r="G765" s="1"/>
      <c r="H765" s="1"/>
      <c r="I765" s="5"/>
      <c r="J765" s="5"/>
      <c r="K765" s="5"/>
      <c r="L765" s="5"/>
    </row>
    <row r="766" customHeight="1" spans="1:12">
      <c r="A766" s="1"/>
      <c r="B766" s="1"/>
      <c r="C766" s="1"/>
      <c r="D766" s="1"/>
      <c r="E766" s="1"/>
      <c r="F766" s="1"/>
      <c r="G766" s="1"/>
      <c r="H766" s="1"/>
      <c r="I766" s="5"/>
      <c r="J766" s="5"/>
      <c r="K766" s="5"/>
      <c r="L766" s="5"/>
    </row>
    <row r="767" customHeight="1" spans="1:12">
      <c r="A767" s="1"/>
      <c r="B767" s="1"/>
      <c r="C767" s="1"/>
      <c r="D767" s="1"/>
      <c r="E767" s="1"/>
      <c r="F767" s="1"/>
      <c r="G767" s="1"/>
      <c r="H767" s="1"/>
      <c r="I767" s="5"/>
      <c r="J767" s="5"/>
      <c r="K767" s="5"/>
      <c r="L767" s="5"/>
    </row>
    <row r="768" customHeight="1" spans="1:12">
      <c r="A768" s="1"/>
      <c r="B768" s="1"/>
      <c r="C768" s="1"/>
      <c r="D768" s="1"/>
      <c r="E768" s="1"/>
      <c r="F768" s="1"/>
      <c r="G768" s="1"/>
      <c r="H768" s="1"/>
      <c r="I768" s="5"/>
      <c r="J768" s="5"/>
      <c r="K768" s="5"/>
      <c r="L768" s="5"/>
    </row>
    <row r="769" customHeight="1" spans="1:12">
      <c r="A769" s="1"/>
      <c r="B769" s="1"/>
      <c r="C769" s="1"/>
      <c r="D769" s="1"/>
      <c r="E769" s="1"/>
      <c r="F769" s="1"/>
      <c r="G769" s="1"/>
      <c r="H769" s="1"/>
      <c r="I769" s="5"/>
      <c r="J769" s="5"/>
      <c r="K769" s="5"/>
      <c r="L769" s="5"/>
    </row>
    <row r="770" customHeight="1" spans="1:12">
      <c r="A770" s="1"/>
      <c r="B770" s="1"/>
      <c r="C770" s="1"/>
      <c r="D770" s="1"/>
      <c r="E770" s="1"/>
      <c r="F770" s="1"/>
      <c r="G770" s="1"/>
      <c r="H770" s="1"/>
      <c r="I770" s="5"/>
      <c r="J770" s="5"/>
      <c r="K770" s="5"/>
      <c r="L770" s="5"/>
    </row>
    <row r="771" customHeight="1" spans="1:12">
      <c r="A771" s="1"/>
      <c r="B771" s="1"/>
      <c r="C771" s="1"/>
      <c r="D771" s="1"/>
      <c r="E771" s="1"/>
      <c r="F771" s="1"/>
      <c r="G771" s="1"/>
      <c r="H771" s="1"/>
      <c r="I771" s="5"/>
      <c r="J771" s="5"/>
      <c r="K771" s="5"/>
      <c r="L771" s="5"/>
    </row>
    <row r="772" customHeight="1" spans="1:12">
      <c r="A772" s="1"/>
      <c r="B772" s="1"/>
      <c r="C772" s="1"/>
      <c r="D772" s="1"/>
      <c r="E772" s="1"/>
      <c r="F772" s="1"/>
      <c r="G772" s="1"/>
      <c r="H772" s="1"/>
      <c r="I772" s="5"/>
      <c r="J772" s="5"/>
      <c r="K772" s="5"/>
      <c r="L772" s="5"/>
    </row>
    <row r="773" customHeight="1" spans="1:12">
      <c r="A773" s="1"/>
      <c r="B773" s="1"/>
      <c r="C773" s="1"/>
      <c r="D773" s="1"/>
      <c r="E773" s="1"/>
      <c r="F773" s="1"/>
      <c r="G773" s="1"/>
      <c r="H773" s="1"/>
      <c r="I773" s="5"/>
      <c r="J773" s="5"/>
      <c r="K773" s="5"/>
      <c r="L773" s="5"/>
    </row>
    <row r="774" customHeight="1" spans="1:12">
      <c r="A774" s="1"/>
      <c r="B774" s="1"/>
      <c r="C774" s="1"/>
      <c r="D774" s="1"/>
      <c r="E774" s="1"/>
      <c r="F774" s="1"/>
      <c r="G774" s="1"/>
      <c r="H774" s="1"/>
      <c r="I774" s="5"/>
      <c r="J774" s="5"/>
      <c r="K774" s="5"/>
      <c r="L774" s="5"/>
    </row>
    <row r="775" customHeight="1" spans="1:12">
      <c r="A775" s="1"/>
      <c r="B775" s="1"/>
      <c r="C775" s="1"/>
      <c r="D775" s="1"/>
      <c r="E775" s="1"/>
      <c r="F775" s="1"/>
      <c r="G775" s="1"/>
      <c r="H775" s="1"/>
      <c r="I775" s="5"/>
      <c r="J775" s="5"/>
      <c r="K775" s="5"/>
      <c r="L775" s="5"/>
    </row>
    <row r="776" customHeight="1" spans="1:12">
      <c r="A776" s="1"/>
      <c r="B776" s="1"/>
      <c r="C776" s="1"/>
      <c r="D776" s="1"/>
      <c r="E776" s="1"/>
      <c r="F776" s="1"/>
      <c r="G776" s="1"/>
      <c r="H776" s="1"/>
      <c r="I776" s="5"/>
      <c r="J776" s="5"/>
      <c r="K776" s="5"/>
      <c r="L776" s="5"/>
    </row>
    <row r="777" customHeight="1" spans="1:12">
      <c r="A777" s="1"/>
      <c r="B777" s="1"/>
      <c r="C777" s="1"/>
      <c r="D777" s="1"/>
      <c r="E777" s="1"/>
      <c r="F777" s="1"/>
      <c r="G777" s="1"/>
      <c r="H777" s="1"/>
      <c r="I777" s="5"/>
      <c r="J777" s="5"/>
      <c r="K777" s="5"/>
      <c r="L777" s="5"/>
    </row>
    <row r="778" customHeight="1" spans="1:12">
      <c r="A778" s="1"/>
      <c r="B778" s="1"/>
      <c r="C778" s="1"/>
      <c r="D778" s="1"/>
      <c r="E778" s="1"/>
      <c r="F778" s="1"/>
      <c r="G778" s="1"/>
      <c r="H778" s="1"/>
      <c r="I778" s="5"/>
      <c r="J778" s="5"/>
      <c r="K778" s="5"/>
      <c r="L778" s="5"/>
    </row>
    <row r="779" customHeight="1" spans="1:12">
      <c r="A779" s="1"/>
      <c r="B779" s="1"/>
      <c r="C779" s="1"/>
      <c r="D779" s="1"/>
      <c r="E779" s="1"/>
      <c r="F779" s="1"/>
      <c r="G779" s="1"/>
      <c r="H779" s="1"/>
      <c r="I779" s="5"/>
      <c r="J779" s="5"/>
      <c r="K779" s="5"/>
      <c r="L779" s="5"/>
    </row>
    <row r="780" customHeight="1" spans="1:12">
      <c r="A780" s="1"/>
      <c r="B780" s="1"/>
      <c r="C780" s="1"/>
      <c r="D780" s="1"/>
      <c r="E780" s="1"/>
      <c r="F780" s="1"/>
      <c r="G780" s="1"/>
      <c r="H780" s="1"/>
      <c r="I780" s="5"/>
      <c r="J780" s="5"/>
      <c r="K780" s="5"/>
      <c r="L780" s="5"/>
    </row>
    <row r="781" customHeight="1" spans="1:12">
      <c r="A781" s="1"/>
      <c r="B781" s="1"/>
      <c r="C781" s="1"/>
      <c r="D781" s="1"/>
      <c r="E781" s="1"/>
      <c r="F781" s="1"/>
      <c r="G781" s="1"/>
      <c r="H781" s="1"/>
      <c r="I781" s="5"/>
      <c r="J781" s="5"/>
      <c r="K781" s="5"/>
      <c r="L781" s="5"/>
    </row>
    <row r="782" customHeight="1" spans="1:12">
      <c r="A782" s="1"/>
      <c r="B782" s="1"/>
      <c r="C782" s="1"/>
      <c r="D782" s="1"/>
      <c r="E782" s="1"/>
      <c r="F782" s="1"/>
      <c r="G782" s="1"/>
      <c r="H782" s="1"/>
      <c r="I782" s="5"/>
      <c r="J782" s="5"/>
      <c r="K782" s="5"/>
      <c r="L782" s="5"/>
    </row>
    <row r="783" customHeight="1" spans="1:12">
      <c r="A783" s="1"/>
      <c r="B783" s="1"/>
      <c r="C783" s="1"/>
      <c r="D783" s="1"/>
      <c r="E783" s="1"/>
      <c r="F783" s="1"/>
      <c r="G783" s="1"/>
      <c r="H783" s="1"/>
      <c r="I783" s="5"/>
      <c r="J783" s="5"/>
      <c r="K783" s="5"/>
      <c r="L783" s="5"/>
    </row>
    <row r="784" customHeight="1" spans="1:12">
      <c r="A784" s="1"/>
      <c r="B784" s="1"/>
      <c r="C784" s="1"/>
      <c r="D784" s="1"/>
      <c r="E784" s="1"/>
      <c r="F784" s="1"/>
      <c r="G784" s="1"/>
      <c r="H784" s="1"/>
      <c r="I784" s="5"/>
      <c r="J784" s="5"/>
      <c r="K784" s="5"/>
      <c r="L784" s="5"/>
    </row>
    <row r="785" customHeight="1" spans="1:12">
      <c r="A785" s="1"/>
      <c r="B785" s="1"/>
      <c r="C785" s="1"/>
      <c r="D785" s="1"/>
      <c r="E785" s="1"/>
      <c r="F785" s="1"/>
      <c r="G785" s="1"/>
      <c r="H785" s="1"/>
      <c r="I785" s="5"/>
      <c r="J785" s="5"/>
      <c r="K785" s="5"/>
      <c r="L785" s="5"/>
    </row>
    <row r="786" customHeight="1" spans="1:12">
      <c r="A786" s="1"/>
      <c r="B786" s="1"/>
      <c r="C786" s="1"/>
      <c r="D786" s="1"/>
      <c r="E786" s="1"/>
      <c r="F786" s="1"/>
      <c r="G786" s="1"/>
      <c r="H786" s="1"/>
      <c r="I786" s="5"/>
      <c r="J786" s="5"/>
      <c r="K786" s="5"/>
      <c r="L786" s="5"/>
    </row>
    <row r="787" customHeight="1" spans="1:12">
      <c r="A787" s="1"/>
      <c r="B787" s="1"/>
      <c r="C787" s="1"/>
      <c r="D787" s="1"/>
      <c r="E787" s="1"/>
      <c r="F787" s="1"/>
      <c r="G787" s="1"/>
      <c r="H787" s="1"/>
      <c r="I787" s="5"/>
      <c r="J787" s="5"/>
      <c r="K787" s="5"/>
      <c r="L787" s="5"/>
    </row>
    <row r="788" customHeight="1" spans="1:12">
      <c r="A788" s="1"/>
      <c r="B788" s="1"/>
      <c r="C788" s="1"/>
      <c r="D788" s="1"/>
      <c r="E788" s="1"/>
      <c r="F788" s="1"/>
      <c r="G788" s="1"/>
      <c r="H788" s="1"/>
      <c r="I788" s="5"/>
      <c r="J788" s="5"/>
      <c r="K788" s="5"/>
      <c r="L788" s="5"/>
    </row>
    <row r="789" customHeight="1" spans="1:12">
      <c r="A789" s="1"/>
      <c r="B789" s="1"/>
      <c r="C789" s="1"/>
      <c r="D789" s="1"/>
      <c r="E789" s="1"/>
      <c r="F789" s="1"/>
      <c r="G789" s="1"/>
      <c r="H789" s="1"/>
      <c r="I789" s="5"/>
      <c r="J789" s="5"/>
      <c r="K789" s="5"/>
      <c r="L789" s="5"/>
    </row>
    <row r="790" customHeight="1" spans="1:12">
      <c r="A790" s="1"/>
      <c r="B790" s="1"/>
      <c r="C790" s="1"/>
      <c r="D790" s="1"/>
      <c r="E790" s="1"/>
      <c r="F790" s="1"/>
      <c r="G790" s="1"/>
      <c r="H790" s="1"/>
      <c r="I790" s="5"/>
      <c r="J790" s="5"/>
      <c r="K790" s="5"/>
      <c r="L790" s="5"/>
    </row>
    <row r="791" customHeight="1" spans="1:12">
      <c r="A791" s="1"/>
      <c r="B791" s="1"/>
      <c r="C791" s="1"/>
      <c r="D791" s="1"/>
      <c r="E791" s="1"/>
      <c r="F791" s="1"/>
      <c r="G791" s="1"/>
      <c r="H791" s="1"/>
      <c r="I791" s="5"/>
      <c r="J791" s="5"/>
      <c r="K791" s="5"/>
      <c r="L791" s="5"/>
    </row>
    <row r="792" customHeight="1" spans="1:12">
      <c r="A792" s="1"/>
      <c r="B792" s="1"/>
      <c r="C792" s="1"/>
      <c r="D792" s="1"/>
      <c r="E792" s="1"/>
      <c r="F792" s="1"/>
      <c r="G792" s="1"/>
      <c r="H792" s="1"/>
      <c r="I792" s="5"/>
      <c r="J792" s="5"/>
      <c r="K792" s="5"/>
      <c r="L792" s="5"/>
    </row>
    <row r="793" customHeight="1" spans="1:12">
      <c r="A793" s="1"/>
      <c r="B793" s="1"/>
      <c r="C793" s="1"/>
      <c r="D793" s="1"/>
      <c r="E793" s="1"/>
      <c r="F793" s="1"/>
      <c r="G793" s="1"/>
      <c r="H793" s="1"/>
      <c r="I793" s="5"/>
      <c r="J793" s="5"/>
      <c r="K793" s="5"/>
      <c r="L793" s="5"/>
    </row>
    <row r="794" customHeight="1" spans="1:12">
      <c r="A794" s="1"/>
      <c r="B794" s="1"/>
      <c r="C794" s="1"/>
      <c r="D794" s="1"/>
      <c r="E794" s="1"/>
      <c r="F794" s="1"/>
      <c r="G794" s="1"/>
      <c r="H794" s="1"/>
      <c r="I794" s="5"/>
      <c r="J794" s="5"/>
      <c r="K794" s="5"/>
      <c r="L794" s="5"/>
    </row>
    <row r="795" customHeight="1" spans="1:12">
      <c r="A795" s="1"/>
      <c r="B795" s="1"/>
      <c r="C795" s="1"/>
      <c r="D795" s="1"/>
      <c r="E795" s="1"/>
      <c r="F795" s="1"/>
      <c r="G795" s="1"/>
      <c r="H795" s="1"/>
      <c r="I795" s="5"/>
      <c r="J795" s="5"/>
      <c r="K795" s="5"/>
      <c r="L795" s="5"/>
    </row>
    <row r="796" customHeight="1" spans="1:12">
      <c r="A796" s="1"/>
      <c r="B796" s="1"/>
      <c r="C796" s="1"/>
      <c r="D796" s="1"/>
      <c r="E796" s="1"/>
      <c r="F796" s="1"/>
      <c r="G796" s="1"/>
      <c r="H796" s="1"/>
      <c r="I796" s="5"/>
      <c r="J796" s="5"/>
      <c r="K796" s="5"/>
      <c r="L796" s="5"/>
    </row>
    <row r="797" customHeight="1" spans="1:12">
      <c r="A797" s="1"/>
      <c r="B797" s="1"/>
      <c r="C797" s="1"/>
      <c r="D797" s="1"/>
      <c r="E797" s="1"/>
      <c r="F797" s="1"/>
      <c r="G797" s="1"/>
      <c r="H797" s="1"/>
      <c r="I797" s="5"/>
      <c r="J797" s="5"/>
      <c r="K797" s="5"/>
      <c r="L797" s="5"/>
    </row>
    <row r="798" customHeight="1" spans="1:12">
      <c r="A798" s="1"/>
      <c r="B798" s="1"/>
      <c r="C798" s="1"/>
      <c r="D798" s="1"/>
      <c r="E798" s="1"/>
      <c r="F798" s="1"/>
      <c r="G798" s="1"/>
      <c r="H798" s="1"/>
      <c r="I798" s="5"/>
      <c r="J798" s="5"/>
      <c r="K798" s="5"/>
      <c r="L798" s="5"/>
    </row>
    <row r="799" customHeight="1" spans="1:12">
      <c r="A799" s="1"/>
      <c r="B799" s="1"/>
      <c r="C799" s="1"/>
      <c r="D799" s="1"/>
      <c r="E799" s="1"/>
      <c r="F799" s="1"/>
      <c r="G799" s="1"/>
      <c r="H799" s="1"/>
      <c r="I799" s="5"/>
      <c r="J799" s="5"/>
      <c r="K799" s="5"/>
      <c r="L799" s="5"/>
    </row>
    <row r="800" customHeight="1" spans="1:12">
      <c r="A800" s="1"/>
      <c r="B800" s="1"/>
      <c r="C800" s="1"/>
      <c r="D800" s="1"/>
      <c r="E800" s="1"/>
      <c r="F800" s="1"/>
      <c r="G800" s="1"/>
      <c r="H800" s="1"/>
      <c r="I800" s="5"/>
      <c r="J800" s="5"/>
      <c r="K800" s="5"/>
      <c r="L800" s="5"/>
    </row>
    <row r="801" customHeight="1" spans="1:12">
      <c r="A801" s="1"/>
      <c r="B801" s="1"/>
      <c r="C801" s="1"/>
      <c r="D801" s="1"/>
      <c r="E801" s="1"/>
      <c r="F801" s="1"/>
      <c r="G801" s="1"/>
      <c r="H801" s="1"/>
      <c r="I801" s="5"/>
      <c r="J801" s="5"/>
      <c r="K801" s="5"/>
      <c r="L801" s="5"/>
    </row>
    <row r="802" customHeight="1" spans="1:12">
      <c r="A802" s="1"/>
      <c r="B802" s="1"/>
      <c r="C802" s="1"/>
      <c r="D802" s="1"/>
      <c r="E802" s="1"/>
      <c r="F802" s="1"/>
      <c r="G802" s="1"/>
      <c r="H802" s="1"/>
      <c r="I802" s="5"/>
      <c r="J802" s="5"/>
      <c r="K802" s="5"/>
      <c r="L802" s="5"/>
    </row>
    <row r="803" customHeight="1" spans="1:12">
      <c r="A803" s="1"/>
      <c r="B803" s="1"/>
      <c r="C803" s="1"/>
      <c r="D803" s="1"/>
      <c r="E803" s="1"/>
      <c r="F803" s="1"/>
      <c r="G803" s="1"/>
      <c r="H803" s="1"/>
      <c r="I803" s="5"/>
      <c r="J803" s="5"/>
      <c r="K803" s="5"/>
      <c r="L803" s="5"/>
    </row>
    <row r="804" customHeight="1" spans="1:12">
      <c r="A804" s="1"/>
      <c r="B804" s="1"/>
      <c r="C804" s="1"/>
      <c r="D804" s="1"/>
      <c r="E804" s="1"/>
      <c r="F804" s="1"/>
      <c r="G804" s="1"/>
      <c r="H804" s="1"/>
      <c r="I804" s="5"/>
      <c r="J804" s="5"/>
      <c r="K804" s="5"/>
      <c r="L804" s="5"/>
    </row>
    <row r="805" customHeight="1" spans="1:12">
      <c r="A805" s="1"/>
      <c r="B805" s="1"/>
      <c r="C805" s="1"/>
      <c r="D805" s="1"/>
      <c r="E805" s="1"/>
      <c r="F805" s="1"/>
      <c r="G805" s="1"/>
      <c r="H805" s="1"/>
      <c r="I805" s="5"/>
      <c r="J805" s="5"/>
      <c r="K805" s="5"/>
      <c r="L805" s="5"/>
    </row>
    <row r="806" customHeight="1" spans="1:12">
      <c r="A806" s="1"/>
      <c r="B806" s="1"/>
      <c r="C806" s="1"/>
      <c r="D806" s="1"/>
      <c r="E806" s="1"/>
      <c r="F806" s="1"/>
      <c r="G806" s="1"/>
      <c r="H806" s="1"/>
      <c r="I806" s="5"/>
      <c r="J806" s="5"/>
      <c r="K806" s="5"/>
      <c r="L806" s="5"/>
    </row>
    <row r="807" customHeight="1" spans="1:12">
      <c r="A807" s="1"/>
      <c r="B807" s="1"/>
      <c r="C807" s="1"/>
      <c r="D807" s="1"/>
      <c r="E807" s="1"/>
      <c r="F807" s="1"/>
      <c r="G807" s="1"/>
      <c r="H807" s="1"/>
      <c r="I807" s="5"/>
      <c r="J807" s="5"/>
      <c r="K807" s="5"/>
      <c r="L807" s="5"/>
    </row>
    <row r="808" customHeight="1" spans="1:12">
      <c r="A808" s="1"/>
      <c r="B808" s="1"/>
      <c r="C808" s="1"/>
      <c r="D808" s="1"/>
      <c r="E808" s="1"/>
      <c r="F808" s="1"/>
      <c r="G808" s="1"/>
      <c r="H808" s="1"/>
      <c r="I808" s="5"/>
      <c r="J808" s="5"/>
      <c r="K808" s="5"/>
      <c r="L808" s="5"/>
    </row>
    <row r="809" customHeight="1" spans="1:12">
      <c r="A809" s="1"/>
      <c r="B809" s="1"/>
      <c r="C809" s="1"/>
      <c r="D809" s="1"/>
      <c r="E809" s="1"/>
      <c r="F809" s="1"/>
      <c r="G809" s="1"/>
      <c r="H809" s="1"/>
      <c r="I809" s="5"/>
      <c r="J809" s="5"/>
      <c r="K809" s="5"/>
      <c r="L809" s="5"/>
    </row>
    <row r="810" customHeight="1" spans="1:12">
      <c r="A810" s="1"/>
      <c r="B810" s="1"/>
      <c r="C810" s="1"/>
      <c r="D810" s="1"/>
      <c r="E810" s="1"/>
      <c r="F810" s="1"/>
      <c r="G810" s="1"/>
      <c r="H810" s="1"/>
      <c r="I810" s="5"/>
      <c r="J810" s="5"/>
      <c r="K810" s="5"/>
      <c r="L810" s="5"/>
    </row>
    <row r="811" customHeight="1" spans="1:12">
      <c r="A811" s="1"/>
      <c r="B811" s="1"/>
      <c r="C811" s="1"/>
      <c r="D811" s="1"/>
      <c r="E811" s="1"/>
      <c r="F811" s="1"/>
      <c r="G811" s="1"/>
      <c r="H811" s="1"/>
      <c r="I811" s="5"/>
      <c r="J811" s="5"/>
      <c r="K811" s="5"/>
      <c r="L811" s="5"/>
    </row>
    <row r="812" customHeight="1" spans="1:12">
      <c r="A812" s="1"/>
      <c r="B812" s="1"/>
      <c r="C812" s="1"/>
      <c r="D812" s="1"/>
      <c r="E812" s="1"/>
      <c r="F812" s="1"/>
      <c r="G812" s="1"/>
      <c r="H812" s="1"/>
      <c r="I812" s="5"/>
      <c r="J812" s="5"/>
      <c r="K812" s="5"/>
      <c r="L812" s="5"/>
    </row>
    <row r="813" customHeight="1" spans="1:12">
      <c r="A813" s="1"/>
      <c r="B813" s="1"/>
      <c r="C813" s="1"/>
      <c r="D813" s="1"/>
      <c r="E813" s="1"/>
      <c r="F813" s="1"/>
      <c r="G813" s="1"/>
      <c r="H813" s="1"/>
      <c r="I813" s="5"/>
      <c r="J813" s="5"/>
      <c r="K813" s="5"/>
      <c r="L813" s="5"/>
    </row>
    <row r="814" customHeight="1" spans="1:12">
      <c r="A814" s="1"/>
      <c r="B814" s="1"/>
      <c r="C814" s="1"/>
      <c r="D814" s="1"/>
      <c r="E814" s="1"/>
      <c r="F814" s="1"/>
      <c r="G814" s="1"/>
      <c r="H814" s="1"/>
      <c r="I814" s="5"/>
      <c r="J814" s="5"/>
      <c r="K814" s="5"/>
      <c r="L814" s="5"/>
    </row>
    <row r="815" customHeight="1" spans="1:12">
      <c r="A815" s="1"/>
      <c r="B815" s="1"/>
      <c r="C815" s="1"/>
      <c r="D815" s="1"/>
      <c r="E815" s="1"/>
      <c r="F815" s="1"/>
      <c r="G815" s="1"/>
      <c r="H815" s="1"/>
      <c r="I815" s="5"/>
      <c r="J815" s="5"/>
      <c r="K815" s="5"/>
      <c r="L815" s="5"/>
    </row>
    <row r="816" customHeight="1" spans="1:12">
      <c r="A816" s="1"/>
      <c r="B816" s="1"/>
      <c r="C816" s="1"/>
      <c r="D816" s="1"/>
      <c r="E816" s="1"/>
      <c r="F816" s="1"/>
      <c r="G816" s="1"/>
      <c r="H816" s="1"/>
      <c r="I816" s="5"/>
      <c r="J816" s="5"/>
      <c r="K816" s="5"/>
      <c r="L816" s="5"/>
    </row>
    <row r="817" customHeight="1" spans="1:12">
      <c r="A817" s="1"/>
      <c r="B817" s="1"/>
      <c r="C817" s="1"/>
      <c r="D817" s="1"/>
      <c r="E817" s="1"/>
      <c r="F817" s="1"/>
      <c r="G817" s="1"/>
      <c r="H817" s="1"/>
      <c r="I817" s="5"/>
      <c r="J817" s="5"/>
      <c r="K817" s="5"/>
      <c r="L817" s="5"/>
    </row>
    <row r="818" customHeight="1" spans="1:12">
      <c r="A818" s="1"/>
      <c r="B818" s="1"/>
      <c r="C818" s="1"/>
      <c r="D818" s="1"/>
      <c r="E818" s="1"/>
      <c r="F818" s="1"/>
      <c r="G818" s="1"/>
      <c r="H818" s="1"/>
      <c r="I818" s="5"/>
      <c r="J818" s="5"/>
      <c r="K818" s="5"/>
      <c r="L818" s="5"/>
    </row>
    <row r="819" customHeight="1" spans="1:12">
      <c r="A819" s="1"/>
      <c r="B819" s="1"/>
      <c r="C819" s="1"/>
      <c r="D819" s="1"/>
      <c r="E819" s="1"/>
      <c r="F819" s="1"/>
      <c r="G819" s="1"/>
      <c r="H819" s="1"/>
      <c r="I819" s="5"/>
      <c r="J819" s="5"/>
      <c r="K819" s="5"/>
      <c r="L819" s="5"/>
    </row>
    <row r="820" customHeight="1" spans="1:12">
      <c r="A820" s="1"/>
      <c r="B820" s="1"/>
      <c r="C820" s="1"/>
      <c r="D820" s="1"/>
      <c r="E820" s="1"/>
      <c r="F820" s="1"/>
      <c r="G820" s="1"/>
      <c r="H820" s="1"/>
      <c r="I820" s="5"/>
      <c r="J820" s="5"/>
      <c r="K820" s="5"/>
      <c r="L820" s="5"/>
    </row>
    <row r="821" customHeight="1" spans="1:12">
      <c r="A821" s="1"/>
      <c r="B821" s="1"/>
      <c r="C821" s="1"/>
      <c r="D821" s="1"/>
      <c r="E821" s="1"/>
      <c r="F821" s="1"/>
      <c r="G821" s="1"/>
      <c r="H821" s="1"/>
      <c r="I821" s="5"/>
      <c r="J821" s="5"/>
      <c r="K821" s="5"/>
      <c r="L821" s="5"/>
    </row>
    <row r="822" customHeight="1" spans="1:12">
      <c r="A822" s="1"/>
      <c r="B822" s="1"/>
      <c r="C822" s="1"/>
      <c r="D822" s="1"/>
      <c r="E822" s="1"/>
      <c r="F822" s="1"/>
      <c r="G822" s="1"/>
      <c r="H822" s="1"/>
      <c r="I822" s="5"/>
      <c r="J822" s="5"/>
      <c r="K822" s="5"/>
      <c r="L822" s="5"/>
    </row>
    <row r="823" customHeight="1" spans="1:12">
      <c r="A823" s="1"/>
      <c r="B823" s="1"/>
      <c r="C823" s="1"/>
      <c r="D823" s="1"/>
      <c r="E823" s="1"/>
      <c r="F823" s="1"/>
      <c r="G823" s="1"/>
      <c r="H823" s="1"/>
      <c r="I823" s="5"/>
      <c r="J823" s="5"/>
      <c r="K823" s="5"/>
      <c r="L823" s="5"/>
    </row>
    <row r="824" customHeight="1" spans="1:12">
      <c r="A824" s="1"/>
      <c r="B824" s="1"/>
      <c r="C824" s="1"/>
      <c r="D824" s="1"/>
      <c r="E824" s="1"/>
      <c r="F824" s="1"/>
      <c r="G824" s="1"/>
      <c r="H824" s="1"/>
      <c r="I824" s="5"/>
      <c r="J824" s="5"/>
      <c r="K824" s="5"/>
      <c r="L824" s="5"/>
    </row>
    <row r="825" customHeight="1" spans="1:12">
      <c r="A825" s="1"/>
      <c r="B825" s="1"/>
      <c r="C825" s="1"/>
      <c r="D825" s="1"/>
      <c r="E825" s="1"/>
      <c r="F825" s="1"/>
      <c r="G825" s="1"/>
      <c r="H825" s="1"/>
      <c r="I825" s="5"/>
      <c r="J825" s="5"/>
      <c r="K825" s="5"/>
      <c r="L825" s="5"/>
    </row>
    <row r="826" customHeight="1" spans="1:12">
      <c r="A826" s="1"/>
      <c r="B826" s="1"/>
      <c r="C826" s="1"/>
      <c r="D826" s="1"/>
      <c r="E826" s="1"/>
      <c r="F826" s="1"/>
      <c r="G826" s="1"/>
      <c r="H826" s="1"/>
      <c r="I826" s="5"/>
      <c r="J826" s="5"/>
      <c r="K826" s="5"/>
      <c r="L826" s="5"/>
    </row>
    <row r="827" customHeight="1" spans="1:12">
      <c r="A827" s="1"/>
      <c r="B827" s="1"/>
      <c r="C827" s="1"/>
      <c r="D827" s="1"/>
      <c r="E827" s="1"/>
      <c r="F827" s="1"/>
      <c r="G827" s="1"/>
      <c r="H827" s="1"/>
      <c r="I827" s="5"/>
      <c r="J827" s="5"/>
      <c r="K827" s="5"/>
      <c r="L827" s="5"/>
    </row>
    <row r="828" customHeight="1" spans="1:12">
      <c r="A828" s="1"/>
      <c r="B828" s="1"/>
      <c r="C828" s="1"/>
      <c r="D828" s="1"/>
      <c r="E828" s="1"/>
      <c r="F828" s="1"/>
      <c r="G828" s="1"/>
      <c r="H828" s="1"/>
      <c r="I828" s="5"/>
      <c r="J828" s="5"/>
      <c r="K828" s="5"/>
      <c r="L828" s="5"/>
    </row>
    <row r="829" customHeight="1" spans="1:12">
      <c r="A829" s="1"/>
      <c r="B829" s="1"/>
      <c r="C829" s="1"/>
      <c r="D829" s="1"/>
      <c r="E829" s="1"/>
      <c r="F829" s="1"/>
      <c r="G829" s="1"/>
      <c r="H829" s="1"/>
      <c r="I829" s="5"/>
      <c r="J829" s="5"/>
      <c r="K829" s="5"/>
      <c r="L829" s="5"/>
    </row>
    <row r="830" customHeight="1" spans="1:12">
      <c r="A830" s="1"/>
      <c r="B830" s="1"/>
      <c r="C830" s="1"/>
      <c r="D830" s="1"/>
      <c r="E830" s="1"/>
      <c r="F830" s="1"/>
      <c r="G830" s="1"/>
      <c r="H830" s="1"/>
      <c r="I830" s="5"/>
      <c r="J830" s="5"/>
      <c r="K830" s="5"/>
      <c r="L830" s="5"/>
    </row>
    <row r="831" customHeight="1" spans="1:12">
      <c r="A831" s="1"/>
      <c r="B831" s="1"/>
      <c r="C831" s="1"/>
      <c r="D831" s="1"/>
      <c r="E831" s="1"/>
      <c r="F831" s="1"/>
      <c r="G831" s="1"/>
      <c r="H831" s="1"/>
      <c r="I831" s="5"/>
      <c r="J831" s="5"/>
      <c r="K831" s="5"/>
      <c r="L831" s="5"/>
    </row>
    <row r="832" customHeight="1" spans="1:12">
      <c r="A832" s="1"/>
      <c r="B832" s="1"/>
      <c r="C832" s="1"/>
      <c r="D832" s="1"/>
      <c r="E832" s="1"/>
      <c r="F832" s="1"/>
      <c r="G832" s="1"/>
      <c r="H832" s="1"/>
      <c r="I832" s="5"/>
      <c r="J832" s="5"/>
      <c r="K832" s="5"/>
      <c r="L832" s="5"/>
    </row>
    <row r="833" customHeight="1" spans="1:12">
      <c r="A833" s="1"/>
      <c r="B833" s="1"/>
      <c r="C833" s="1"/>
      <c r="D833" s="1"/>
      <c r="E833" s="1"/>
      <c r="F833" s="1"/>
      <c r="G833" s="1"/>
      <c r="H833" s="1"/>
      <c r="I833" s="5"/>
      <c r="J833" s="5"/>
      <c r="K833" s="5"/>
      <c r="L833" s="5"/>
    </row>
    <row r="834" customHeight="1" spans="1:12">
      <c r="A834" s="1"/>
      <c r="B834" s="1"/>
      <c r="C834" s="1"/>
      <c r="D834" s="1"/>
      <c r="E834" s="1"/>
      <c r="F834" s="1"/>
      <c r="G834" s="1"/>
      <c r="H834" s="1"/>
      <c r="I834" s="5"/>
      <c r="J834" s="5"/>
      <c r="K834" s="5"/>
      <c r="L834" s="5"/>
    </row>
    <row r="835" customHeight="1" spans="1:12">
      <c r="A835" s="1"/>
      <c r="B835" s="1"/>
      <c r="C835" s="1"/>
      <c r="D835" s="1"/>
      <c r="E835" s="1"/>
      <c r="F835" s="1"/>
      <c r="G835" s="1"/>
      <c r="H835" s="1"/>
      <c r="I835" s="5"/>
      <c r="J835" s="5"/>
      <c r="K835" s="5"/>
      <c r="L835" s="5"/>
    </row>
    <row r="836" customHeight="1" spans="1:12">
      <c r="A836" s="1"/>
      <c r="B836" s="1"/>
      <c r="C836" s="1"/>
      <c r="D836" s="1"/>
      <c r="E836" s="1"/>
      <c r="F836" s="1"/>
      <c r="G836" s="1"/>
      <c r="H836" s="1"/>
      <c r="I836" s="5"/>
      <c r="J836" s="5"/>
      <c r="K836" s="5"/>
      <c r="L836" s="5"/>
    </row>
    <row r="837" customHeight="1" spans="1:12">
      <c r="A837" s="1"/>
      <c r="B837" s="1"/>
      <c r="C837" s="1"/>
      <c r="D837" s="1"/>
      <c r="E837" s="1"/>
      <c r="F837" s="1"/>
      <c r="G837" s="1"/>
      <c r="H837" s="1"/>
      <c r="I837" s="5"/>
      <c r="J837" s="5"/>
      <c r="K837" s="5"/>
      <c r="L837" s="5"/>
    </row>
    <row r="838" customHeight="1" spans="1:12">
      <c r="A838" s="1"/>
      <c r="B838" s="1"/>
      <c r="C838" s="1"/>
      <c r="D838" s="1"/>
      <c r="E838" s="1"/>
      <c r="F838" s="1"/>
      <c r="G838" s="1"/>
      <c r="H838" s="1"/>
      <c r="I838" s="5"/>
      <c r="J838" s="5"/>
      <c r="K838" s="5"/>
      <c r="L838" s="5"/>
    </row>
    <row r="839" customHeight="1" spans="1:12">
      <c r="A839" s="1"/>
      <c r="B839" s="1"/>
      <c r="C839" s="1"/>
      <c r="D839" s="1"/>
      <c r="E839" s="1"/>
      <c r="F839" s="1"/>
      <c r="G839" s="1"/>
      <c r="H839" s="1"/>
      <c r="I839" s="5"/>
      <c r="J839" s="5"/>
      <c r="K839" s="5"/>
      <c r="L839" s="5"/>
    </row>
    <row r="840" customHeight="1" spans="1:12">
      <c r="A840" s="1"/>
      <c r="B840" s="1"/>
      <c r="C840" s="1"/>
      <c r="D840" s="1"/>
      <c r="E840" s="1"/>
      <c r="F840" s="1"/>
      <c r="G840" s="1"/>
      <c r="H840" s="1"/>
      <c r="I840" s="5"/>
      <c r="J840" s="5"/>
      <c r="K840" s="5"/>
      <c r="L840" s="5"/>
    </row>
    <row r="841" customHeight="1" spans="1:12">
      <c r="A841" s="1"/>
      <c r="B841" s="1"/>
      <c r="C841" s="1"/>
      <c r="D841" s="1"/>
      <c r="E841" s="1"/>
      <c r="F841" s="1"/>
      <c r="G841" s="1"/>
      <c r="H841" s="1"/>
      <c r="I841" s="5"/>
      <c r="J841" s="5"/>
      <c r="K841" s="5"/>
      <c r="L841" s="5"/>
    </row>
    <row r="842" customHeight="1" spans="1:12">
      <c r="A842" s="1"/>
      <c r="B842" s="1"/>
      <c r="C842" s="1"/>
      <c r="D842" s="1"/>
      <c r="E842" s="1"/>
      <c r="F842" s="1"/>
      <c r="G842" s="1"/>
      <c r="H842" s="1"/>
      <c r="I842" s="5"/>
      <c r="J842" s="5"/>
      <c r="K842" s="5"/>
      <c r="L842" s="5"/>
    </row>
    <row r="843" customHeight="1" spans="1:12">
      <c r="A843" s="1"/>
      <c r="B843" s="1"/>
      <c r="C843" s="1"/>
      <c r="D843" s="1"/>
      <c r="E843" s="1"/>
      <c r="F843" s="1"/>
      <c r="G843" s="1"/>
      <c r="H843" s="1"/>
      <c r="I843" s="5"/>
      <c r="J843" s="5"/>
      <c r="K843" s="5"/>
      <c r="L843" s="5"/>
    </row>
    <row r="844" customHeight="1" spans="1:12">
      <c r="A844" s="1"/>
      <c r="B844" s="1"/>
      <c r="C844" s="1"/>
      <c r="D844" s="1"/>
      <c r="E844" s="1"/>
      <c r="F844" s="1"/>
      <c r="G844" s="1"/>
      <c r="H844" s="1"/>
      <c r="I844" s="5"/>
      <c r="J844" s="5"/>
      <c r="K844" s="5"/>
      <c r="L844" s="5"/>
    </row>
    <row r="845" customHeight="1" spans="1:12">
      <c r="A845" s="1"/>
      <c r="B845" s="1"/>
      <c r="C845" s="1"/>
      <c r="D845" s="1"/>
      <c r="E845" s="1"/>
      <c r="F845" s="1"/>
      <c r="G845" s="1"/>
      <c r="H845" s="1"/>
      <c r="I845" s="5"/>
      <c r="J845" s="5"/>
      <c r="K845" s="5"/>
      <c r="L845" s="5"/>
    </row>
    <row r="846" customHeight="1" spans="1:12">
      <c r="A846" s="1"/>
      <c r="B846" s="1"/>
      <c r="C846" s="1"/>
      <c r="D846" s="1"/>
      <c r="E846" s="1"/>
      <c r="F846" s="1"/>
      <c r="G846" s="1"/>
      <c r="H846" s="1"/>
      <c r="I846" s="5"/>
      <c r="J846" s="5"/>
      <c r="K846" s="5"/>
      <c r="L846" s="5"/>
    </row>
    <row r="847" customHeight="1" spans="1:12">
      <c r="A847" s="1"/>
      <c r="B847" s="1"/>
      <c r="C847" s="1"/>
      <c r="D847" s="1"/>
      <c r="E847" s="1"/>
      <c r="F847" s="1"/>
      <c r="G847" s="1"/>
      <c r="H847" s="1"/>
      <c r="I847" s="5"/>
      <c r="J847" s="5"/>
      <c r="K847" s="5"/>
      <c r="L847" s="5"/>
    </row>
    <row r="848" customHeight="1" spans="1:12">
      <c r="A848" s="1"/>
      <c r="B848" s="1"/>
      <c r="C848" s="1"/>
      <c r="D848" s="1"/>
      <c r="E848" s="1"/>
      <c r="F848" s="1"/>
      <c r="G848" s="1"/>
      <c r="H848" s="1"/>
      <c r="I848" s="5"/>
      <c r="J848" s="5"/>
      <c r="K848" s="5"/>
      <c r="L848" s="5"/>
    </row>
    <row r="849" customHeight="1" spans="1:12">
      <c r="A849" s="1"/>
      <c r="B849" s="1"/>
      <c r="C849" s="1"/>
      <c r="D849" s="1"/>
      <c r="E849" s="1"/>
      <c r="F849" s="1"/>
      <c r="G849" s="1"/>
      <c r="H849" s="1"/>
      <c r="I849" s="5"/>
      <c r="J849" s="5"/>
      <c r="K849" s="5"/>
      <c r="L849" s="5"/>
    </row>
    <row r="850" customHeight="1" spans="1:12">
      <c r="A850" s="1"/>
      <c r="B850" s="1"/>
      <c r="C850" s="1"/>
      <c r="D850" s="1"/>
      <c r="E850" s="1"/>
      <c r="F850" s="1"/>
      <c r="G850" s="1"/>
      <c r="H850" s="1"/>
      <c r="I850" s="5"/>
      <c r="J850" s="5"/>
      <c r="K850" s="5"/>
      <c r="L850" s="5"/>
    </row>
    <row r="851" customHeight="1" spans="1:12">
      <c r="A851" s="1"/>
      <c r="B851" s="1"/>
      <c r="C851" s="1"/>
      <c r="D851" s="1"/>
      <c r="E851" s="1"/>
      <c r="F851" s="1"/>
      <c r="G851" s="1"/>
      <c r="H851" s="1"/>
      <c r="I851" s="5"/>
      <c r="J851" s="5"/>
      <c r="K851" s="5"/>
      <c r="L851" s="5"/>
    </row>
    <row r="852" customHeight="1" spans="1:12">
      <c r="A852" s="1"/>
      <c r="B852" s="1"/>
      <c r="C852" s="1"/>
      <c r="D852" s="1"/>
      <c r="E852" s="1"/>
      <c r="F852" s="1"/>
      <c r="G852" s="1"/>
      <c r="H852" s="1"/>
      <c r="I852" s="5"/>
      <c r="J852" s="5"/>
      <c r="K852" s="5"/>
      <c r="L852" s="5"/>
    </row>
    <row r="853" customHeight="1" spans="1:12">
      <c r="A853" s="1"/>
      <c r="B853" s="1"/>
      <c r="C853" s="1"/>
      <c r="D853" s="1"/>
      <c r="E853" s="1"/>
      <c r="F853" s="1"/>
      <c r="G853" s="1"/>
      <c r="H853" s="1"/>
      <c r="I853" s="5"/>
      <c r="J853" s="5"/>
      <c r="K853" s="5"/>
      <c r="L853" s="5"/>
    </row>
    <row r="854" customHeight="1" spans="1:12">
      <c r="A854" s="1"/>
      <c r="B854" s="1"/>
      <c r="C854" s="1"/>
      <c r="D854" s="1"/>
      <c r="E854" s="1"/>
      <c r="F854" s="1"/>
      <c r="G854" s="1"/>
      <c r="H854" s="1"/>
      <c r="I854" s="5"/>
      <c r="J854" s="5"/>
      <c r="K854" s="5"/>
      <c r="L854" s="5"/>
    </row>
    <row r="855" customHeight="1" spans="1:12">
      <c r="A855" s="1"/>
      <c r="B855" s="1"/>
      <c r="C855" s="1"/>
      <c r="D855" s="1"/>
      <c r="E855" s="1"/>
      <c r="F855" s="1"/>
      <c r="G855" s="1"/>
      <c r="H855" s="1"/>
      <c r="I855" s="5"/>
      <c r="J855" s="5"/>
      <c r="K855" s="5"/>
      <c r="L855" s="5"/>
    </row>
    <row r="856" customHeight="1" spans="1:12">
      <c r="A856" s="1"/>
      <c r="B856" s="1"/>
      <c r="C856" s="1"/>
      <c r="D856" s="1"/>
      <c r="E856" s="1"/>
      <c r="F856" s="1"/>
      <c r="G856" s="1"/>
      <c r="H856" s="1"/>
      <c r="I856" s="5"/>
      <c r="J856" s="5"/>
      <c r="K856" s="5"/>
      <c r="L856" s="5"/>
    </row>
    <row r="857" customHeight="1" spans="1:12">
      <c r="A857" s="1"/>
      <c r="B857" s="1"/>
      <c r="C857" s="1"/>
      <c r="D857" s="1"/>
      <c r="E857" s="1"/>
      <c r="F857" s="1"/>
      <c r="G857" s="1"/>
      <c r="H857" s="1"/>
      <c r="I857" s="5"/>
      <c r="J857" s="5"/>
      <c r="K857" s="5"/>
      <c r="L857" s="5"/>
    </row>
    <row r="858" customHeight="1" spans="1:12">
      <c r="A858" s="1"/>
      <c r="B858" s="1"/>
      <c r="C858" s="1"/>
      <c r="D858" s="1"/>
      <c r="E858" s="1"/>
      <c r="F858" s="1"/>
      <c r="G858" s="1"/>
      <c r="H858" s="1"/>
      <c r="I858" s="5"/>
      <c r="J858" s="5"/>
      <c r="K858" s="5"/>
      <c r="L858" s="5"/>
    </row>
    <row r="859" customHeight="1" spans="1:12">
      <c r="A859" s="1"/>
      <c r="B859" s="1"/>
      <c r="C859" s="1"/>
      <c r="D859" s="1"/>
      <c r="E859" s="1"/>
      <c r="F859" s="1"/>
      <c r="G859" s="1"/>
      <c r="H859" s="1"/>
      <c r="I859" s="5"/>
      <c r="J859" s="5"/>
      <c r="K859" s="5"/>
      <c r="L859" s="5"/>
    </row>
    <row r="860" customHeight="1" spans="1:12">
      <c r="A860" s="1"/>
      <c r="B860" s="1"/>
      <c r="C860" s="1"/>
      <c r="D860" s="1"/>
      <c r="E860" s="1"/>
      <c r="F860" s="1"/>
      <c r="G860" s="1"/>
      <c r="H860" s="1"/>
      <c r="I860" s="5"/>
      <c r="J860" s="5"/>
      <c r="K860" s="5"/>
      <c r="L860" s="5"/>
    </row>
    <row r="861" customHeight="1" spans="1:12">
      <c r="A861" s="1"/>
      <c r="B861" s="1"/>
      <c r="C861" s="1"/>
      <c r="D861" s="1"/>
      <c r="E861" s="1"/>
      <c r="F861" s="1"/>
      <c r="G861" s="1"/>
      <c r="H861" s="1"/>
      <c r="I861" s="5"/>
      <c r="J861" s="5"/>
      <c r="K861" s="5"/>
      <c r="L861" s="5"/>
    </row>
    <row r="862" customHeight="1" spans="1:12">
      <c r="A862" s="1"/>
      <c r="B862" s="1"/>
      <c r="C862" s="1"/>
      <c r="D862" s="1"/>
      <c r="E862" s="1"/>
      <c r="F862" s="1"/>
      <c r="G862" s="1"/>
      <c r="H862" s="1"/>
      <c r="I862" s="5"/>
      <c r="J862" s="5"/>
      <c r="K862" s="5"/>
      <c r="L862" s="5"/>
    </row>
    <row r="863" customHeight="1" spans="1:7">
      <c r="A863" s="1"/>
      <c r="B863" s="1"/>
      <c r="C863" s="1"/>
      <c r="D863" s="1"/>
      <c r="E863" s="1"/>
      <c r="F863" s="1"/>
      <c r="G863" s="1"/>
    </row>
    <row r="864" customHeight="1" spans="1:7">
      <c r="A864" s="1"/>
      <c r="B864" s="1"/>
      <c r="C864" s="1"/>
      <c r="D864" s="1"/>
      <c r="E864" s="1"/>
      <c r="F864" s="1"/>
      <c r="G864" s="1"/>
    </row>
    <row r="865" customHeight="1" spans="1:7">
      <c r="A865" s="1"/>
      <c r="B865" s="1"/>
      <c r="C865" s="1"/>
      <c r="D865" s="1"/>
      <c r="E865" s="1"/>
      <c r="F865" s="1"/>
      <c r="G865" s="1"/>
    </row>
    <row r="866" customHeight="1" spans="1:7">
      <c r="A866" s="1"/>
      <c r="B866" s="1"/>
      <c r="C866" s="1"/>
      <c r="D866" s="1"/>
      <c r="E866" s="1"/>
      <c r="F866" s="1"/>
      <c r="G866" s="1"/>
    </row>
    <row r="867" customHeight="1" spans="1:7">
      <c r="A867" s="1"/>
      <c r="B867" s="1"/>
      <c r="C867" s="1"/>
      <c r="D867" s="1"/>
      <c r="E867" s="1"/>
      <c r="F867" s="1"/>
      <c r="G867" s="1"/>
    </row>
    <row r="868" customHeight="1" spans="1:7">
      <c r="A868" s="1"/>
      <c r="B868" s="1"/>
      <c r="C868" s="1"/>
      <c r="D868" s="1"/>
      <c r="E868" s="1"/>
      <c r="F868" s="1"/>
      <c r="G868" s="1"/>
    </row>
    <row r="869" customHeight="1" spans="1:7">
      <c r="A869" s="1"/>
      <c r="B869" s="1"/>
      <c r="C869" s="1"/>
      <c r="D869" s="1"/>
      <c r="E869" s="1"/>
      <c r="F869" s="1"/>
      <c r="G869" s="1"/>
    </row>
    <row r="870" customHeight="1" spans="1:7">
      <c r="A870" s="1"/>
      <c r="B870" s="1"/>
      <c r="C870" s="1"/>
      <c r="D870" s="1"/>
      <c r="E870" s="1"/>
      <c r="F870" s="1"/>
      <c r="G870" s="1"/>
    </row>
    <row r="871" customHeight="1" spans="1:7">
      <c r="A871" s="1"/>
      <c r="B871" s="1"/>
      <c r="C871" s="1"/>
      <c r="D871" s="1"/>
      <c r="E871" s="1"/>
      <c r="F871" s="1"/>
      <c r="G871" s="1"/>
    </row>
    <row r="872" customHeight="1" spans="1:7">
      <c r="A872" s="1"/>
      <c r="B872" s="1"/>
      <c r="C872" s="1"/>
      <c r="D872" s="1"/>
      <c r="E872" s="1"/>
      <c r="F872" s="1"/>
      <c r="G872" s="1"/>
    </row>
    <row r="873" customHeight="1" spans="1:7">
      <c r="A873" s="1"/>
      <c r="B873" s="1"/>
      <c r="C873" s="1"/>
      <c r="D873" s="1"/>
      <c r="E873" s="1"/>
      <c r="F873" s="1"/>
      <c r="G873" s="1"/>
    </row>
    <row r="874" customHeight="1" spans="1:7">
      <c r="A874" s="1"/>
      <c r="B874" s="1"/>
      <c r="C874" s="1"/>
      <c r="D874" s="1"/>
      <c r="E874" s="1"/>
      <c r="F874" s="1"/>
      <c r="G874" s="1"/>
    </row>
    <row r="875" customHeight="1" spans="1:7">
      <c r="A875" s="1"/>
      <c r="B875" s="1"/>
      <c r="C875" s="1"/>
      <c r="D875" s="1"/>
      <c r="E875" s="1"/>
      <c r="F875" s="1"/>
      <c r="G875" s="1"/>
    </row>
    <row r="876" customHeight="1" spans="1:7">
      <c r="A876" s="1"/>
      <c r="B876" s="1"/>
      <c r="C876" s="1"/>
      <c r="D876" s="1"/>
      <c r="E876" s="1"/>
      <c r="F876" s="1"/>
      <c r="G876" s="1"/>
    </row>
    <row r="877" customHeight="1" spans="1:7">
      <c r="A877" s="1"/>
      <c r="B877" s="1"/>
      <c r="C877" s="1"/>
      <c r="D877" s="1"/>
      <c r="E877" s="1"/>
      <c r="F877" s="1"/>
      <c r="G877" s="1"/>
    </row>
    <row r="878" customHeight="1" spans="1:7">
      <c r="A878" s="1"/>
      <c r="B878" s="1"/>
      <c r="C878" s="1"/>
      <c r="D878" s="1"/>
      <c r="E878" s="1"/>
      <c r="F878" s="1"/>
      <c r="G878" s="1"/>
    </row>
    <row r="879" customHeight="1" spans="1:7">
      <c r="A879" s="1"/>
      <c r="B879" s="1"/>
      <c r="C879" s="1"/>
      <c r="D879" s="1"/>
      <c r="E879" s="1"/>
      <c r="F879" s="1"/>
      <c r="G879" s="1"/>
    </row>
    <row r="880" customHeight="1" spans="1:7">
      <c r="A880" s="1"/>
      <c r="B880" s="1"/>
      <c r="C880" s="1"/>
      <c r="D880" s="1"/>
      <c r="E880" s="1"/>
      <c r="F880" s="1"/>
      <c r="G880" s="1"/>
    </row>
    <row r="881" customHeight="1" spans="1:7">
      <c r="A881" s="1"/>
      <c r="B881" s="1"/>
      <c r="C881" s="1"/>
      <c r="D881" s="1"/>
      <c r="E881" s="1"/>
      <c r="F881" s="1"/>
      <c r="G881" s="1"/>
    </row>
    <row r="882" customHeight="1" spans="1:7">
      <c r="A882" s="1"/>
      <c r="B882" s="1"/>
      <c r="C882" s="1"/>
      <c r="D882" s="1"/>
      <c r="E882" s="1"/>
      <c r="F882" s="1"/>
      <c r="G882" s="1"/>
    </row>
    <row r="883" customHeight="1" spans="1:7">
      <c r="A883" s="1"/>
      <c r="B883" s="1"/>
      <c r="C883" s="1"/>
      <c r="D883" s="1"/>
      <c r="E883" s="1"/>
      <c r="F883" s="1"/>
      <c r="G883" s="1"/>
    </row>
    <row r="884" customHeight="1" spans="1:7">
      <c r="A884" s="1"/>
      <c r="B884" s="1"/>
      <c r="C884" s="1"/>
      <c r="D884" s="1"/>
      <c r="E884" s="1"/>
      <c r="F884" s="1"/>
      <c r="G884" s="1"/>
    </row>
    <row r="885" customHeight="1" spans="1:7">
      <c r="A885" s="1"/>
      <c r="B885" s="1"/>
      <c r="C885" s="1"/>
      <c r="D885" s="1"/>
      <c r="E885" s="1"/>
      <c r="F885" s="1"/>
      <c r="G885" s="1"/>
    </row>
    <row r="886" customHeight="1" spans="1:7">
      <c r="A886" s="1"/>
      <c r="B886" s="1"/>
      <c r="C886" s="1"/>
      <c r="D886" s="1"/>
      <c r="E886" s="1"/>
      <c r="F886" s="1"/>
      <c r="G886" s="1"/>
    </row>
    <row r="887" customHeight="1" spans="1:7">
      <c r="A887" s="1"/>
      <c r="B887" s="1"/>
      <c r="C887" s="1"/>
      <c r="D887" s="1"/>
      <c r="E887" s="1"/>
      <c r="F887" s="1"/>
      <c r="G887" s="1"/>
    </row>
    <row r="888" customHeight="1" spans="1:7">
      <c r="A888" s="1"/>
      <c r="B888" s="1"/>
      <c r="C888" s="1"/>
      <c r="D888" s="1"/>
      <c r="E888" s="1"/>
      <c r="F888" s="1"/>
      <c r="G888" s="1"/>
    </row>
    <row r="889" customHeight="1" spans="1:7">
      <c r="A889" s="1"/>
      <c r="B889" s="1"/>
      <c r="C889" s="1"/>
      <c r="D889" s="1"/>
      <c r="E889" s="1"/>
      <c r="F889" s="1"/>
      <c r="G889" s="1"/>
    </row>
    <row r="890" customHeight="1" spans="1:7">
      <c r="A890" s="1"/>
      <c r="B890" s="1"/>
      <c r="C890" s="1"/>
      <c r="D890" s="1"/>
      <c r="E890" s="1"/>
      <c r="F890" s="1"/>
      <c r="G890" s="1"/>
    </row>
    <row r="891" customHeight="1" spans="1:7">
      <c r="A891" s="1"/>
      <c r="B891" s="1"/>
      <c r="C891" s="1"/>
      <c r="D891" s="1"/>
      <c r="E891" s="1"/>
      <c r="F891" s="1"/>
      <c r="G891" s="1"/>
    </row>
    <row r="892" customHeight="1" spans="1:7">
      <c r="A892" s="1"/>
      <c r="B892" s="1"/>
      <c r="C892" s="1"/>
      <c r="D892" s="1"/>
      <c r="E892" s="1"/>
      <c r="F892" s="1"/>
      <c r="G892" s="1"/>
    </row>
    <row r="893" customHeight="1" spans="1:7">
      <c r="A893" s="1"/>
      <c r="B893" s="1"/>
      <c r="C893" s="1"/>
      <c r="D893" s="1"/>
      <c r="E893" s="1"/>
      <c r="F893" s="1"/>
      <c r="G893" s="1"/>
    </row>
    <row r="894" customHeight="1" spans="1:7">
      <c r="A894" s="1"/>
      <c r="B894" s="1"/>
      <c r="C894" s="1"/>
      <c r="D894" s="1"/>
      <c r="E894" s="1"/>
      <c r="F894" s="1"/>
      <c r="G894" s="1"/>
    </row>
    <row r="895" customHeight="1" spans="1:7">
      <c r="A895" s="1"/>
      <c r="B895" s="1"/>
      <c r="C895" s="1"/>
      <c r="D895" s="1"/>
      <c r="E895" s="1"/>
      <c r="F895" s="1"/>
      <c r="G895" s="1"/>
    </row>
    <row r="896" customHeight="1" spans="1:7">
      <c r="A896" s="1"/>
      <c r="B896" s="1"/>
      <c r="C896" s="1"/>
      <c r="D896" s="1"/>
      <c r="E896" s="1"/>
      <c r="F896" s="1"/>
      <c r="G896" s="1"/>
    </row>
    <row r="897" customHeight="1" spans="1:7">
      <c r="A897" s="1"/>
      <c r="B897" s="1"/>
      <c r="C897" s="1"/>
      <c r="D897" s="1"/>
      <c r="E897" s="1"/>
      <c r="F897" s="1"/>
      <c r="G897" s="1"/>
    </row>
    <row r="898" customHeight="1" spans="1:7">
      <c r="A898" s="1"/>
      <c r="B898" s="1"/>
      <c r="C898" s="1"/>
      <c r="D898" s="1"/>
      <c r="E898" s="1"/>
      <c r="F898" s="1"/>
      <c r="G898" s="1"/>
    </row>
    <row r="899" customHeight="1" spans="1:7">
      <c r="A899" s="1"/>
      <c r="B899" s="1"/>
      <c r="C899" s="1"/>
      <c r="D899" s="1"/>
      <c r="E899" s="1"/>
      <c r="F899" s="1"/>
      <c r="G899" s="1"/>
    </row>
    <row r="900" customHeight="1" spans="1:7">
      <c r="A900" s="1"/>
      <c r="B900" s="1"/>
      <c r="C900" s="1"/>
      <c r="D900" s="1"/>
      <c r="E900" s="1"/>
      <c r="F900" s="1"/>
      <c r="G900" s="1"/>
    </row>
    <row r="901" customHeight="1" spans="1:7">
      <c r="A901" s="1"/>
      <c r="B901" s="1"/>
      <c r="C901" s="1"/>
      <c r="D901" s="1"/>
      <c r="E901" s="1"/>
      <c r="F901" s="1"/>
      <c r="G901" s="1"/>
    </row>
    <row r="902" customHeight="1" spans="1:7">
      <c r="A902" s="1"/>
      <c r="B902" s="1"/>
      <c r="C902" s="1"/>
      <c r="D902" s="1"/>
      <c r="E902" s="1"/>
      <c r="F902" s="1"/>
      <c r="G902" s="1"/>
    </row>
    <row r="903" customHeight="1" spans="1:7">
      <c r="A903" s="1"/>
      <c r="B903" s="1"/>
      <c r="C903" s="1"/>
      <c r="D903" s="1"/>
      <c r="E903" s="1"/>
      <c r="F903" s="1"/>
      <c r="G903" s="1"/>
    </row>
    <row r="904" customHeight="1" spans="1:7">
      <c r="A904" s="1"/>
      <c r="B904" s="1"/>
      <c r="C904" s="1"/>
      <c r="D904" s="1"/>
      <c r="E904" s="1"/>
      <c r="F904" s="1"/>
      <c r="G904" s="1"/>
    </row>
    <row r="905" customHeight="1" spans="1:7">
      <c r="A905" s="1"/>
      <c r="B905" s="1"/>
      <c r="C905" s="1"/>
      <c r="D905" s="1"/>
      <c r="E905" s="1"/>
      <c r="F905" s="1"/>
      <c r="G905" s="1"/>
    </row>
    <row r="906" customHeight="1" spans="1:7">
      <c r="A906" s="1"/>
      <c r="B906" s="1"/>
      <c r="C906" s="1"/>
      <c r="D906" s="1"/>
      <c r="E906" s="1"/>
      <c r="F906" s="1"/>
      <c r="G906" s="1"/>
    </row>
    <row r="907" customHeight="1" spans="1:7">
      <c r="A907" s="1"/>
      <c r="B907" s="1"/>
      <c r="C907" s="1"/>
      <c r="D907" s="1"/>
      <c r="E907" s="1"/>
      <c r="F907" s="1"/>
      <c r="G907" s="1"/>
    </row>
    <row r="908" customHeight="1" spans="1:7">
      <c r="A908" s="1"/>
      <c r="B908" s="1"/>
      <c r="C908" s="1"/>
      <c r="D908" s="1"/>
      <c r="E908" s="1"/>
      <c r="F908" s="1"/>
      <c r="G908" s="1"/>
    </row>
    <row r="909" customHeight="1" spans="1:7">
      <c r="A909" s="1"/>
      <c r="B909" s="1"/>
      <c r="C909" s="1"/>
      <c r="D909" s="1"/>
      <c r="E909" s="1"/>
      <c r="F909" s="1"/>
      <c r="G909" s="1"/>
    </row>
    <row r="910" customHeight="1" spans="1:7">
      <c r="A910" s="1"/>
      <c r="B910" s="1"/>
      <c r="C910" s="1"/>
      <c r="D910" s="1"/>
      <c r="E910" s="1"/>
      <c r="F910" s="1"/>
      <c r="G910" s="1"/>
    </row>
    <row r="911" customHeight="1" spans="1:7">
      <c r="A911" s="1"/>
      <c r="B911" s="1"/>
      <c r="C911" s="1"/>
      <c r="D911" s="1"/>
      <c r="E911" s="1"/>
      <c r="F911" s="1"/>
      <c r="G911" s="1"/>
    </row>
    <row r="912" customHeight="1" spans="1:7">
      <c r="A912" s="1"/>
      <c r="B912" s="1"/>
      <c r="C912" s="1"/>
      <c r="D912" s="1"/>
      <c r="E912" s="1"/>
      <c r="F912" s="1"/>
      <c r="G912" s="1"/>
    </row>
    <row r="913" customHeight="1" spans="1:7">
      <c r="A913" s="1"/>
      <c r="B913" s="1"/>
      <c r="C913" s="1"/>
      <c r="D913" s="1"/>
      <c r="E913" s="1"/>
      <c r="F913" s="1"/>
      <c r="G913" s="1"/>
    </row>
    <row r="914" customHeight="1" spans="1:7">
      <c r="A914" s="1"/>
      <c r="B914" s="1"/>
      <c r="C914" s="1"/>
      <c r="D914" s="1"/>
      <c r="E914" s="1"/>
      <c r="F914" s="1"/>
      <c r="G914" s="1"/>
    </row>
    <row r="915" customHeight="1" spans="1:7">
      <c r="A915" s="1"/>
      <c r="B915" s="1"/>
      <c r="C915" s="1"/>
      <c r="D915" s="1"/>
      <c r="E915" s="1"/>
      <c r="F915" s="1"/>
      <c r="G915" s="1"/>
    </row>
    <row r="916" customHeight="1" spans="1:7">
      <c r="A916" s="1"/>
      <c r="B916" s="1"/>
      <c r="C916" s="1"/>
      <c r="D916" s="1"/>
      <c r="E916" s="1"/>
      <c r="F916" s="1"/>
      <c r="G916" s="1"/>
    </row>
    <row r="917" customHeight="1" spans="1:7">
      <c r="A917" s="1"/>
      <c r="B917" s="1"/>
      <c r="C917" s="1"/>
      <c r="D917" s="1"/>
      <c r="E917" s="1"/>
      <c r="F917" s="1"/>
      <c r="G917" s="1"/>
    </row>
    <row r="918" customHeight="1" spans="1:7">
      <c r="A918" s="1"/>
      <c r="B918" s="1"/>
      <c r="C918" s="1"/>
      <c r="D918" s="1"/>
      <c r="E918" s="1"/>
      <c r="F918" s="1"/>
      <c r="G918" s="1"/>
    </row>
    <row r="919" customHeight="1" spans="1:7">
      <c r="A919" s="1"/>
      <c r="B919" s="1"/>
      <c r="C919" s="1"/>
      <c r="D919" s="1"/>
      <c r="E919" s="1"/>
      <c r="F919" s="1"/>
      <c r="G919" s="1"/>
    </row>
    <row r="920" customHeight="1" spans="1:7">
      <c r="A920" s="1"/>
      <c r="B920" s="1"/>
      <c r="C920" s="1"/>
      <c r="D920" s="1"/>
      <c r="E920" s="1"/>
      <c r="F920" s="1"/>
      <c r="G920" s="1"/>
    </row>
    <row r="921" customHeight="1" spans="1:7">
      <c r="A921" s="1"/>
      <c r="B921" s="1"/>
      <c r="C921" s="1"/>
      <c r="D921" s="1"/>
      <c r="E921" s="1"/>
      <c r="F921" s="1"/>
      <c r="G921" s="1"/>
    </row>
    <row r="922" customHeight="1" spans="1:7">
      <c r="A922" s="1"/>
      <c r="B922" s="1"/>
      <c r="C922" s="1"/>
      <c r="D922" s="1"/>
      <c r="E922" s="1"/>
      <c r="F922" s="1"/>
      <c r="G922" s="1"/>
    </row>
    <row r="923" customHeight="1" spans="1:7">
      <c r="A923" s="1"/>
      <c r="B923" s="1"/>
      <c r="C923" s="1"/>
      <c r="D923" s="1"/>
      <c r="E923" s="1"/>
      <c r="F923" s="1"/>
      <c r="G923" s="1"/>
    </row>
    <row r="924" customHeight="1" spans="1:7">
      <c r="A924" s="1"/>
      <c r="B924" s="1"/>
      <c r="C924" s="1"/>
      <c r="D924" s="1"/>
      <c r="E924" s="1"/>
      <c r="F924" s="1"/>
      <c r="G924" s="1"/>
    </row>
    <row r="925" customHeight="1" spans="1:7">
      <c r="A925" s="1"/>
      <c r="B925" s="1"/>
      <c r="C925" s="1"/>
      <c r="D925" s="1"/>
      <c r="E925" s="1"/>
      <c r="F925" s="1"/>
      <c r="G925" s="1"/>
    </row>
    <row r="926" customHeight="1" spans="1:7">
      <c r="A926" s="1"/>
      <c r="B926" s="1"/>
      <c r="C926" s="1"/>
      <c r="D926" s="1"/>
      <c r="E926" s="1"/>
      <c r="F926" s="1"/>
      <c r="G926" s="1"/>
    </row>
    <row r="927" customHeight="1" spans="1:7">
      <c r="A927" s="1"/>
      <c r="B927" s="1"/>
      <c r="C927" s="1"/>
      <c r="D927" s="1"/>
      <c r="E927" s="1"/>
      <c r="F927" s="1"/>
      <c r="G927" s="1"/>
    </row>
    <row r="928" customHeight="1" spans="1:7">
      <c r="A928" s="1"/>
      <c r="B928" s="1"/>
      <c r="C928" s="1"/>
      <c r="D928" s="1"/>
      <c r="E928" s="1"/>
      <c r="F928" s="1"/>
      <c r="G928" s="1"/>
    </row>
    <row r="929" customHeight="1" spans="1:7">
      <c r="A929" s="1"/>
      <c r="B929" s="1"/>
      <c r="C929" s="1"/>
      <c r="D929" s="1"/>
      <c r="E929" s="1"/>
      <c r="F929" s="1"/>
      <c r="G929" s="1"/>
    </row>
    <row r="930" customHeight="1" spans="1:7">
      <c r="A930" s="1"/>
      <c r="B930" s="1"/>
      <c r="C930" s="1"/>
      <c r="D930" s="1"/>
      <c r="E930" s="1"/>
      <c r="F930" s="1"/>
      <c r="G930" s="1"/>
    </row>
    <row r="931" customHeight="1" spans="1:7">
      <c r="A931" s="1"/>
      <c r="B931" s="1"/>
      <c r="C931" s="1"/>
      <c r="D931" s="1"/>
      <c r="E931" s="1"/>
      <c r="F931" s="1"/>
      <c r="G931" s="1"/>
    </row>
    <row r="932" customHeight="1" spans="1:7">
      <c r="A932" s="1"/>
      <c r="B932" s="1"/>
      <c r="C932" s="1"/>
      <c r="D932" s="1"/>
      <c r="E932" s="1"/>
      <c r="F932" s="1"/>
      <c r="G932" s="1"/>
    </row>
    <row r="933" customHeight="1" spans="1:7">
      <c r="A933" s="1"/>
      <c r="B933" s="1"/>
      <c r="C933" s="1"/>
      <c r="D933" s="1"/>
      <c r="E933" s="1"/>
      <c r="F933" s="1"/>
      <c r="G933" s="1"/>
    </row>
    <row r="934" customHeight="1" spans="1:7">
      <c r="A934" s="1"/>
      <c r="B934" s="1"/>
      <c r="C934" s="1"/>
      <c r="D934" s="1"/>
      <c r="E934" s="1"/>
      <c r="F934" s="1"/>
      <c r="G934" s="1"/>
    </row>
    <row r="935" customHeight="1" spans="1:7">
      <c r="A935" s="1"/>
      <c r="B935" s="1"/>
      <c r="C935" s="1"/>
      <c r="D935" s="1"/>
      <c r="E935" s="1"/>
      <c r="F935" s="1"/>
      <c r="G935" s="1"/>
    </row>
    <row r="936" customHeight="1" spans="1:7">
      <c r="A936" s="1"/>
      <c r="B936" s="1"/>
      <c r="C936" s="1"/>
      <c r="D936" s="1"/>
      <c r="E936" s="1"/>
      <c r="F936" s="1"/>
      <c r="G936" s="1"/>
    </row>
    <row r="937" customHeight="1" spans="1:7">
      <c r="A937" s="1"/>
      <c r="B937" s="1"/>
      <c r="C937" s="1"/>
      <c r="D937" s="1"/>
      <c r="E937" s="1"/>
      <c r="F937" s="1"/>
      <c r="G937" s="1"/>
    </row>
    <row r="938" customHeight="1" spans="1:7">
      <c r="A938" s="1"/>
      <c r="B938" s="1"/>
      <c r="C938" s="1"/>
      <c r="D938" s="1"/>
      <c r="E938" s="1"/>
      <c r="F938" s="1"/>
      <c r="G938" s="1"/>
    </row>
    <row r="939" customHeight="1" spans="1:7">
      <c r="A939" s="1"/>
      <c r="B939" s="1"/>
      <c r="C939" s="1"/>
      <c r="D939" s="1"/>
      <c r="E939" s="1"/>
      <c r="F939" s="1"/>
      <c r="G939" s="1"/>
    </row>
    <row r="940" customHeight="1" spans="1:7">
      <c r="A940" s="1"/>
      <c r="B940" s="1"/>
      <c r="C940" s="1"/>
      <c r="D940" s="1"/>
      <c r="E940" s="1"/>
      <c r="F940" s="1"/>
      <c r="G940" s="1"/>
    </row>
    <row r="941" customHeight="1" spans="1:7">
      <c r="A941" s="1"/>
      <c r="B941" s="1"/>
      <c r="C941" s="1"/>
      <c r="D941" s="1"/>
      <c r="E941" s="1"/>
      <c r="F941" s="1"/>
      <c r="G941" s="1"/>
    </row>
    <row r="942" customHeight="1" spans="1:7">
      <c r="A942" s="1"/>
      <c r="B942" s="1"/>
      <c r="C942" s="1"/>
      <c r="D942" s="1"/>
      <c r="E942" s="1"/>
      <c r="F942" s="1"/>
      <c r="G942" s="1"/>
    </row>
    <row r="943" customHeight="1" spans="1:7">
      <c r="A943" s="1"/>
      <c r="B943" s="1"/>
      <c r="C943" s="1"/>
      <c r="D943" s="1"/>
      <c r="E943" s="1"/>
      <c r="F943" s="1"/>
      <c r="G943" s="1"/>
    </row>
    <row r="944" customHeight="1" spans="1:7">
      <c r="A944" s="1"/>
      <c r="B944" s="1"/>
      <c r="C944" s="1"/>
      <c r="D944" s="1"/>
      <c r="E944" s="1"/>
      <c r="F944" s="1"/>
      <c r="G944" s="1"/>
    </row>
    <row r="945" customHeight="1" spans="1:7">
      <c r="A945" s="1"/>
      <c r="B945" s="1"/>
      <c r="C945" s="1"/>
      <c r="D945" s="1"/>
      <c r="E945" s="1"/>
      <c r="F945" s="1"/>
      <c r="G945" s="1"/>
    </row>
    <row r="946" customHeight="1" spans="1:7">
      <c r="A946" s="1"/>
      <c r="B946" s="1"/>
      <c r="C946" s="1"/>
      <c r="D946" s="1"/>
      <c r="E946" s="1"/>
      <c r="F946" s="1"/>
      <c r="G946" s="1"/>
    </row>
    <row r="947" customHeight="1" spans="1:7">
      <c r="A947" s="1"/>
      <c r="B947" s="1"/>
      <c r="C947" s="1"/>
      <c r="D947" s="1"/>
      <c r="E947" s="1"/>
      <c r="F947" s="1"/>
      <c r="G947" s="1"/>
    </row>
    <row r="948" customHeight="1" spans="1:7">
      <c r="A948" s="1"/>
      <c r="B948" s="1"/>
      <c r="C948" s="1"/>
      <c r="D948" s="1"/>
      <c r="E948" s="1"/>
      <c r="F948" s="1"/>
      <c r="G948" s="1"/>
    </row>
    <row r="949" customHeight="1" spans="1:7">
      <c r="A949" s="1"/>
      <c r="B949" s="1"/>
      <c r="C949" s="1"/>
      <c r="D949" s="1"/>
      <c r="E949" s="1"/>
      <c r="F949" s="1"/>
      <c r="G949" s="1"/>
    </row>
    <row r="950" customHeight="1" spans="1:7">
      <c r="A950" s="1"/>
      <c r="B950" s="1"/>
      <c r="C950" s="1"/>
      <c r="D950" s="1"/>
      <c r="E950" s="1"/>
      <c r="F950" s="1"/>
      <c r="G950" s="1"/>
    </row>
    <row r="951" customHeight="1" spans="1:7">
      <c r="A951" s="1"/>
      <c r="B951" s="1"/>
      <c r="C951" s="1"/>
      <c r="D951" s="1"/>
      <c r="E951" s="1"/>
      <c r="F951" s="1"/>
      <c r="G951" s="1"/>
    </row>
    <row r="952" customHeight="1" spans="1:7">
      <c r="A952" s="1"/>
      <c r="B952" s="1"/>
      <c r="C952" s="1"/>
      <c r="D952" s="1"/>
      <c r="E952" s="1"/>
      <c r="F952" s="1"/>
      <c r="G952" s="1"/>
    </row>
    <row r="953" customHeight="1" spans="1:7">
      <c r="A953" s="1"/>
      <c r="B953" s="1"/>
      <c r="C953" s="1"/>
      <c r="D953" s="1"/>
      <c r="E953" s="1"/>
      <c r="F953" s="1"/>
      <c r="G953" s="1"/>
    </row>
    <row r="954" customHeight="1" spans="1:7">
      <c r="A954" s="1"/>
      <c r="B954" s="1"/>
      <c r="C954" s="1"/>
      <c r="D954" s="1"/>
      <c r="E954" s="1"/>
      <c r="F954" s="1"/>
      <c r="G954" s="1"/>
    </row>
    <row r="955" customHeight="1" spans="1:7">
      <c r="A955" s="1"/>
      <c r="B955" s="1"/>
      <c r="C955" s="1"/>
      <c r="D955" s="1"/>
      <c r="E955" s="1"/>
      <c r="F955" s="1"/>
      <c r="G955" s="1"/>
    </row>
    <row r="956" customHeight="1" spans="1:7">
      <c r="A956" s="1"/>
      <c r="B956" s="1"/>
      <c r="C956" s="1"/>
      <c r="D956" s="1"/>
      <c r="E956" s="1"/>
      <c r="F956" s="1"/>
      <c r="G956" s="1"/>
    </row>
    <row r="957" customHeight="1" spans="1:7">
      <c r="A957" s="1"/>
      <c r="B957" s="1"/>
      <c r="C957" s="1"/>
      <c r="D957" s="1"/>
      <c r="E957" s="1"/>
      <c r="F957" s="1"/>
      <c r="G957" s="1"/>
    </row>
    <row r="958" customHeight="1" spans="1:7">
      <c r="A958" s="1"/>
      <c r="B958" s="1"/>
      <c r="C958" s="1"/>
      <c r="D958" s="1"/>
      <c r="E958" s="1"/>
      <c r="F958" s="1"/>
      <c r="G958" s="1"/>
    </row>
    <row r="959" customHeight="1" spans="1:7">
      <c r="A959" s="1"/>
      <c r="B959" s="1"/>
      <c r="C959" s="1"/>
      <c r="D959" s="1"/>
      <c r="E959" s="1"/>
      <c r="F959" s="1"/>
      <c r="G959" s="1"/>
    </row>
    <row r="960" customHeight="1" spans="1:7">
      <c r="A960" s="1"/>
      <c r="B960" s="1"/>
      <c r="C960" s="1"/>
      <c r="D960" s="1"/>
      <c r="E960" s="1"/>
      <c r="F960" s="1"/>
      <c r="G960" s="1"/>
    </row>
    <row r="961" customHeight="1" spans="1:7">
      <c r="A961" s="1"/>
      <c r="B961" s="1"/>
      <c r="C961" s="1"/>
      <c r="D961" s="1"/>
      <c r="E961" s="1"/>
      <c r="F961" s="1"/>
      <c r="G961" s="1"/>
    </row>
    <row r="962" customHeight="1" spans="1:7">
      <c r="A962" s="1"/>
      <c r="B962" s="1"/>
      <c r="C962" s="1"/>
      <c r="D962" s="1"/>
      <c r="E962" s="1"/>
      <c r="F962" s="1"/>
      <c r="G962" s="1"/>
    </row>
    <row r="963" customHeight="1" spans="1:7">
      <c r="A963" s="1"/>
      <c r="B963" s="1"/>
      <c r="C963" s="1"/>
      <c r="D963" s="1"/>
      <c r="E963" s="1"/>
      <c r="F963" s="1"/>
      <c r="G963" s="1"/>
    </row>
    <row r="964" customHeight="1" spans="1:7">
      <c r="A964" s="1"/>
      <c r="B964" s="1"/>
      <c r="C964" s="1"/>
      <c r="D964" s="1"/>
      <c r="E964" s="1"/>
      <c r="F964" s="1"/>
      <c r="G964" s="1"/>
    </row>
    <row r="965" customHeight="1" spans="1:7">
      <c r="A965" s="1"/>
      <c r="B965" s="1"/>
      <c r="C965" s="1"/>
      <c r="D965" s="1"/>
      <c r="E965" s="1"/>
      <c r="F965" s="1"/>
      <c r="G965" s="1"/>
    </row>
    <row r="966" customHeight="1" spans="1:7">
      <c r="A966" s="1"/>
      <c r="B966" s="1"/>
      <c r="C966" s="1"/>
      <c r="D966" s="1"/>
      <c r="E966" s="1"/>
      <c r="F966" s="1"/>
      <c r="G966" s="1"/>
    </row>
    <row r="967" customHeight="1" spans="1:7">
      <c r="A967" s="1"/>
      <c r="B967" s="1"/>
      <c r="C967" s="1"/>
      <c r="D967" s="1"/>
      <c r="E967" s="1"/>
      <c r="F967" s="1"/>
      <c r="G967" s="1"/>
    </row>
    <row r="968" customHeight="1" spans="1:7">
      <c r="A968" s="1"/>
      <c r="B968" s="1"/>
      <c r="C968" s="1"/>
      <c r="D968" s="1"/>
      <c r="E968" s="1"/>
      <c r="F968" s="1"/>
      <c r="G968" s="1"/>
    </row>
    <row r="969" customHeight="1" spans="1:7">
      <c r="A969" s="1"/>
      <c r="B969" s="1"/>
      <c r="C969" s="1"/>
      <c r="D969" s="1"/>
      <c r="E969" s="1"/>
      <c r="F969" s="1"/>
      <c r="G969" s="1"/>
    </row>
    <row r="970" customHeight="1" spans="1:7">
      <c r="A970" s="1"/>
      <c r="B970" s="1"/>
      <c r="C970" s="1"/>
      <c r="D970" s="1"/>
      <c r="E970" s="1"/>
      <c r="F970" s="1"/>
      <c r="G970" s="1"/>
    </row>
    <row r="971" customHeight="1" spans="1:7">
      <c r="A971" s="1"/>
      <c r="B971" s="1"/>
      <c r="C971" s="1"/>
      <c r="D971" s="1"/>
      <c r="E971" s="1"/>
      <c r="F971" s="1"/>
      <c r="G971" s="1"/>
    </row>
    <row r="972" customHeight="1" spans="1:7">
      <c r="A972" s="1"/>
      <c r="B972" s="1"/>
      <c r="C972" s="1"/>
      <c r="D972" s="1"/>
      <c r="E972" s="1"/>
      <c r="F972" s="1"/>
      <c r="G972" s="1"/>
    </row>
    <row r="973" customHeight="1" spans="1:7">
      <c r="A973" s="1"/>
      <c r="B973" s="1"/>
      <c r="C973" s="1"/>
      <c r="D973" s="1"/>
      <c r="E973" s="1"/>
      <c r="F973" s="1"/>
      <c r="G973" s="1"/>
    </row>
    <row r="974" customHeight="1" spans="1:7">
      <c r="A974" s="1"/>
      <c r="B974" s="1"/>
      <c r="C974" s="1"/>
      <c r="D974" s="1"/>
      <c r="E974" s="1"/>
      <c r="F974" s="1"/>
      <c r="G974" s="1"/>
    </row>
    <row r="975" customHeight="1" spans="1:7">
      <c r="A975" s="1"/>
      <c r="B975" s="1"/>
      <c r="C975" s="1"/>
      <c r="D975" s="1"/>
      <c r="E975" s="1"/>
      <c r="F975" s="1"/>
      <c r="G975" s="1"/>
    </row>
    <row r="976" customHeight="1" spans="1:7">
      <c r="A976" s="1"/>
      <c r="B976" s="1"/>
      <c r="C976" s="1"/>
      <c r="D976" s="1"/>
      <c r="E976" s="1"/>
      <c r="F976" s="1"/>
      <c r="G976" s="1"/>
    </row>
    <row r="977" customHeight="1" spans="1:7">
      <c r="A977" s="1"/>
      <c r="B977" s="1"/>
      <c r="C977" s="1"/>
      <c r="D977" s="1"/>
      <c r="E977" s="1"/>
      <c r="F977" s="1"/>
      <c r="G977" s="1"/>
    </row>
    <row r="978" customHeight="1" spans="1:7">
      <c r="A978" s="1"/>
      <c r="B978" s="1"/>
      <c r="C978" s="1"/>
      <c r="D978" s="1"/>
      <c r="E978" s="1"/>
      <c r="F978" s="1"/>
      <c r="G978" s="1"/>
    </row>
    <row r="979" customHeight="1" spans="1:7">
      <c r="A979" s="1"/>
      <c r="B979" s="1"/>
      <c r="C979" s="1"/>
      <c r="D979" s="1"/>
      <c r="E979" s="1"/>
      <c r="F979" s="1"/>
      <c r="G979" s="1"/>
    </row>
    <row r="980" customHeight="1" spans="1:7">
      <c r="A980" s="1"/>
      <c r="B980" s="1"/>
      <c r="C980" s="1"/>
      <c r="D980" s="1"/>
      <c r="E980" s="1"/>
      <c r="F980" s="1"/>
      <c r="G980" s="1"/>
    </row>
    <row r="981" customHeight="1" spans="1:7">
      <c r="A981" s="1"/>
      <c r="B981" s="1"/>
      <c r="C981" s="1"/>
      <c r="D981" s="1"/>
      <c r="E981" s="1"/>
      <c r="F981" s="1"/>
      <c r="G981" s="1"/>
    </row>
    <row r="982" customHeight="1" spans="1:7">
      <c r="A982" s="1"/>
      <c r="B982" s="1"/>
      <c r="C982" s="1"/>
      <c r="D982" s="1"/>
      <c r="E982" s="1"/>
      <c r="F982" s="1"/>
      <c r="G982" s="1"/>
    </row>
    <row r="983" customHeight="1" spans="1:7">
      <c r="A983" s="1"/>
      <c r="B983" s="1"/>
      <c r="C983" s="1"/>
      <c r="D983" s="1"/>
      <c r="E983" s="1"/>
      <c r="F983" s="1"/>
      <c r="G983" s="1"/>
    </row>
    <row r="984" customHeight="1" spans="1:7">
      <c r="A984" s="1"/>
      <c r="B984" s="1"/>
      <c r="C984" s="1"/>
      <c r="D984" s="1"/>
      <c r="E984" s="1"/>
      <c r="F984" s="1"/>
      <c r="G984" s="1"/>
    </row>
    <row r="985" customHeight="1" spans="1:7">
      <c r="A985" s="1"/>
      <c r="B985" s="1"/>
      <c r="C985" s="1"/>
      <c r="D985" s="1"/>
      <c r="E985" s="1"/>
      <c r="F985" s="1"/>
      <c r="G985" s="1"/>
    </row>
    <row r="986" customHeight="1" spans="1:7">
      <c r="A986" s="1"/>
      <c r="B986" s="1"/>
      <c r="C986" s="1"/>
      <c r="D986" s="1"/>
      <c r="E986" s="1"/>
      <c r="F986" s="1"/>
      <c r="G986" s="1"/>
    </row>
    <row r="987" customHeight="1" spans="1:7">
      <c r="A987" s="1"/>
      <c r="B987" s="1"/>
      <c r="C987" s="1"/>
      <c r="D987" s="1"/>
      <c r="E987" s="1"/>
      <c r="F987" s="1"/>
      <c r="G987" s="1"/>
    </row>
    <row r="988" customHeight="1" spans="1:7">
      <c r="A988" s="1"/>
      <c r="B988" s="1"/>
      <c r="C988" s="1"/>
      <c r="D988" s="1"/>
      <c r="E988" s="1"/>
      <c r="F988" s="1"/>
      <c r="G988" s="1"/>
    </row>
    <row r="989" customHeight="1" spans="1:7">
      <c r="A989" s="1"/>
      <c r="B989" s="1"/>
      <c r="C989" s="1"/>
      <c r="D989" s="1"/>
      <c r="E989" s="1"/>
      <c r="F989" s="1"/>
      <c r="G989" s="1"/>
    </row>
    <row r="990" customHeight="1" spans="1:7">
      <c r="A990" s="1"/>
      <c r="B990" s="1"/>
      <c r="C990" s="1"/>
      <c r="D990" s="1"/>
      <c r="E990" s="1"/>
      <c r="F990" s="1"/>
      <c r="G990" s="1"/>
    </row>
    <row r="991" customHeight="1" spans="1:7">
      <c r="A991" s="1"/>
      <c r="B991" s="1"/>
      <c r="C991" s="1"/>
      <c r="D991" s="1"/>
      <c r="E991" s="1"/>
      <c r="F991" s="1"/>
      <c r="G991" s="1"/>
    </row>
    <row r="992" customHeight="1" spans="1:7">
      <c r="A992" s="1"/>
      <c r="B992" s="1"/>
      <c r="C992" s="1"/>
      <c r="D992" s="1"/>
      <c r="E992" s="1"/>
      <c r="F992" s="1"/>
      <c r="G992" s="1"/>
    </row>
    <row r="993" customHeight="1" spans="1:7">
      <c r="A993" s="1"/>
      <c r="B993" s="1"/>
      <c r="C993" s="1"/>
      <c r="D993" s="1"/>
      <c r="E993" s="1"/>
      <c r="F993" s="1"/>
      <c r="G993" s="1"/>
    </row>
    <row r="994" customHeight="1" spans="1:7">
      <c r="A994" s="1"/>
      <c r="B994" s="1"/>
      <c r="D994" s="1"/>
      <c r="E994" s="1"/>
      <c r="F994" s="1"/>
      <c r="G994" s="1"/>
    </row>
    <row r="995" customHeight="1" spans="1:7">
      <c r="A995" s="1"/>
      <c r="B995" s="1"/>
      <c r="D995" s="1"/>
      <c r="E995" s="1"/>
      <c r="F995" s="1"/>
      <c r="G995" s="1"/>
    </row>
    <row r="996" customHeight="1" spans="1:7">
      <c r="A996" s="1"/>
      <c r="B996" s="1"/>
      <c r="D996" s="1"/>
      <c r="E996" s="1"/>
      <c r="F996" s="1"/>
      <c r="G996" s="1"/>
    </row>
    <row r="997" customHeight="1" spans="1:7">
      <c r="A997" s="1"/>
      <c r="B997" s="1"/>
      <c r="D997" s="1"/>
      <c r="E997" s="1"/>
      <c r="F997" s="1"/>
      <c r="G997" s="1"/>
    </row>
    <row r="998" customHeight="1" spans="1:7">
      <c r="A998" s="1"/>
      <c r="B998" s="1"/>
      <c r="D998" s="1"/>
      <c r="E998" s="1"/>
      <c r="F998" s="1"/>
      <c r="G998" s="1"/>
    </row>
    <row r="999" customHeight="1" spans="1:7">
      <c r="A999" s="1"/>
      <c r="B999" s="1"/>
      <c r="D999" s="1"/>
      <c r="E999" s="1"/>
      <c r="F999" s="1"/>
      <c r="G999" s="1"/>
    </row>
    <row r="1000" customHeight="1" spans="1:7">
      <c r="A1000" s="1"/>
      <c r="B1000" s="1"/>
      <c r="D1000" s="1"/>
      <c r="E1000" s="1"/>
      <c r="F1000" s="1"/>
      <c r="G1000" s="1"/>
    </row>
    <row r="1001" customHeight="1" spans="1:7">
      <c r="A1001" s="1"/>
      <c r="B1001" s="1"/>
      <c r="D1001" s="1"/>
      <c r="E1001" s="1"/>
      <c r="F1001" s="1"/>
      <c r="G1001" s="1"/>
    </row>
  </sheetData>
  <dataValidations count="3">
    <dataValidation type="list" allowBlank="1" showErrorMessage="1" sqref="H2:H459">
      <formula1>"Pendente,1ª Tentativa,2ª Tentativa,3ª Tentativa,WhatsApp,Concluído"</formula1>
    </dataValidation>
    <dataValidation type="list" allowBlank="1" showErrorMessage="1" sqref="I2:I459">
      <formula1>"Pendente,Aguardando,Reavaliado,Não Reavaliou"</formula1>
    </dataValidation>
    <dataValidation type="list" allowBlank="1" showErrorMessage="1" sqref="F2:G459">
      <formula1>"Sim,Não,Indefinido"</formula1>
    </dataValidation>
  </dataValidations>
  <hyperlinks>
    <hyperlink ref="K2" r:id="rId1" display="https://i.imgur.com/xvrU41s.png"/>
    <hyperlink ref="K4" r:id="rId2" display="https://i.imgur.com/FfLWIl6.png"/>
    <hyperlink ref="K5" r:id="rId3" display="https://i.imgur.com/nblnKek.png"/>
    <hyperlink ref="K7" r:id="rId4" display="https://i.imgur.com/QZbcxV8.png"/>
    <hyperlink ref="K9" r:id="rId4" display="https://i.imgur.com/QZbcxV8.png"/>
    <hyperlink ref="K11" r:id="rId4" display="https://i.imgur.com/Db1ea5A.png"/>
    <hyperlink ref="K12" r:id="rId5" display="https://i.imgur.com/rU7xop0.png"/>
    <hyperlink ref="K15" r:id="rId6" display="https://i.imgur.com/lovC1vA.png"/>
    <hyperlink ref="K23" r:id="rId7" display="https://i.imgur.com/jERswjc.png"/>
    <hyperlink ref="K25" r:id="rId8" display="https://i.imgur.com/QqOCaey.png"/>
    <hyperlink ref="K26" r:id="rId9" display="https://i.imgur.com/tWMoJhN.png"/>
    <hyperlink ref="K28" r:id="rId10" display="https://i.imgur.com/hRwKt44.png"/>
    <hyperlink ref="K36" r:id="rId11" display="https://i.imgur.com/oTO7XIC.png"/>
    <hyperlink ref="K37" r:id="rId12" display="https://i.imgur.com/oo7SdBs.png"/>
    <hyperlink ref="K40" r:id="rId13" display="https://i.imgur.com/HBlZYU6.png"/>
    <hyperlink ref="K42" r:id="rId14" display="https://i.imgur.com/B6GPMQ4.png"/>
    <hyperlink ref="K47" r:id="rId15" display="https://i.imgur.com/pGAKtfv.png"/>
    <hyperlink ref="K48" r:id="rId16" display="https://i.imgur.com/jlE1zlB.png"/>
    <hyperlink ref="K50" r:id="rId17" display="https://i.imgur.com/xM17L7w.png"/>
    <hyperlink ref="K51" r:id="rId18" display="https://i.imgur.com/lYhreJw.png"/>
    <hyperlink ref="K52" r:id="rId19" display="https://i.imgur.com/lxTm9Oq.png"/>
    <hyperlink ref="K54" r:id="rId20" display="https://i.imgur.com/d86sGtw.png"/>
    <hyperlink ref="K59" r:id="rId21" display="https://i.imgur.com/ncXHKao.png"/>
    <hyperlink ref="K61" r:id="rId22" display="https://i.imgur.com/f3iwtgm.png"/>
    <hyperlink ref="K62" r:id="rId23" display="https://i.imgur.com/oWcJigw.png"/>
    <hyperlink ref="L62" r:id="rId24" display="https://i.imgur.com/xrepkAJ.png"/>
    <hyperlink ref="K64" r:id="rId25" display="https://i.imgur.com/zk3ISpT.png"/>
    <hyperlink ref="K66" r:id="rId26" display="https://i.imgur.com/2zkBMek.png"/>
    <hyperlink ref="K70" r:id="rId27" display="https://i.imgur.com/rZPHnhy.png"/>
    <hyperlink ref="K72" r:id="rId28" display="https://i.imgur.com/ADWOfgr.png"/>
    <hyperlink ref="K81" r:id="rId29" display="https://i.imgur.com/hgkUzJ6.png"/>
    <hyperlink ref="K83" r:id="rId30" display="https://i.imgur.com/Jb1JMYE.png"/>
    <hyperlink ref="L83" r:id="rId31" display="https://i.imgur.com/IhK0jU3.png"/>
    <hyperlink ref="K84" r:id="rId32" display="https://i.imgur.com/P4QCYvV.png"/>
    <hyperlink ref="K90" r:id="rId33" display="https://i.imgur.com/fFsclBW.png"/>
    <hyperlink ref="K91" r:id="rId34" display="https://i.imgur.com/3F9FBNV.png"/>
    <hyperlink ref="K94" r:id="rId35" display="https://i.imgur.com/WNgYRDZ.png"/>
    <hyperlink ref="K96" r:id="rId36" display="https://i.imgur.com/u73KOMG.png"/>
    <hyperlink ref="K108" r:id="rId37" display="https://i.imgur.com/WPTHiwy.png"/>
    <hyperlink ref="K110" r:id="rId38" display="https://i.imgur.com/V5PWsqy.png"/>
    <hyperlink ref="K111" r:id="rId39" display="https://i.imgur.com/JlsZLhc.png"/>
    <hyperlink ref="K116" r:id="rId40" display="https://i.imgur.com/CV0nQHc.png"/>
    <hyperlink ref="K117" r:id="rId41" display="https://i.imgur.com/1jytutu.png"/>
    <hyperlink ref="K121" r:id="rId42" display="https://i.imgur.com/VAU2EVT.png"/>
    <hyperlink ref="K125" r:id="rId43" display="https://i.imgur.com/J5dUdPp.png"/>
    <hyperlink ref="K127" r:id="rId44" display="https://i.imgur.com/ITmPwSU.png"/>
    <hyperlink ref="K134" r:id="rId45" display="https://i.imgur.com/3AhWtEc.png"/>
    <hyperlink ref="K138" r:id="rId46" display="https://i.imgur.com/6XrQjXJ.png"/>
    <hyperlink ref="K139" r:id="rId47" display="https://i.imgur.com/LKFZp2t.png"/>
    <hyperlink ref="L139" r:id="rId48" display="https://i.imgur.com/oMqQ56H.png"/>
    <hyperlink ref="K141" r:id="rId49" display="https://i.imgur.com/MzlLW0a.png"/>
    <hyperlink ref="L141" r:id="rId50" display="https://i.imgur.com/3K7X1Fd.png"/>
    <hyperlink ref="K223" r:id="rId51" display="https://imgur.com/a/GLGGMKT"/>
    <hyperlink ref="K224" r:id="rId52" display="https://i.imgur.com/rlR6QbI.png"/>
    <hyperlink ref="K225" r:id="rId53" display="https://imgur.com/PCRXzFi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1155CC"/>
    <outlinePr summaryBelow="0" summaryRight="0"/>
  </sheetPr>
  <dimension ref="A1:K770"/>
  <sheetViews>
    <sheetView showGridLines="0" workbookViewId="0">
      <selection activeCell="A1" sqref="A1"/>
    </sheetView>
  </sheetViews>
  <sheetFormatPr defaultColWidth="12.6285714285714" defaultRowHeight="15.75" customHeight="1"/>
  <cols>
    <col min="1" max="1" width="34.752380952381" customWidth="1"/>
    <col min="2" max="2" width="28.8761904761905" customWidth="1"/>
    <col min="3" max="3" width="21.8761904761905" customWidth="1"/>
    <col min="4" max="4" width="8.13333333333333" customWidth="1"/>
    <col min="5" max="5" width="23.1333333333333" customWidth="1"/>
    <col min="6" max="6" width="10.8761904761905" customWidth="1"/>
    <col min="7" max="7" width="48.5047619047619" customWidth="1"/>
    <col min="8" max="8" width="12" customWidth="1"/>
    <col min="9" max="9" width="34.3809523809524" customWidth="1"/>
    <col min="10" max="10" width="24.247619047619" customWidth="1"/>
    <col min="11" max="11" width="14.1333333333333" customWidth="1"/>
    <col min="12" max="12" width="2.75238095238095" customWidth="1"/>
  </cols>
  <sheetData>
    <row r="1" customHeight="1" spans="1:10">
      <c r="A1" s="130" t="s">
        <v>51</v>
      </c>
      <c r="B1" s="131" t="s">
        <v>52</v>
      </c>
      <c r="C1" s="130" t="s">
        <v>53</v>
      </c>
      <c r="D1" s="131" t="s">
        <v>54</v>
      </c>
      <c r="E1" s="130" t="s">
        <v>55</v>
      </c>
      <c r="F1" s="131" t="s">
        <v>54</v>
      </c>
      <c r="G1" s="130"/>
      <c r="H1" s="132"/>
      <c r="I1" s="130" t="s">
        <v>56</v>
      </c>
      <c r="J1" s="131" t="s">
        <v>57</v>
      </c>
    </row>
    <row r="2" customHeight="1" spans="1:10">
      <c r="A2" s="130" t="s">
        <v>58</v>
      </c>
      <c r="B2" s="131">
        <v>1</v>
      </c>
      <c r="C2" s="130" t="s">
        <v>59</v>
      </c>
      <c r="D2" s="131">
        <v>168</v>
      </c>
      <c r="E2" s="130" t="s">
        <v>60</v>
      </c>
      <c r="F2" s="131">
        <v>2</v>
      </c>
      <c r="G2" s="133"/>
      <c r="H2" s="134"/>
      <c r="I2" s="130" t="s">
        <v>61</v>
      </c>
      <c r="J2" s="131">
        <v>2</v>
      </c>
    </row>
    <row r="3" customHeight="1" spans="1:10">
      <c r="A3" s="135" t="s">
        <v>62</v>
      </c>
      <c r="B3" s="136">
        <v>1</v>
      </c>
      <c r="C3" s="135" t="s">
        <v>63</v>
      </c>
      <c r="D3" s="136">
        <v>1</v>
      </c>
      <c r="E3" s="135" t="s">
        <v>64</v>
      </c>
      <c r="F3" s="136">
        <v>2</v>
      </c>
      <c r="G3" s="133"/>
      <c r="H3" s="134"/>
      <c r="I3" s="135" t="s">
        <v>65</v>
      </c>
      <c r="J3" s="136">
        <v>30</v>
      </c>
    </row>
    <row r="4" customHeight="1" spans="1:10">
      <c r="A4" s="135" t="s">
        <v>66</v>
      </c>
      <c r="B4" s="136">
        <v>126</v>
      </c>
      <c r="C4" s="135" t="s">
        <v>67</v>
      </c>
      <c r="D4" s="136">
        <v>1</v>
      </c>
      <c r="E4" s="135" t="s">
        <v>68</v>
      </c>
      <c r="F4" s="136">
        <v>1</v>
      </c>
      <c r="G4" s="133"/>
      <c r="H4" s="134"/>
      <c r="I4" s="135" t="s">
        <v>69</v>
      </c>
      <c r="J4" s="136">
        <v>1</v>
      </c>
    </row>
    <row r="5" customHeight="1" spans="1:10">
      <c r="A5" s="135" t="s">
        <v>70</v>
      </c>
      <c r="B5" s="136">
        <v>1</v>
      </c>
      <c r="C5" s="135" t="s">
        <v>71</v>
      </c>
      <c r="D5" s="136">
        <v>1</v>
      </c>
      <c r="E5" s="135" t="s">
        <v>72</v>
      </c>
      <c r="F5" s="136">
        <v>1</v>
      </c>
      <c r="G5" s="133"/>
      <c r="H5" s="134"/>
      <c r="I5" s="135" t="s">
        <v>73</v>
      </c>
      <c r="J5" s="136">
        <v>21</v>
      </c>
    </row>
    <row r="6" customHeight="1" spans="1:10">
      <c r="A6" s="135" t="s">
        <v>74</v>
      </c>
      <c r="B6" s="136">
        <v>17</v>
      </c>
      <c r="C6" s="135" t="s">
        <v>75</v>
      </c>
      <c r="D6" s="136">
        <v>1</v>
      </c>
      <c r="E6" s="135" t="s">
        <v>76</v>
      </c>
      <c r="F6" s="136">
        <v>1</v>
      </c>
      <c r="G6" s="133"/>
      <c r="H6" s="134"/>
      <c r="I6" s="135" t="s">
        <v>77</v>
      </c>
      <c r="J6" s="136">
        <v>50</v>
      </c>
    </row>
    <row r="7" customHeight="1" spans="1:10">
      <c r="A7" s="135" t="s">
        <v>78</v>
      </c>
      <c r="B7" s="136">
        <v>24</v>
      </c>
      <c r="C7" s="135" t="s">
        <v>79</v>
      </c>
      <c r="D7" s="136">
        <v>1</v>
      </c>
      <c r="E7" s="135" t="s">
        <v>80</v>
      </c>
      <c r="F7" s="136">
        <v>2</v>
      </c>
      <c r="G7" s="133"/>
      <c r="H7" s="134"/>
      <c r="I7" s="135" t="s">
        <v>81</v>
      </c>
      <c r="J7" s="136">
        <v>11</v>
      </c>
    </row>
    <row r="8" customHeight="1" spans="1:10">
      <c r="A8" s="135" t="s">
        <v>82</v>
      </c>
      <c r="B8" s="136">
        <v>18</v>
      </c>
      <c r="C8" s="135" t="s">
        <v>83</v>
      </c>
      <c r="D8" s="136">
        <v>9</v>
      </c>
      <c r="E8" s="135" t="s">
        <v>84</v>
      </c>
      <c r="F8" s="136">
        <v>1</v>
      </c>
      <c r="G8" s="133"/>
      <c r="H8" s="134"/>
      <c r="I8" s="135" t="s">
        <v>85</v>
      </c>
      <c r="J8" s="136">
        <v>1</v>
      </c>
    </row>
    <row r="9" customHeight="1" spans="1:10">
      <c r="A9" s="135" t="s">
        <v>86</v>
      </c>
      <c r="B9" s="136">
        <v>4</v>
      </c>
      <c r="C9" s="135" t="s">
        <v>87</v>
      </c>
      <c r="D9" s="136">
        <v>1</v>
      </c>
      <c r="E9" s="135" t="s">
        <v>88</v>
      </c>
      <c r="F9" s="136">
        <v>1</v>
      </c>
      <c r="G9" s="133"/>
      <c r="H9" s="134"/>
      <c r="I9" s="135" t="s">
        <v>89</v>
      </c>
      <c r="J9" s="136">
        <v>39</v>
      </c>
    </row>
    <row r="10" customHeight="1" spans="1:10">
      <c r="A10" s="135" t="s">
        <v>90</v>
      </c>
      <c r="B10" s="136">
        <v>1</v>
      </c>
      <c r="C10" s="135" t="s">
        <v>91</v>
      </c>
      <c r="D10" s="136">
        <v>5</v>
      </c>
      <c r="E10" s="135" t="s">
        <v>92</v>
      </c>
      <c r="F10" s="136">
        <v>3</v>
      </c>
      <c r="G10" s="133"/>
      <c r="H10" s="134"/>
      <c r="I10" s="135" t="s">
        <v>93</v>
      </c>
      <c r="J10" s="136">
        <v>5</v>
      </c>
    </row>
    <row r="11" customHeight="1" spans="1:10">
      <c r="A11" s="135" t="s">
        <v>94</v>
      </c>
      <c r="B11" s="136">
        <v>5</v>
      </c>
      <c r="C11" s="135" t="s">
        <v>95</v>
      </c>
      <c r="D11" s="136">
        <v>1</v>
      </c>
      <c r="E11" s="135" t="s">
        <v>96</v>
      </c>
      <c r="F11" s="136">
        <v>10</v>
      </c>
      <c r="G11" s="133"/>
      <c r="H11" s="134"/>
      <c r="I11" s="135" t="s">
        <v>97</v>
      </c>
      <c r="J11" s="136">
        <v>4</v>
      </c>
    </row>
    <row r="12" customHeight="1" spans="1:10">
      <c r="A12" s="135" t="s">
        <v>98</v>
      </c>
      <c r="B12" s="136">
        <v>1</v>
      </c>
      <c r="C12" s="135" t="s">
        <v>99</v>
      </c>
      <c r="D12" s="136">
        <v>1</v>
      </c>
      <c r="E12" s="135" t="s">
        <v>100</v>
      </c>
      <c r="F12" s="136">
        <v>5</v>
      </c>
      <c r="G12" s="133"/>
      <c r="H12" s="134"/>
      <c r="I12" s="135" t="s">
        <v>101</v>
      </c>
      <c r="J12" s="136">
        <v>2</v>
      </c>
    </row>
    <row r="13" customHeight="1" spans="1:10">
      <c r="A13" s="135" t="s">
        <v>102</v>
      </c>
      <c r="B13" s="136">
        <v>1</v>
      </c>
      <c r="C13" s="135" t="s">
        <v>103</v>
      </c>
      <c r="D13" s="136">
        <v>1</v>
      </c>
      <c r="E13" s="135" t="s">
        <v>104</v>
      </c>
      <c r="F13" s="136">
        <v>1</v>
      </c>
      <c r="G13" s="133"/>
      <c r="H13" s="134"/>
      <c r="I13" s="135" t="s">
        <v>105</v>
      </c>
      <c r="J13" s="136">
        <v>1</v>
      </c>
    </row>
    <row r="14" customHeight="1" spans="1:10">
      <c r="A14" s="135" t="s">
        <v>106</v>
      </c>
      <c r="B14" s="136">
        <v>1</v>
      </c>
      <c r="C14" s="135" t="s">
        <v>107</v>
      </c>
      <c r="D14" s="136">
        <v>1</v>
      </c>
      <c r="E14" s="135" t="s">
        <v>108</v>
      </c>
      <c r="F14" s="136">
        <v>2</v>
      </c>
      <c r="G14" s="133"/>
      <c r="H14" s="134"/>
      <c r="I14" s="135" t="s">
        <v>109</v>
      </c>
      <c r="J14" s="136">
        <v>1</v>
      </c>
    </row>
    <row r="15" customHeight="1" spans="1:10">
      <c r="A15" s="135" t="s">
        <v>110</v>
      </c>
      <c r="B15" s="136">
        <v>38</v>
      </c>
      <c r="C15" s="135" t="s">
        <v>111</v>
      </c>
      <c r="D15" s="136">
        <v>1</v>
      </c>
      <c r="E15" s="135" t="s">
        <v>112</v>
      </c>
      <c r="F15" s="136">
        <v>1</v>
      </c>
      <c r="G15" s="133"/>
      <c r="H15" s="134"/>
      <c r="I15" s="135" t="s">
        <v>113</v>
      </c>
      <c r="J15" s="136">
        <v>25</v>
      </c>
    </row>
    <row r="16" customHeight="1" spans="1:10">
      <c r="A16" s="135" t="s">
        <v>114</v>
      </c>
      <c r="B16" s="136">
        <v>11</v>
      </c>
      <c r="C16" s="135" t="s">
        <v>115</v>
      </c>
      <c r="D16" s="136">
        <v>2</v>
      </c>
      <c r="E16" s="135" t="s">
        <v>116</v>
      </c>
      <c r="F16" s="136">
        <v>1</v>
      </c>
      <c r="G16" s="133"/>
      <c r="H16" s="134"/>
      <c r="I16" s="135" t="s">
        <v>117</v>
      </c>
      <c r="J16" s="136">
        <v>1</v>
      </c>
    </row>
    <row r="17" customHeight="1" spans="1:10">
      <c r="A17" s="135" t="s">
        <v>118</v>
      </c>
      <c r="B17" s="136">
        <v>21</v>
      </c>
      <c r="C17" s="135" t="s">
        <v>119</v>
      </c>
      <c r="D17" s="136">
        <v>2</v>
      </c>
      <c r="E17" s="135" t="s">
        <v>120</v>
      </c>
      <c r="F17" s="136">
        <v>5</v>
      </c>
      <c r="G17" s="133"/>
      <c r="H17" s="134"/>
      <c r="I17" s="135" t="s">
        <v>121</v>
      </c>
      <c r="J17" s="136">
        <v>12</v>
      </c>
    </row>
    <row r="18" customHeight="1" spans="1:10">
      <c r="A18" s="135" t="s">
        <v>122</v>
      </c>
      <c r="B18" s="136">
        <v>1</v>
      </c>
      <c r="C18" s="135" t="s">
        <v>123</v>
      </c>
      <c r="D18" s="136">
        <v>1</v>
      </c>
      <c r="E18" s="135" t="s">
        <v>124</v>
      </c>
      <c r="F18" s="136">
        <v>3</v>
      </c>
      <c r="G18" s="137"/>
      <c r="H18" s="138"/>
      <c r="I18" s="135" t="s">
        <v>125</v>
      </c>
      <c r="J18" s="136">
        <v>15</v>
      </c>
    </row>
    <row r="19" customHeight="1" spans="1:10">
      <c r="A19" s="135" t="s">
        <v>126</v>
      </c>
      <c r="B19" s="136">
        <v>1</v>
      </c>
      <c r="C19" s="135" t="s">
        <v>127</v>
      </c>
      <c r="D19" s="136">
        <v>1</v>
      </c>
      <c r="E19" s="135" t="s">
        <v>128</v>
      </c>
      <c r="F19" s="136">
        <v>1</v>
      </c>
      <c r="I19" s="135" t="s">
        <v>129</v>
      </c>
      <c r="J19" s="136">
        <v>1</v>
      </c>
    </row>
    <row r="20" customHeight="1" spans="1:10">
      <c r="A20" s="135" t="s">
        <v>130</v>
      </c>
      <c r="B20" s="136">
        <v>7</v>
      </c>
      <c r="C20" s="135" t="s">
        <v>131</v>
      </c>
      <c r="D20" s="136">
        <v>1</v>
      </c>
      <c r="E20" s="135" t="s">
        <v>132</v>
      </c>
      <c r="F20" s="136">
        <v>5</v>
      </c>
      <c r="I20" s="135" t="s">
        <v>133</v>
      </c>
      <c r="J20" s="136">
        <v>2</v>
      </c>
    </row>
    <row r="21" customHeight="1" spans="1:10">
      <c r="A21" s="135" t="s">
        <v>134</v>
      </c>
      <c r="B21" s="136">
        <v>5</v>
      </c>
      <c r="C21" s="135" t="s">
        <v>135</v>
      </c>
      <c r="D21" s="136">
        <v>1</v>
      </c>
      <c r="E21" s="135" t="s">
        <v>136</v>
      </c>
      <c r="F21" s="136">
        <v>1</v>
      </c>
      <c r="I21" s="135" t="s">
        <v>137</v>
      </c>
      <c r="J21" s="136"/>
    </row>
    <row r="22" customHeight="1" spans="1:10">
      <c r="A22" s="135" t="s">
        <v>138</v>
      </c>
      <c r="B22" s="136">
        <v>45</v>
      </c>
      <c r="C22" s="135" t="s">
        <v>139</v>
      </c>
      <c r="D22" s="136">
        <v>1</v>
      </c>
      <c r="E22" s="135" t="s">
        <v>140</v>
      </c>
      <c r="F22" s="136">
        <v>2</v>
      </c>
      <c r="I22" s="141" t="s">
        <v>141</v>
      </c>
      <c r="J22" s="142">
        <v>224</v>
      </c>
    </row>
    <row r="23" customHeight="1" spans="1:6">
      <c r="A23" s="135" t="s">
        <v>142</v>
      </c>
      <c r="B23" s="136">
        <v>2</v>
      </c>
      <c r="C23" s="135" t="s">
        <v>143</v>
      </c>
      <c r="D23" s="136">
        <v>1</v>
      </c>
      <c r="E23" s="135" t="s">
        <v>144</v>
      </c>
      <c r="F23" s="136">
        <v>1</v>
      </c>
    </row>
    <row r="24" customHeight="1" spans="1:11">
      <c r="A24" s="135" t="s">
        <v>145</v>
      </c>
      <c r="B24" s="136">
        <v>2</v>
      </c>
      <c r="C24" s="135" t="s">
        <v>146</v>
      </c>
      <c r="D24" s="136">
        <v>1</v>
      </c>
      <c r="E24" s="135" t="s">
        <v>147</v>
      </c>
      <c r="F24" s="136">
        <v>1</v>
      </c>
      <c r="H24" s="139"/>
      <c r="I24" s="143" t="s">
        <v>148</v>
      </c>
      <c r="J24" s="143" t="s">
        <v>149</v>
      </c>
      <c r="K24" s="143" t="s">
        <v>150</v>
      </c>
    </row>
    <row r="25" customHeight="1" spans="1:11">
      <c r="A25" s="135" t="s">
        <v>151</v>
      </c>
      <c r="B25" s="136">
        <v>8</v>
      </c>
      <c r="C25" s="135" t="s">
        <v>152</v>
      </c>
      <c r="D25" s="136">
        <v>1</v>
      </c>
      <c r="E25" s="135" t="s">
        <v>153</v>
      </c>
      <c r="F25" s="136">
        <v>3</v>
      </c>
      <c r="H25" s="140">
        <v>1</v>
      </c>
      <c r="I25" s="144" t="s">
        <v>77</v>
      </c>
      <c r="J25" s="145">
        <v>50</v>
      </c>
      <c r="K25" s="146">
        <f t="shared" ref="K25:K38" si="0">10*J25</f>
        <v>500</v>
      </c>
    </row>
    <row r="26" customHeight="1" spans="1:11">
      <c r="A26" s="135" t="s">
        <v>154</v>
      </c>
      <c r="B26" s="136">
        <v>3</v>
      </c>
      <c r="C26" s="135" t="s">
        <v>155</v>
      </c>
      <c r="D26" s="136">
        <v>3</v>
      </c>
      <c r="E26" s="135" t="s">
        <v>156</v>
      </c>
      <c r="F26" s="136">
        <v>1</v>
      </c>
      <c r="H26" s="140">
        <v>2</v>
      </c>
      <c r="I26" s="144" t="s">
        <v>89</v>
      </c>
      <c r="J26" s="145">
        <v>39</v>
      </c>
      <c r="K26" s="146">
        <f t="shared" si="0"/>
        <v>390</v>
      </c>
    </row>
    <row r="27" customHeight="1" spans="1:11">
      <c r="A27" s="135" t="s">
        <v>157</v>
      </c>
      <c r="B27" s="136">
        <v>2</v>
      </c>
      <c r="C27" s="135" t="s">
        <v>158</v>
      </c>
      <c r="D27" s="136">
        <v>1</v>
      </c>
      <c r="E27" s="135" t="s">
        <v>159</v>
      </c>
      <c r="F27" s="136">
        <v>1</v>
      </c>
      <c r="H27" s="140">
        <v>3</v>
      </c>
      <c r="I27" s="144" t="s">
        <v>65</v>
      </c>
      <c r="J27" s="145">
        <v>30</v>
      </c>
      <c r="K27" s="146">
        <f t="shared" si="0"/>
        <v>300</v>
      </c>
    </row>
    <row r="28" customHeight="1" spans="1:11">
      <c r="A28" s="135" t="s">
        <v>160</v>
      </c>
      <c r="B28" s="136">
        <v>2</v>
      </c>
      <c r="C28" s="135" t="s">
        <v>161</v>
      </c>
      <c r="D28" s="136">
        <v>1</v>
      </c>
      <c r="E28" s="135" t="s">
        <v>162</v>
      </c>
      <c r="F28" s="136">
        <v>2</v>
      </c>
      <c r="H28" s="140">
        <v>4</v>
      </c>
      <c r="I28" s="144" t="s">
        <v>113</v>
      </c>
      <c r="J28" s="145">
        <v>25</v>
      </c>
      <c r="K28" s="146">
        <f t="shared" si="0"/>
        <v>250</v>
      </c>
    </row>
    <row r="29" customHeight="1" spans="1:11">
      <c r="A29" s="135" t="s">
        <v>163</v>
      </c>
      <c r="B29" s="136">
        <v>2</v>
      </c>
      <c r="C29" s="135" t="s">
        <v>164</v>
      </c>
      <c r="D29" s="136">
        <v>1</v>
      </c>
      <c r="E29" s="135" t="s">
        <v>165</v>
      </c>
      <c r="F29" s="136">
        <v>1</v>
      </c>
      <c r="H29" s="140">
        <v>5</v>
      </c>
      <c r="I29" s="144" t="s">
        <v>73</v>
      </c>
      <c r="J29" s="145">
        <v>21</v>
      </c>
      <c r="K29" s="146">
        <f t="shared" si="0"/>
        <v>210</v>
      </c>
    </row>
    <row r="30" customHeight="1" spans="1:11">
      <c r="A30" s="135" t="s">
        <v>166</v>
      </c>
      <c r="B30" s="136">
        <v>1</v>
      </c>
      <c r="C30" s="135" t="s">
        <v>167</v>
      </c>
      <c r="D30" s="136">
        <v>1</v>
      </c>
      <c r="E30" s="135" t="s">
        <v>168</v>
      </c>
      <c r="F30" s="136">
        <v>1</v>
      </c>
      <c r="H30" s="140">
        <v>6</v>
      </c>
      <c r="I30" s="144" t="s">
        <v>125</v>
      </c>
      <c r="J30" s="145">
        <v>15</v>
      </c>
      <c r="K30" s="146">
        <f t="shared" si="0"/>
        <v>150</v>
      </c>
    </row>
    <row r="31" customHeight="1" spans="1:11">
      <c r="A31" s="141" t="s">
        <v>141</v>
      </c>
      <c r="B31" s="142">
        <v>352</v>
      </c>
      <c r="C31" s="135" t="s">
        <v>169</v>
      </c>
      <c r="D31" s="136">
        <v>1</v>
      </c>
      <c r="E31" s="135" t="s">
        <v>170</v>
      </c>
      <c r="F31" s="136">
        <v>1</v>
      </c>
      <c r="H31" s="140">
        <v>7</v>
      </c>
      <c r="I31" s="144" t="s">
        <v>121</v>
      </c>
      <c r="J31" s="145">
        <v>12</v>
      </c>
      <c r="K31" s="146">
        <f t="shared" si="0"/>
        <v>120</v>
      </c>
    </row>
    <row r="32" customHeight="1" spans="3:11">
      <c r="C32" s="135" t="s">
        <v>171</v>
      </c>
      <c r="D32" s="136">
        <v>3</v>
      </c>
      <c r="E32" s="135" t="s">
        <v>172</v>
      </c>
      <c r="F32" s="136">
        <v>1</v>
      </c>
      <c r="H32" s="140">
        <v>8</v>
      </c>
      <c r="I32" s="144" t="s">
        <v>81</v>
      </c>
      <c r="J32" s="145">
        <v>11</v>
      </c>
      <c r="K32" s="146">
        <f t="shared" si="0"/>
        <v>110</v>
      </c>
    </row>
    <row r="33" customHeight="1" spans="3:11">
      <c r="C33" s="135" t="s">
        <v>173</v>
      </c>
      <c r="D33" s="136">
        <v>1</v>
      </c>
      <c r="E33" s="135" t="s">
        <v>174</v>
      </c>
      <c r="F33" s="136">
        <v>5</v>
      </c>
      <c r="H33" s="140">
        <v>9</v>
      </c>
      <c r="I33" s="31" t="s">
        <v>93</v>
      </c>
      <c r="J33" s="145">
        <v>5</v>
      </c>
      <c r="K33" s="146">
        <f t="shared" si="0"/>
        <v>50</v>
      </c>
    </row>
    <row r="34" customHeight="1" spans="3:11">
      <c r="C34" s="135" t="s">
        <v>175</v>
      </c>
      <c r="D34" s="136">
        <v>1</v>
      </c>
      <c r="E34" s="135" t="s">
        <v>176</v>
      </c>
      <c r="F34" s="136">
        <v>1</v>
      </c>
      <c r="H34" s="140">
        <v>10</v>
      </c>
      <c r="I34" s="31" t="s">
        <v>97</v>
      </c>
      <c r="J34" s="145">
        <v>4</v>
      </c>
      <c r="K34" s="146">
        <f t="shared" si="0"/>
        <v>40</v>
      </c>
    </row>
    <row r="35" customHeight="1" spans="3:11">
      <c r="C35" s="135" t="s">
        <v>177</v>
      </c>
      <c r="D35" s="136">
        <v>1</v>
      </c>
      <c r="E35" s="135" t="s">
        <v>178</v>
      </c>
      <c r="F35" s="136">
        <v>4</v>
      </c>
      <c r="H35" s="140">
        <v>11</v>
      </c>
      <c r="I35" s="147" t="s">
        <v>133</v>
      </c>
      <c r="J35" s="148">
        <v>2</v>
      </c>
      <c r="K35" s="149">
        <f t="shared" si="0"/>
        <v>20</v>
      </c>
    </row>
    <row r="36" customHeight="1" spans="3:11">
      <c r="C36" s="135" t="s">
        <v>179</v>
      </c>
      <c r="D36" s="136">
        <v>2</v>
      </c>
      <c r="E36" s="135" t="s">
        <v>180</v>
      </c>
      <c r="F36" s="136">
        <v>2</v>
      </c>
      <c r="H36" s="140">
        <v>12</v>
      </c>
      <c r="I36" s="31" t="s">
        <v>101</v>
      </c>
      <c r="J36" s="145">
        <v>2</v>
      </c>
      <c r="K36" s="146">
        <f t="shared" si="0"/>
        <v>20</v>
      </c>
    </row>
    <row r="37" customHeight="1" spans="3:11">
      <c r="C37" s="135" t="s">
        <v>181</v>
      </c>
      <c r="D37" s="136">
        <v>1</v>
      </c>
      <c r="E37" s="135" t="s">
        <v>182</v>
      </c>
      <c r="F37" s="136">
        <v>1</v>
      </c>
      <c r="H37" s="140">
        <v>13</v>
      </c>
      <c r="I37" s="31" t="s">
        <v>61</v>
      </c>
      <c r="J37" s="145">
        <v>2</v>
      </c>
      <c r="K37" s="146">
        <f t="shared" si="0"/>
        <v>20</v>
      </c>
    </row>
    <row r="38" customHeight="1" spans="3:11">
      <c r="C38" s="135" t="s">
        <v>183</v>
      </c>
      <c r="D38" s="136">
        <v>7</v>
      </c>
      <c r="E38" s="135" t="s">
        <v>184</v>
      </c>
      <c r="F38" s="136">
        <v>1</v>
      </c>
      <c r="H38" s="140">
        <v>14</v>
      </c>
      <c r="I38" s="31" t="s">
        <v>129</v>
      </c>
      <c r="J38" s="145">
        <v>1</v>
      </c>
      <c r="K38" s="146">
        <f t="shared" si="0"/>
        <v>10</v>
      </c>
    </row>
    <row r="39" customHeight="1" spans="3:11">
      <c r="C39" s="135" t="s">
        <v>185</v>
      </c>
      <c r="D39" s="136">
        <v>1</v>
      </c>
      <c r="E39" s="135" t="s">
        <v>186</v>
      </c>
      <c r="F39" s="136">
        <v>1</v>
      </c>
      <c r="H39" s="140">
        <v>15</v>
      </c>
      <c r="I39" s="147" t="s">
        <v>117</v>
      </c>
      <c r="J39" s="148">
        <v>1</v>
      </c>
      <c r="K39" s="149">
        <f>20*J39</f>
        <v>20</v>
      </c>
    </row>
    <row r="40" customHeight="1" spans="3:11">
      <c r="C40" s="135" t="s">
        <v>187</v>
      </c>
      <c r="D40" s="136">
        <v>3</v>
      </c>
      <c r="E40" s="135" t="s">
        <v>188</v>
      </c>
      <c r="F40" s="136">
        <v>4</v>
      </c>
      <c r="H40" s="140">
        <v>16</v>
      </c>
      <c r="I40" s="31" t="s">
        <v>109</v>
      </c>
      <c r="J40" s="145">
        <v>1</v>
      </c>
      <c r="K40" s="146">
        <f t="shared" ref="K40:K42" si="1">10*J40</f>
        <v>10</v>
      </c>
    </row>
    <row r="41" customHeight="1" spans="3:11">
      <c r="C41" s="135" t="s">
        <v>189</v>
      </c>
      <c r="D41" s="136">
        <v>1</v>
      </c>
      <c r="E41" s="135" t="s">
        <v>190</v>
      </c>
      <c r="F41" s="136">
        <v>11</v>
      </c>
      <c r="H41" s="140">
        <v>17</v>
      </c>
      <c r="I41" s="144" t="s">
        <v>105</v>
      </c>
      <c r="J41" s="145">
        <v>1</v>
      </c>
      <c r="K41" s="150">
        <f t="shared" si="1"/>
        <v>10</v>
      </c>
    </row>
    <row r="42" customHeight="1" spans="3:11">
      <c r="C42" s="135" t="s">
        <v>191</v>
      </c>
      <c r="D42" s="136">
        <v>1</v>
      </c>
      <c r="E42" s="135" t="s">
        <v>192</v>
      </c>
      <c r="F42" s="136">
        <v>2</v>
      </c>
      <c r="H42" s="140">
        <v>18</v>
      </c>
      <c r="I42" s="144" t="s">
        <v>85</v>
      </c>
      <c r="J42" s="145">
        <v>1</v>
      </c>
      <c r="K42" s="150">
        <f t="shared" si="1"/>
        <v>10</v>
      </c>
    </row>
    <row r="43" customHeight="1" spans="3:11">
      <c r="C43" s="135" t="s">
        <v>193</v>
      </c>
      <c r="D43" s="136">
        <v>1</v>
      </c>
      <c r="E43" s="135" t="s">
        <v>194</v>
      </c>
      <c r="F43" s="136">
        <v>6</v>
      </c>
      <c r="H43" s="140">
        <v>19</v>
      </c>
      <c r="I43" s="151" t="s">
        <v>69</v>
      </c>
      <c r="J43" s="148">
        <v>1</v>
      </c>
      <c r="K43" s="152">
        <f>20*J43</f>
        <v>20</v>
      </c>
    </row>
    <row r="44" customHeight="1" spans="3:6">
      <c r="C44" s="135" t="s">
        <v>195</v>
      </c>
      <c r="D44" s="136">
        <v>1</v>
      </c>
      <c r="E44" s="135" t="s">
        <v>196</v>
      </c>
      <c r="F44" s="136">
        <v>6</v>
      </c>
    </row>
    <row r="45" customHeight="1" spans="3:6">
      <c r="C45" s="135" t="s">
        <v>197</v>
      </c>
      <c r="D45" s="136">
        <v>1</v>
      </c>
      <c r="E45" s="135" t="s">
        <v>198</v>
      </c>
      <c r="F45" s="136">
        <v>3</v>
      </c>
    </row>
    <row r="46" customHeight="1" spans="3:6">
      <c r="C46" s="135" t="s">
        <v>199</v>
      </c>
      <c r="D46" s="136">
        <v>1</v>
      </c>
      <c r="E46" s="135" t="s">
        <v>200</v>
      </c>
      <c r="F46" s="136">
        <v>1</v>
      </c>
    </row>
    <row r="47" customHeight="1" spans="3:6">
      <c r="C47" s="135" t="s">
        <v>201</v>
      </c>
      <c r="D47" s="136">
        <v>11</v>
      </c>
      <c r="E47" s="135" t="s">
        <v>202</v>
      </c>
      <c r="F47" s="136">
        <v>1</v>
      </c>
    </row>
    <row r="48" customHeight="1" spans="3:6">
      <c r="C48" s="135" t="s">
        <v>203</v>
      </c>
      <c r="D48" s="136">
        <v>1</v>
      </c>
      <c r="E48" s="135" t="s">
        <v>204</v>
      </c>
      <c r="F48" s="136">
        <v>3</v>
      </c>
    </row>
    <row r="49" customHeight="1" spans="3:6">
      <c r="C49" s="135" t="s">
        <v>205</v>
      </c>
      <c r="D49" s="136">
        <v>1</v>
      </c>
      <c r="E49" s="135" t="s">
        <v>206</v>
      </c>
      <c r="F49" s="136">
        <v>1</v>
      </c>
    </row>
    <row r="50" customHeight="1" spans="3:6">
      <c r="C50" s="135" t="s">
        <v>207</v>
      </c>
      <c r="D50" s="136">
        <v>5</v>
      </c>
      <c r="E50" s="135" t="s">
        <v>208</v>
      </c>
      <c r="F50" s="136">
        <v>1</v>
      </c>
    </row>
    <row r="51" customHeight="1" spans="3:6">
      <c r="C51" s="135" t="s">
        <v>209</v>
      </c>
      <c r="D51" s="136">
        <v>1</v>
      </c>
      <c r="E51" s="135" t="s">
        <v>210</v>
      </c>
      <c r="F51" s="136">
        <v>1</v>
      </c>
    </row>
    <row r="52" customHeight="1" spans="3:6">
      <c r="C52" s="135" t="s">
        <v>211</v>
      </c>
      <c r="D52" s="136">
        <v>2</v>
      </c>
      <c r="E52" s="135" t="s">
        <v>212</v>
      </c>
      <c r="F52" s="136">
        <v>3</v>
      </c>
    </row>
    <row r="53" customHeight="1" spans="3:6">
      <c r="C53" s="135" t="s">
        <v>213</v>
      </c>
      <c r="D53" s="136">
        <v>1</v>
      </c>
      <c r="E53" s="135" t="s">
        <v>214</v>
      </c>
      <c r="F53" s="136">
        <v>1</v>
      </c>
    </row>
    <row r="54" customHeight="1" spans="3:6">
      <c r="C54" s="135" t="s">
        <v>215</v>
      </c>
      <c r="D54" s="136">
        <v>1</v>
      </c>
      <c r="E54" s="135" t="s">
        <v>216</v>
      </c>
      <c r="F54" s="136">
        <v>3</v>
      </c>
    </row>
    <row r="55" customHeight="1" spans="3:6">
      <c r="C55" s="135" t="s">
        <v>217</v>
      </c>
      <c r="D55" s="136">
        <v>1</v>
      </c>
      <c r="E55" s="135" t="s">
        <v>218</v>
      </c>
      <c r="F55" s="136">
        <v>18</v>
      </c>
    </row>
    <row r="56" customHeight="1" spans="3:6">
      <c r="C56" s="135" t="s">
        <v>219</v>
      </c>
      <c r="D56" s="136">
        <v>2</v>
      </c>
      <c r="E56" s="135" t="s">
        <v>220</v>
      </c>
      <c r="F56" s="136">
        <v>4</v>
      </c>
    </row>
    <row r="57" customHeight="1" spans="3:6">
      <c r="C57" s="135" t="s">
        <v>221</v>
      </c>
      <c r="D57" s="136">
        <v>1</v>
      </c>
      <c r="E57" s="135" t="s">
        <v>222</v>
      </c>
      <c r="F57" s="136">
        <v>7</v>
      </c>
    </row>
    <row r="58" customHeight="1" spans="3:6">
      <c r="C58" s="135" t="s">
        <v>223</v>
      </c>
      <c r="D58" s="136">
        <v>1</v>
      </c>
      <c r="E58" s="135" t="s">
        <v>224</v>
      </c>
      <c r="F58" s="136">
        <v>1</v>
      </c>
    </row>
    <row r="59" customHeight="1" spans="3:6">
      <c r="C59" s="135" t="s">
        <v>225</v>
      </c>
      <c r="D59" s="136">
        <v>1</v>
      </c>
      <c r="E59" s="135" t="s">
        <v>226</v>
      </c>
      <c r="F59" s="136">
        <v>2</v>
      </c>
    </row>
    <row r="60" customHeight="1" spans="3:6">
      <c r="C60" s="135" t="s">
        <v>227</v>
      </c>
      <c r="D60" s="136">
        <v>2</v>
      </c>
      <c r="E60" s="135" t="s">
        <v>228</v>
      </c>
      <c r="F60" s="136">
        <v>1</v>
      </c>
    </row>
    <row r="61" customHeight="1" spans="3:6">
      <c r="C61" s="135" t="s">
        <v>229</v>
      </c>
      <c r="D61" s="136">
        <v>1</v>
      </c>
      <c r="E61" s="135" t="s">
        <v>230</v>
      </c>
      <c r="F61" s="136">
        <v>2</v>
      </c>
    </row>
    <row r="62" customHeight="1" spans="3:6">
      <c r="C62" s="135" t="s">
        <v>231</v>
      </c>
      <c r="D62" s="136">
        <v>1</v>
      </c>
      <c r="E62" s="135" t="s">
        <v>232</v>
      </c>
      <c r="F62" s="136">
        <v>4</v>
      </c>
    </row>
    <row r="63" customHeight="1" spans="3:6">
      <c r="C63" s="135" t="s">
        <v>233</v>
      </c>
      <c r="D63" s="136">
        <v>1</v>
      </c>
      <c r="E63" s="135" t="s">
        <v>234</v>
      </c>
      <c r="F63" s="136">
        <v>2</v>
      </c>
    </row>
    <row r="64" customHeight="1" spans="3:6">
      <c r="C64" s="135" t="s">
        <v>235</v>
      </c>
      <c r="D64" s="136">
        <v>2</v>
      </c>
      <c r="E64" s="135" t="s">
        <v>236</v>
      </c>
      <c r="F64" s="136">
        <v>4</v>
      </c>
    </row>
    <row r="65" customHeight="1" spans="3:6">
      <c r="C65" s="135" t="s">
        <v>237</v>
      </c>
      <c r="D65" s="136">
        <v>1</v>
      </c>
      <c r="E65" s="135" t="s">
        <v>238</v>
      </c>
      <c r="F65" s="136">
        <v>3</v>
      </c>
    </row>
    <row r="66" customHeight="1" spans="3:6">
      <c r="C66" s="135" t="s">
        <v>239</v>
      </c>
      <c r="D66" s="136">
        <v>1</v>
      </c>
      <c r="E66" s="135" t="s">
        <v>240</v>
      </c>
      <c r="F66" s="136">
        <v>5</v>
      </c>
    </row>
    <row r="67" customHeight="1" spans="3:6">
      <c r="C67" s="135" t="s">
        <v>241</v>
      </c>
      <c r="D67" s="136">
        <v>1</v>
      </c>
      <c r="E67" s="135" t="s">
        <v>242</v>
      </c>
      <c r="F67" s="136">
        <v>2</v>
      </c>
    </row>
    <row r="68" customHeight="1" spans="3:6">
      <c r="C68" s="135" t="s">
        <v>243</v>
      </c>
      <c r="D68" s="136">
        <v>1</v>
      </c>
      <c r="E68" s="135" t="s">
        <v>244</v>
      </c>
      <c r="F68" s="136">
        <v>13</v>
      </c>
    </row>
    <row r="69" customHeight="1" spans="3:6">
      <c r="C69" s="135" t="s">
        <v>245</v>
      </c>
      <c r="D69" s="136">
        <v>1</v>
      </c>
      <c r="E69" s="135" t="s">
        <v>246</v>
      </c>
      <c r="F69" s="136">
        <v>7</v>
      </c>
    </row>
    <row r="70" customHeight="1" spans="3:6">
      <c r="C70" s="135" t="s">
        <v>247</v>
      </c>
      <c r="D70" s="136">
        <v>1</v>
      </c>
      <c r="E70" s="135" t="s">
        <v>248</v>
      </c>
      <c r="F70" s="136">
        <v>3</v>
      </c>
    </row>
    <row r="71" customHeight="1" spans="3:6">
      <c r="C71" s="135" t="s">
        <v>249</v>
      </c>
      <c r="D71" s="136">
        <v>1</v>
      </c>
      <c r="E71" s="135" t="s">
        <v>250</v>
      </c>
      <c r="F71" s="136">
        <v>6</v>
      </c>
    </row>
    <row r="72" customHeight="1" spans="3:6">
      <c r="C72" s="135" t="s">
        <v>251</v>
      </c>
      <c r="D72" s="136">
        <v>1</v>
      </c>
      <c r="E72" s="135" t="s">
        <v>252</v>
      </c>
      <c r="F72" s="136">
        <v>1</v>
      </c>
    </row>
    <row r="73" customHeight="1" spans="3:6">
      <c r="C73" s="135" t="s">
        <v>253</v>
      </c>
      <c r="D73" s="136">
        <v>1</v>
      </c>
      <c r="E73" s="135" t="s">
        <v>254</v>
      </c>
      <c r="F73" s="136">
        <v>1</v>
      </c>
    </row>
    <row r="74" customHeight="1" spans="3:6">
      <c r="C74" s="135" t="s">
        <v>255</v>
      </c>
      <c r="D74" s="136">
        <v>1</v>
      </c>
      <c r="E74" s="135" t="s">
        <v>256</v>
      </c>
      <c r="F74" s="136">
        <v>1</v>
      </c>
    </row>
    <row r="75" customHeight="1" spans="3:6">
      <c r="C75" s="135" t="s">
        <v>257</v>
      </c>
      <c r="D75" s="136">
        <v>2</v>
      </c>
      <c r="E75" s="135" t="s">
        <v>258</v>
      </c>
      <c r="F75" s="136">
        <v>1</v>
      </c>
    </row>
    <row r="76" customHeight="1" spans="3:6">
      <c r="C76" s="135" t="s">
        <v>259</v>
      </c>
      <c r="D76" s="136">
        <v>41</v>
      </c>
      <c r="E76" s="135" t="s">
        <v>260</v>
      </c>
      <c r="F76" s="136">
        <v>1</v>
      </c>
    </row>
    <row r="77" customHeight="1" spans="3:6">
      <c r="C77" s="135" t="s">
        <v>261</v>
      </c>
      <c r="D77" s="136">
        <v>1</v>
      </c>
      <c r="E77" s="135" t="s">
        <v>262</v>
      </c>
      <c r="F77" s="136">
        <v>1</v>
      </c>
    </row>
    <row r="78" customHeight="1" spans="3:6">
      <c r="C78" s="135" t="s">
        <v>137</v>
      </c>
      <c r="D78" s="136"/>
      <c r="E78" s="135" t="s">
        <v>263</v>
      </c>
      <c r="F78" s="136">
        <v>3</v>
      </c>
    </row>
    <row r="79" customHeight="1" spans="3:6">
      <c r="C79" s="141" t="s">
        <v>141</v>
      </c>
      <c r="D79" s="142">
        <v>329</v>
      </c>
      <c r="E79" s="135" t="s">
        <v>264</v>
      </c>
      <c r="F79" s="136">
        <v>1</v>
      </c>
    </row>
    <row r="80" customHeight="1" spans="5:6">
      <c r="E80" s="135" t="s">
        <v>265</v>
      </c>
      <c r="F80" s="136">
        <v>2</v>
      </c>
    </row>
    <row r="81" customHeight="1" spans="5:6">
      <c r="E81" s="135" t="s">
        <v>266</v>
      </c>
      <c r="F81" s="136">
        <v>1</v>
      </c>
    </row>
    <row r="82" customHeight="1" spans="5:6">
      <c r="E82" s="135" t="s">
        <v>267</v>
      </c>
      <c r="F82" s="136">
        <v>1</v>
      </c>
    </row>
    <row r="83" customHeight="1" spans="5:6">
      <c r="E83" s="135" t="s">
        <v>268</v>
      </c>
      <c r="F83" s="136">
        <v>1</v>
      </c>
    </row>
    <row r="84" customHeight="1" spans="5:6">
      <c r="E84" s="135" t="s">
        <v>269</v>
      </c>
      <c r="F84" s="136">
        <v>2</v>
      </c>
    </row>
    <row r="85" customHeight="1" spans="5:6">
      <c r="E85" s="135" t="s">
        <v>270</v>
      </c>
      <c r="F85" s="136">
        <v>4</v>
      </c>
    </row>
    <row r="86" customHeight="1" spans="5:6">
      <c r="E86" s="135" t="s">
        <v>271</v>
      </c>
      <c r="F86" s="136">
        <v>6</v>
      </c>
    </row>
    <row r="87" customHeight="1" spans="5:6">
      <c r="E87" s="135" t="s">
        <v>272</v>
      </c>
      <c r="F87" s="136">
        <v>1</v>
      </c>
    </row>
    <row r="88" customHeight="1" spans="5:6">
      <c r="E88" s="135" t="s">
        <v>273</v>
      </c>
      <c r="F88" s="136">
        <v>2</v>
      </c>
    </row>
    <row r="89" customHeight="1" spans="5:6">
      <c r="E89" s="135" t="s">
        <v>274</v>
      </c>
      <c r="F89" s="136">
        <v>2</v>
      </c>
    </row>
    <row r="90" customHeight="1" spans="5:6">
      <c r="E90" s="135" t="s">
        <v>275</v>
      </c>
      <c r="F90" s="136">
        <v>1</v>
      </c>
    </row>
    <row r="91" customHeight="1" spans="5:6">
      <c r="E91" s="135" t="s">
        <v>276</v>
      </c>
      <c r="F91" s="136">
        <v>4</v>
      </c>
    </row>
    <row r="92" customHeight="1" spans="5:6">
      <c r="E92" s="135" t="s">
        <v>277</v>
      </c>
      <c r="F92" s="136">
        <v>5</v>
      </c>
    </row>
    <row r="93" customHeight="1" spans="5:6">
      <c r="E93" s="135" t="s">
        <v>278</v>
      </c>
      <c r="F93" s="136">
        <v>4</v>
      </c>
    </row>
    <row r="94" customHeight="1" spans="5:6">
      <c r="E94" s="135" t="s">
        <v>279</v>
      </c>
      <c r="F94" s="136">
        <v>6</v>
      </c>
    </row>
    <row r="95" customHeight="1" spans="5:6">
      <c r="E95" s="135" t="s">
        <v>280</v>
      </c>
      <c r="F95" s="136">
        <v>3</v>
      </c>
    </row>
    <row r="96" customHeight="1" spans="5:6">
      <c r="E96" s="135" t="s">
        <v>281</v>
      </c>
      <c r="F96" s="136">
        <v>2</v>
      </c>
    </row>
    <row r="97" customHeight="1" spans="5:6">
      <c r="E97" s="135" t="s">
        <v>282</v>
      </c>
      <c r="F97" s="136">
        <v>2</v>
      </c>
    </row>
    <row r="98" customHeight="1" spans="5:6">
      <c r="E98" s="135" t="s">
        <v>283</v>
      </c>
      <c r="F98" s="136">
        <v>2</v>
      </c>
    </row>
    <row r="99" customHeight="1" spans="5:6">
      <c r="E99" s="135" t="s">
        <v>284</v>
      </c>
      <c r="F99" s="136">
        <v>1</v>
      </c>
    </row>
    <row r="100" customHeight="1" spans="5:6">
      <c r="E100" s="135" t="s">
        <v>285</v>
      </c>
      <c r="F100" s="136">
        <v>15</v>
      </c>
    </row>
    <row r="101" customHeight="1" spans="5:6">
      <c r="E101" s="135" t="s">
        <v>286</v>
      </c>
      <c r="F101" s="136">
        <v>6</v>
      </c>
    </row>
    <row r="102" customHeight="1" spans="5:6">
      <c r="E102" s="135" t="s">
        <v>287</v>
      </c>
      <c r="F102" s="136">
        <v>3</v>
      </c>
    </row>
    <row r="103" customHeight="1" spans="5:6">
      <c r="E103" s="135" t="s">
        <v>288</v>
      </c>
      <c r="F103" s="136">
        <v>2</v>
      </c>
    </row>
    <row r="104" customHeight="1" spans="5:6">
      <c r="E104" s="135" t="s">
        <v>289</v>
      </c>
      <c r="F104" s="136">
        <v>11</v>
      </c>
    </row>
    <row r="105" customHeight="1" spans="5:6">
      <c r="E105" s="135" t="s">
        <v>290</v>
      </c>
      <c r="F105" s="136">
        <v>2</v>
      </c>
    </row>
    <row r="106" customHeight="1" spans="5:6">
      <c r="E106" s="135" t="s">
        <v>291</v>
      </c>
      <c r="F106" s="136">
        <v>1</v>
      </c>
    </row>
    <row r="107" customHeight="1" spans="5:6">
      <c r="E107" s="135" t="s">
        <v>292</v>
      </c>
      <c r="F107" s="136">
        <v>1</v>
      </c>
    </row>
    <row r="108" customHeight="1" spans="5:6">
      <c r="E108" s="135" t="s">
        <v>293</v>
      </c>
      <c r="F108" s="136">
        <v>1</v>
      </c>
    </row>
    <row r="109" customHeight="1" spans="5:6">
      <c r="E109" s="135" t="s">
        <v>294</v>
      </c>
      <c r="F109" s="136">
        <v>2</v>
      </c>
    </row>
    <row r="110" customHeight="1" spans="5:6">
      <c r="E110" s="135" t="s">
        <v>295</v>
      </c>
      <c r="F110" s="136">
        <v>1</v>
      </c>
    </row>
    <row r="111" customHeight="1" spans="5:6">
      <c r="E111" s="135" t="s">
        <v>296</v>
      </c>
      <c r="F111" s="136">
        <v>3</v>
      </c>
    </row>
    <row r="112" customHeight="1" spans="5:6">
      <c r="E112" s="135" t="s">
        <v>297</v>
      </c>
      <c r="F112" s="136">
        <v>1</v>
      </c>
    </row>
    <row r="113" customHeight="1" spans="5:6">
      <c r="E113" s="135" t="s">
        <v>298</v>
      </c>
      <c r="F113" s="136">
        <v>2</v>
      </c>
    </row>
    <row r="114" customHeight="1" spans="5:6">
      <c r="E114" s="135" t="s">
        <v>299</v>
      </c>
      <c r="F114" s="136">
        <v>1</v>
      </c>
    </row>
    <row r="115" customHeight="1" spans="5:6">
      <c r="E115" s="135" t="s">
        <v>300</v>
      </c>
      <c r="F115" s="136">
        <v>4</v>
      </c>
    </row>
    <row r="116" customHeight="1" spans="5:6">
      <c r="E116" s="135" t="s">
        <v>301</v>
      </c>
      <c r="F116" s="136">
        <v>6</v>
      </c>
    </row>
    <row r="117" customHeight="1" spans="5:6">
      <c r="E117" s="135" t="s">
        <v>302</v>
      </c>
      <c r="F117" s="136">
        <v>1</v>
      </c>
    </row>
    <row r="118" customHeight="1" spans="5:6">
      <c r="E118" s="135" t="s">
        <v>303</v>
      </c>
      <c r="F118" s="136">
        <v>4</v>
      </c>
    </row>
    <row r="119" customHeight="1" spans="5:6">
      <c r="E119" s="135" t="s">
        <v>304</v>
      </c>
      <c r="F119" s="136">
        <v>1</v>
      </c>
    </row>
    <row r="120" customHeight="1" spans="5:6">
      <c r="E120" s="135" t="s">
        <v>305</v>
      </c>
      <c r="F120" s="136">
        <v>1</v>
      </c>
    </row>
    <row r="121" customHeight="1" spans="5:6">
      <c r="E121" s="135" t="s">
        <v>306</v>
      </c>
      <c r="F121" s="136">
        <v>2</v>
      </c>
    </row>
    <row r="122" customHeight="1" spans="5:6">
      <c r="E122" s="135" t="s">
        <v>307</v>
      </c>
      <c r="F122" s="136">
        <v>1</v>
      </c>
    </row>
    <row r="123" customHeight="1" spans="5:6">
      <c r="E123" s="135" t="s">
        <v>308</v>
      </c>
      <c r="F123" s="136">
        <v>1</v>
      </c>
    </row>
    <row r="124" customHeight="1" spans="5:6">
      <c r="E124" s="135" t="s">
        <v>309</v>
      </c>
      <c r="F124" s="136">
        <v>3</v>
      </c>
    </row>
    <row r="125" customHeight="1" spans="5:6">
      <c r="E125" s="135" t="s">
        <v>310</v>
      </c>
      <c r="F125" s="136">
        <v>1</v>
      </c>
    </row>
    <row r="126" customHeight="1" spans="5:6">
      <c r="E126" s="135" t="s">
        <v>311</v>
      </c>
      <c r="F126" s="136">
        <v>1</v>
      </c>
    </row>
    <row r="127" customHeight="1" spans="5:6">
      <c r="E127" s="135" t="s">
        <v>137</v>
      </c>
      <c r="F127" s="136"/>
    </row>
    <row r="128" customHeight="1" spans="5:6">
      <c r="E128" s="141" t="s">
        <v>141</v>
      </c>
      <c r="F128" s="142">
        <v>350</v>
      </c>
    </row>
    <row r="129" customHeight="1" spans="6:6">
      <c r="F129" s="99"/>
    </row>
    <row r="130" customHeight="1" spans="6:6">
      <c r="F130" s="99"/>
    </row>
    <row r="131" customHeight="1" spans="6:6">
      <c r="F131" s="99"/>
    </row>
    <row r="132" customHeight="1" spans="6:6">
      <c r="F132" s="99"/>
    </row>
    <row r="133" customHeight="1" spans="6:6">
      <c r="F133" s="99"/>
    </row>
    <row r="134" customHeight="1" spans="6:6">
      <c r="F134" s="99"/>
    </row>
    <row r="135" customHeight="1" spans="6:6">
      <c r="F135" s="99"/>
    </row>
    <row r="136" customHeight="1" spans="6:6">
      <c r="F136" s="99"/>
    </row>
    <row r="137" customHeight="1" spans="6:6">
      <c r="F137" s="99"/>
    </row>
    <row r="138" customHeight="1" spans="6:6">
      <c r="F138" s="99"/>
    </row>
    <row r="139" customHeight="1" spans="6:6">
      <c r="F139" s="99"/>
    </row>
    <row r="140" customHeight="1" spans="6:6">
      <c r="F140" s="99"/>
    </row>
    <row r="141" customHeight="1" spans="6:6">
      <c r="F141" s="99"/>
    </row>
    <row r="142" customHeight="1" spans="6:6">
      <c r="F142" s="99"/>
    </row>
    <row r="143" customHeight="1" spans="6:6">
      <c r="F143" s="99"/>
    </row>
    <row r="144" customHeight="1" spans="6:6">
      <c r="F144" s="99"/>
    </row>
    <row r="145" customHeight="1" spans="6:6">
      <c r="F145" s="99"/>
    </row>
    <row r="146" customHeight="1" spans="6:6">
      <c r="F146" s="99"/>
    </row>
    <row r="147" customHeight="1" spans="6:6">
      <c r="F147" s="99"/>
    </row>
    <row r="148" customHeight="1" spans="6:6">
      <c r="F148" s="99"/>
    </row>
    <row r="149" customHeight="1" spans="6:6">
      <c r="F149" s="99"/>
    </row>
    <row r="150" customHeight="1" spans="6:6">
      <c r="F150" s="99"/>
    </row>
    <row r="151" customHeight="1" spans="6:6">
      <c r="F151" s="99"/>
    </row>
    <row r="152" customHeight="1" spans="6:6">
      <c r="F152" s="99"/>
    </row>
    <row r="153" customHeight="1" spans="6:6">
      <c r="F153" s="99"/>
    </row>
    <row r="154" customHeight="1" spans="6:6">
      <c r="F154" s="99"/>
    </row>
    <row r="155" customHeight="1" spans="6:6">
      <c r="F155" s="99"/>
    </row>
    <row r="156" customHeight="1" spans="6:6">
      <c r="F156" s="99"/>
    </row>
    <row r="157" customHeight="1" spans="6:6">
      <c r="F157" s="99"/>
    </row>
    <row r="158" customHeight="1" spans="6:6">
      <c r="F158" s="99"/>
    </row>
    <row r="159" customHeight="1" spans="6:6">
      <c r="F159" s="99"/>
    </row>
    <row r="160" customHeight="1" spans="6:6">
      <c r="F160" s="99"/>
    </row>
    <row r="161" customHeight="1" spans="6:6">
      <c r="F161" s="99"/>
    </row>
    <row r="162" customHeight="1" spans="6:6">
      <c r="F162" s="99"/>
    </row>
    <row r="163" customHeight="1" spans="6:6">
      <c r="F163" s="99"/>
    </row>
    <row r="164" customHeight="1" spans="6:6">
      <c r="F164" s="99"/>
    </row>
    <row r="165" customHeight="1" spans="6:6">
      <c r="F165" s="99"/>
    </row>
    <row r="166" customHeight="1" spans="6:6">
      <c r="F166" s="99"/>
    </row>
    <row r="167" customHeight="1" spans="6:6">
      <c r="F167" s="99"/>
    </row>
    <row r="168" customHeight="1" spans="6:6">
      <c r="F168" s="99"/>
    </row>
    <row r="169" customHeight="1" spans="6:6">
      <c r="F169" s="99"/>
    </row>
    <row r="170" customHeight="1" spans="6:6">
      <c r="F170" s="99"/>
    </row>
    <row r="171" customHeight="1" spans="6:6">
      <c r="F171" s="99"/>
    </row>
    <row r="172" customHeight="1" spans="6:6">
      <c r="F172" s="99"/>
    </row>
    <row r="173" customHeight="1" spans="6:6">
      <c r="F173" s="99"/>
    </row>
    <row r="174" customHeight="1" spans="6:6">
      <c r="F174" s="99"/>
    </row>
    <row r="175" customHeight="1" spans="6:6">
      <c r="F175" s="99"/>
    </row>
    <row r="176" customHeight="1" spans="6:6">
      <c r="F176" s="99"/>
    </row>
    <row r="177" customHeight="1" spans="6:6">
      <c r="F177" s="99"/>
    </row>
    <row r="178" customHeight="1" spans="6:6">
      <c r="F178" s="99"/>
    </row>
    <row r="179" customHeight="1" spans="6:6">
      <c r="F179" s="99"/>
    </row>
    <row r="180" customHeight="1" spans="6:6">
      <c r="F180" s="99"/>
    </row>
    <row r="181" customHeight="1" spans="6:6">
      <c r="F181" s="99"/>
    </row>
    <row r="182" customHeight="1" spans="6:6">
      <c r="F182" s="99"/>
    </row>
    <row r="183" customHeight="1" spans="6:6">
      <c r="F183" s="99"/>
    </row>
    <row r="184" customHeight="1" spans="6:6">
      <c r="F184" s="99"/>
    </row>
    <row r="185" customHeight="1" spans="6:6">
      <c r="F185" s="99"/>
    </row>
    <row r="186" customHeight="1" spans="6:6">
      <c r="F186" s="99"/>
    </row>
    <row r="187" customHeight="1" spans="6:6">
      <c r="F187" s="99"/>
    </row>
    <row r="188" customHeight="1" spans="6:6">
      <c r="F188" s="99"/>
    </row>
    <row r="189" customHeight="1" spans="6:6">
      <c r="F189" s="99"/>
    </row>
    <row r="190" customHeight="1" spans="6:6">
      <c r="F190" s="99"/>
    </row>
    <row r="191" customHeight="1" spans="6:6">
      <c r="F191" s="99"/>
    </row>
    <row r="192" customHeight="1" spans="6:6">
      <c r="F192" s="99"/>
    </row>
    <row r="193" customHeight="1" spans="6:6">
      <c r="F193" s="99"/>
    </row>
    <row r="194" customHeight="1" spans="6:6">
      <c r="F194" s="99"/>
    </row>
    <row r="195" customHeight="1" spans="6:6">
      <c r="F195" s="99"/>
    </row>
    <row r="196" customHeight="1" spans="6:6">
      <c r="F196" s="99"/>
    </row>
    <row r="197" customHeight="1" spans="6:6">
      <c r="F197" s="99"/>
    </row>
    <row r="198" customHeight="1" spans="6:6">
      <c r="F198" s="99"/>
    </row>
    <row r="199" customHeight="1" spans="6:6">
      <c r="F199" s="99"/>
    </row>
    <row r="200" customHeight="1" spans="6:6">
      <c r="F200" s="99"/>
    </row>
    <row r="201" customHeight="1" spans="6:6">
      <c r="F201" s="99"/>
    </row>
    <row r="202" customHeight="1" spans="6:6">
      <c r="F202" s="99"/>
    </row>
    <row r="203" customHeight="1" spans="6:6">
      <c r="F203" s="99"/>
    </row>
    <row r="204" customHeight="1" spans="6:6">
      <c r="F204" s="99"/>
    </row>
    <row r="205" customHeight="1" spans="6:6">
      <c r="F205" s="99"/>
    </row>
    <row r="206" customHeight="1" spans="6:6">
      <c r="F206" s="99"/>
    </row>
    <row r="207" customHeight="1" spans="6:6">
      <c r="F207" s="99"/>
    </row>
    <row r="208" customHeight="1" spans="6:6">
      <c r="F208" s="99"/>
    </row>
    <row r="209" customHeight="1" spans="6:6">
      <c r="F209" s="99"/>
    </row>
    <row r="210" customHeight="1" spans="6:6">
      <c r="F210" s="99"/>
    </row>
    <row r="211" customHeight="1" spans="6:6">
      <c r="F211" s="99"/>
    </row>
    <row r="212" customHeight="1" spans="6:6">
      <c r="F212" s="99"/>
    </row>
    <row r="213" customHeight="1" spans="6:6">
      <c r="F213" s="99"/>
    </row>
    <row r="214" customHeight="1" spans="6:6">
      <c r="F214" s="99"/>
    </row>
    <row r="215" customHeight="1" spans="6:6">
      <c r="F215" s="99"/>
    </row>
    <row r="216" customHeight="1" spans="6:6">
      <c r="F216" s="99"/>
    </row>
    <row r="217" customHeight="1" spans="6:6">
      <c r="F217" s="99"/>
    </row>
    <row r="218" customHeight="1" spans="6:6">
      <c r="F218" s="99"/>
    </row>
    <row r="219" customHeight="1" spans="6:6">
      <c r="F219" s="99"/>
    </row>
    <row r="220" customHeight="1" spans="6:6">
      <c r="F220" s="99"/>
    </row>
    <row r="221" customHeight="1" spans="6:6">
      <c r="F221" s="99"/>
    </row>
    <row r="222" customHeight="1" spans="6:6">
      <c r="F222" s="99"/>
    </row>
    <row r="223" customHeight="1" spans="6:6">
      <c r="F223" s="99"/>
    </row>
    <row r="224" customHeight="1" spans="6:6">
      <c r="F224" s="99"/>
    </row>
    <row r="225" customHeight="1" spans="6:6">
      <c r="F225" s="99"/>
    </row>
    <row r="226" customHeight="1" spans="6:6">
      <c r="F226" s="99"/>
    </row>
    <row r="227" customHeight="1" spans="6:6">
      <c r="F227" s="99"/>
    </row>
    <row r="228" customHeight="1" spans="6:6">
      <c r="F228" s="99"/>
    </row>
    <row r="229" customHeight="1" spans="6:6">
      <c r="F229" s="99"/>
    </row>
    <row r="230" customHeight="1" spans="6:6">
      <c r="F230" s="99"/>
    </row>
    <row r="231" customHeight="1" spans="6:6">
      <c r="F231" s="99"/>
    </row>
    <row r="232" customHeight="1" spans="6:6">
      <c r="F232" s="99"/>
    </row>
    <row r="233" customHeight="1" spans="6:6">
      <c r="F233" s="99"/>
    </row>
    <row r="234" customHeight="1" spans="6:6">
      <c r="F234" s="99"/>
    </row>
    <row r="235" customHeight="1" spans="6:6">
      <c r="F235" s="99"/>
    </row>
    <row r="236" customHeight="1" spans="6:6">
      <c r="F236" s="99"/>
    </row>
    <row r="237" customHeight="1" spans="6:6">
      <c r="F237" s="99"/>
    </row>
    <row r="238" customHeight="1" spans="6:6">
      <c r="F238" s="99"/>
    </row>
    <row r="239" customHeight="1" spans="6:6">
      <c r="F239" s="99"/>
    </row>
    <row r="240" customHeight="1" spans="6:6">
      <c r="F240" s="99"/>
    </row>
    <row r="241" customHeight="1" spans="6:6">
      <c r="F241" s="99"/>
    </row>
    <row r="242" customHeight="1" spans="6:6">
      <c r="F242" s="99"/>
    </row>
    <row r="243" customHeight="1" spans="6:6">
      <c r="F243" s="99"/>
    </row>
    <row r="244" customHeight="1" spans="6:6">
      <c r="F244" s="99"/>
    </row>
    <row r="245" customHeight="1" spans="6:6">
      <c r="F245" s="99"/>
    </row>
    <row r="246" customHeight="1" spans="6:6">
      <c r="F246" s="99"/>
    </row>
    <row r="247" customHeight="1" spans="6:6">
      <c r="F247" s="99"/>
    </row>
    <row r="248" customHeight="1" spans="6:6">
      <c r="F248" s="99"/>
    </row>
    <row r="249" customHeight="1" spans="6:6">
      <c r="F249" s="99"/>
    </row>
    <row r="250" customHeight="1" spans="6:6">
      <c r="F250" s="99"/>
    </row>
    <row r="251" customHeight="1" spans="6:6">
      <c r="F251" s="99"/>
    </row>
    <row r="252" customHeight="1" spans="6:6">
      <c r="F252" s="99"/>
    </row>
    <row r="253" customHeight="1" spans="6:6">
      <c r="F253" s="99"/>
    </row>
    <row r="254" customHeight="1" spans="6:6">
      <c r="F254" s="99"/>
    </row>
    <row r="255" customHeight="1" spans="6:6">
      <c r="F255" s="99"/>
    </row>
    <row r="256" customHeight="1" spans="6:6">
      <c r="F256" s="99"/>
    </row>
    <row r="257" customHeight="1" spans="6:6">
      <c r="F257" s="99"/>
    </row>
    <row r="258" customHeight="1" spans="6:6">
      <c r="F258" s="99"/>
    </row>
    <row r="259" customHeight="1" spans="6:6">
      <c r="F259" s="99"/>
    </row>
    <row r="260" customHeight="1" spans="6:6">
      <c r="F260" s="99"/>
    </row>
    <row r="261" customHeight="1" spans="6:6">
      <c r="F261" s="99"/>
    </row>
    <row r="262" customHeight="1" spans="6:6">
      <c r="F262" s="99"/>
    </row>
    <row r="263" customHeight="1" spans="6:6">
      <c r="F263" s="99"/>
    </row>
    <row r="264" customHeight="1" spans="6:6">
      <c r="F264" s="99"/>
    </row>
    <row r="265" customHeight="1" spans="6:6">
      <c r="F265" s="99"/>
    </row>
    <row r="266" customHeight="1" spans="6:6">
      <c r="F266" s="99"/>
    </row>
    <row r="267" customHeight="1" spans="6:6">
      <c r="F267" s="99"/>
    </row>
    <row r="268" customHeight="1" spans="6:6">
      <c r="F268" s="99"/>
    </row>
    <row r="269" customHeight="1" spans="6:6">
      <c r="F269" s="99"/>
    </row>
    <row r="270" customHeight="1" spans="6:6">
      <c r="F270" s="99"/>
    </row>
    <row r="271" customHeight="1" spans="6:6">
      <c r="F271" s="99"/>
    </row>
    <row r="272" customHeight="1" spans="6:6">
      <c r="F272" s="99"/>
    </row>
    <row r="273" customHeight="1" spans="6:6">
      <c r="F273" s="99"/>
    </row>
    <row r="274" customHeight="1" spans="6:6">
      <c r="F274" s="99"/>
    </row>
    <row r="275" customHeight="1" spans="6:6">
      <c r="F275" s="99"/>
    </row>
    <row r="276" customHeight="1" spans="6:6">
      <c r="F276" s="99"/>
    </row>
    <row r="277" customHeight="1" spans="6:6">
      <c r="F277" s="99"/>
    </row>
    <row r="278" customHeight="1" spans="6:6">
      <c r="F278" s="99"/>
    </row>
    <row r="279" customHeight="1" spans="6:6">
      <c r="F279" s="99"/>
    </row>
    <row r="280" customHeight="1" spans="6:6">
      <c r="F280" s="99"/>
    </row>
    <row r="281" customHeight="1" spans="6:6">
      <c r="F281" s="99"/>
    </row>
    <row r="282" customHeight="1" spans="6:6">
      <c r="F282" s="99"/>
    </row>
    <row r="283" customHeight="1" spans="6:6">
      <c r="F283" s="99"/>
    </row>
    <row r="284" customHeight="1" spans="6:6">
      <c r="F284" s="99"/>
    </row>
    <row r="285" customHeight="1" spans="6:6">
      <c r="F285" s="99"/>
    </row>
    <row r="286" customHeight="1" spans="6:6">
      <c r="F286" s="99"/>
    </row>
    <row r="287" customHeight="1" spans="6:6">
      <c r="F287" s="99"/>
    </row>
    <row r="288" customHeight="1" spans="6:6">
      <c r="F288" s="99"/>
    </row>
    <row r="289" customHeight="1" spans="6:6">
      <c r="F289" s="99"/>
    </row>
    <row r="290" customHeight="1" spans="6:6">
      <c r="F290" s="99"/>
    </row>
    <row r="291" customHeight="1" spans="6:6">
      <c r="F291" s="99"/>
    </row>
    <row r="292" customHeight="1" spans="6:6">
      <c r="F292" s="99"/>
    </row>
    <row r="293" customHeight="1" spans="6:6">
      <c r="F293" s="99"/>
    </row>
    <row r="294" customHeight="1" spans="6:6">
      <c r="F294" s="99"/>
    </row>
    <row r="295" customHeight="1" spans="6:6">
      <c r="F295" s="99"/>
    </row>
    <row r="296" customHeight="1" spans="6:6">
      <c r="F296" s="99"/>
    </row>
    <row r="297" customHeight="1" spans="6:6">
      <c r="F297" s="99"/>
    </row>
    <row r="298" customHeight="1" spans="6:6">
      <c r="F298" s="99"/>
    </row>
    <row r="299" customHeight="1" spans="6:6">
      <c r="F299" s="99"/>
    </row>
    <row r="300" customHeight="1" spans="6:6">
      <c r="F300" s="99"/>
    </row>
    <row r="301" customHeight="1" spans="6:6">
      <c r="F301" s="99"/>
    </row>
    <row r="302" customHeight="1" spans="6:6">
      <c r="F302" s="99"/>
    </row>
    <row r="303" customHeight="1" spans="6:6">
      <c r="F303" s="99"/>
    </row>
    <row r="304" customHeight="1" spans="6:6">
      <c r="F304" s="99"/>
    </row>
    <row r="305" customHeight="1" spans="6:6">
      <c r="F305" s="99"/>
    </row>
    <row r="306" customHeight="1" spans="6:6">
      <c r="F306" s="99"/>
    </row>
    <row r="307" customHeight="1" spans="6:6">
      <c r="F307" s="99"/>
    </row>
    <row r="308" customHeight="1" spans="6:6">
      <c r="F308" s="99"/>
    </row>
    <row r="309" customHeight="1" spans="6:6">
      <c r="F309" s="99"/>
    </row>
    <row r="310" customHeight="1" spans="6:6">
      <c r="F310" s="99"/>
    </row>
    <row r="311" customHeight="1" spans="6:6">
      <c r="F311" s="99"/>
    </row>
    <row r="312" customHeight="1" spans="6:6">
      <c r="F312" s="99"/>
    </row>
    <row r="313" customHeight="1" spans="6:6">
      <c r="F313" s="99"/>
    </row>
    <row r="314" customHeight="1" spans="6:6">
      <c r="F314" s="99"/>
    </row>
    <row r="315" customHeight="1" spans="6:6">
      <c r="F315" s="99"/>
    </row>
    <row r="316" customHeight="1" spans="6:6">
      <c r="F316" s="99"/>
    </row>
    <row r="317" customHeight="1" spans="6:6">
      <c r="F317" s="99"/>
    </row>
    <row r="318" customHeight="1" spans="6:6">
      <c r="F318" s="99"/>
    </row>
    <row r="319" customHeight="1" spans="6:6">
      <c r="F319" s="99"/>
    </row>
    <row r="320" customHeight="1" spans="6:6">
      <c r="F320" s="99"/>
    </row>
    <row r="321" customHeight="1" spans="6:6">
      <c r="F321" s="99"/>
    </row>
    <row r="322" customHeight="1" spans="6:6">
      <c r="F322" s="99"/>
    </row>
    <row r="323" customHeight="1" spans="6:6">
      <c r="F323" s="99"/>
    </row>
    <row r="324" customHeight="1" spans="6:6">
      <c r="F324" s="99"/>
    </row>
    <row r="325" customHeight="1" spans="6:6">
      <c r="F325" s="99"/>
    </row>
    <row r="326" customHeight="1" spans="6:6">
      <c r="F326" s="99"/>
    </row>
    <row r="327" customHeight="1" spans="6:6">
      <c r="F327" s="99"/>
    </row>
    <row r="328" customHeight="1" spans="6:6">
      <c r="F328" s="99"/>
    </row>
    <row r="329" customHeight="1" spans="6:6">
      <c r="F329" s="99"/>
    </row>
    <row r="330" customHeight="1" spans="6:6">
      <c r="F330" s="99"/>
    </row>
    <row r="331" customHeight="1" spans="6:6">
      <c r="F331" s="99"/>
    </row>
    <row r="332" customHeight="1" spans="6:6">
      <c r="F332" s="99"/>
    </row>
    <row r="333" customHeight="1" spans="6:6">
      <c r="F333" s="99"/>
    </row>
    <row r="334" customHeight="1" spans="6:6">
      <c r="F334" s="99"/>
    </row>
    <row r="335" customHeight="1" spans="6:6">
      <c r="F335" s="99"/>
    </row>
    <row r="336" customHeight="1" spans="6:6">
      <c r="F336" s="99"/>
    </row>
    <row r="337" customHeight="1" spans="6:6">
      <c r="F337" s="99"/>
    </row>
    <row r="338" customHeight="1" spans="6:6">
      <c r="F338" s="99"/>
    </row>
    <row r="339" customHeight="1" spans="6:6">
      <c r="F339" s="99"/>
    </row>
    <row r="340" customHeight="1" spans="6:6">
      <c r="F340" s="99"/>
    </row>
    <row r="341" customHeight="1" spans="6:6">
      <c r="F341" s="99"/>
    </row>
    <row r="342" customHeight="1" spans="6:6">
      <c r="F342" s="99"/>
    </row>
    <row r="343" customHeight="1" spans="6:6">
      <c r="F343" s="99"/>
    </row>
    <row r="344" customHeight="1" spans="6:6">
      <c r="F344" s="99"/>
    </row>
    <row r="345" customHeight="1" spans="6:6">
      <c r="F345" s="99"/>
    </row>
    <row r="346" customHeight="1" spans="6:6">
      <c r="F346" s="99"/>
    </row>
    <row r="347" customHeight="1" spans="6:6">
      <c r="F347" s="99"/>
    </row>
    <row r="348" customHeight="1" spans="6:6">
      <c r="F348" s="99"/>
    </row>
    <row r="349" customHeight="1" spans="6:6">
      <c r="F349" s="99"/>
    </row>
    <row r="350" customHeight="1" spans="6:6">
      <c r="F350" s="99"/>
    </row>
    <row r="351" customHeight="1" spans="6:6">
      <c r="F351" s="99"/>
    </row>
    <row r="352" customHeight="1" spans="6:6">
      <c r="F352" s="99"/>
    </row>
    <row r="353" customHeight="1" spans="6:6">
      <c r="F353" s="99"/>
    </row>
    <row r="354" customHeight="1" spans="6:6">
      <c r="F354" s="99"/>
    </row>
    <row r="355" customHeight="1" spans="6:6">
      <c r="F355" s="99"/>
    </row>
    <row r="356" customHeight="1" spans="6:6">
      <c r="F356" s="99"/>
    </row>
    <row r="357" customHeight="1" spans="6:6">
      <c r="F357" s="99"/>
    </row>
    <row r="358" customHeight="1" spans="6:6">
      <c r="F358" s="99"/>
    </row>
    <row r="359" customHeight="1" spans="6:6">
      <c r="F359" s="99"/>
    </row>
    <row r="360" customHeight="1" spans="6:6">
      <c r="F360" s="99"/>
    </row>
    <row r="361" customHeight="1" spans="6:6">
      <c r="F361" s="99"/>
    </row>
    <row r="362" customHeight="1" spans="6:6">
      <c r="F362" s="99"/>
    </row>
    <row r="363" customHeight="1" spans="6:6">
      <c r="F363" s="99"/>
    </row>
    <row r="364" customHeight="1" spans="6:6">
      <c r="F364" s="99"/>
    </row>
    <row r="365" customHeight="1" spans="6:6">
      <c r="F365" s="99"/>
    </row>
    <row r="366" customHeight="1" spans="6:6">
      <c r="F366" s="99"/>
    </row>
    <row r="367" customHeight="1" spans="6:6">
      <c r="F367" s="99"/>
    </row>
    <row r="368" customHeight="1" spans="6:6">
      <c r="F368" s="99"/>
    </row>
    <row r="369" customHeight="1" spans="6:6">
      <c r="F369" s="99"/>
    </row>
    <row r="370" customHeight="1" spans="6:6">
      <c r="F370" s="99"/>
    </row>
    <row r="371" customHeight="1" spans="6:6">
      <c r="F371" s="99"/>
    </row>
    <row r="372" customHeight="1" spans="6:6">
      <c r="F372" s="99"/>
    </row>
    <row r="373" customHeight="1" spans="6:6">
      <c r="F373" s="99"/>
    </row>
    <row r="374" customHeight="1" spans="6:6">
      <c r="F374" s="99"/>
    </row>
    <row r="375" customHeight="1" spans="6:6">
      <c r="F375" s="99"/>
    </row>
    <row r="376" customHeight="1" spans="6:6">
      <c r="F376" s="99"/>
    </row>
    <row r="377" customHeight="1" spans="6:6">
      <c r="F377" s="99"/>
    </row>
    <row r="378" customHeight="1" spans="6:6">
      <c r="F378" s="99"/>
    </row>
    <row r="379" customHeight="1" spans="6:6">
      <c r="F379" s="99"/>
    </row>
    <row r="380" customHeight="1" spans="6:6">
      <c r="F380" s="99"/>
    </row>
    <row r="381" customHeight="1" spans="6:6">
      <c r="F381" s="99"/>
    </row>
    <row r="382" customHeight="1" spans="6:6">
      <c r="F382" s="99"/>
    </row>
    <row r="383" customHeight="1" spans="6:6">
      <c r="F383" s="99"/>
    </row>
    <row r="384" customHeight="1" spans="6:6">
      <c r="F384" s="99"/>
    </row>
    <row r="385" customHeight="1" spans="6:6">
      <c r="F385" s="99"/>
    </row>
    <row r="386" customHeight="1" spans="6:6">
      <c r="F386" s="99"/>
    </row>
    <row r="387" customHeight="1" spans="6:6">
      <c r="F387" s="99"/>
    </row>
    <row r="388" customHeight="1" spans="6:6">
      <c r="F388" s="99"/>
    </row>
    <row r="389" customHeight="1" spans="6:6">
      <c r="F389" s="99"/>
    </row>
    <row r="390" customHeight="1" spans="6:6">
      <c r="F390" s="99"/>
    </row>
    <row r="391" customHeight="1" spans="6:6">
      <c r="F391" s="99"/>
    </row>
    <row r="392" customHeight="1" spans="6:6">
      <c r="F392" s="99"/>
    </row>
    <row r="393" customHeight="1" spans="6:6">
      <c r="F393" s="99"/>
    </row>
    <row r="394" customHeight="1" spans="6:6">
      <c r="F394" s="99"/>
    </row>
    <row r="395" customHeight="1" spans="6:6">
      <c r="F395" s="99"/>
    </row>
    <row r="396" customHeight="1" spans="6:6">
      <c r="F396" s="99"/>
    </row>
    <row r="397" customHeight="1" spans="6:6">
      <c r="F397" s="99"/>
    </row>
    <row r="398" customHeight="1" spans="6:6">
      <c r="F398" s="99"/>
    </row>
    <row r="399" customHeight="1" spans="6:6">
      <c r="F399" s="99"/>
    </row>
    <row r="400" customHeight="1" spans="6:6">
      <c r="F400" s="99"/>
    </row>
    <row r="401" customHeight="1" spans="6:6">
      <c r="F401" s="99"/>
    </row>
    <row r="402" customHeight="1" spans="6:6">
      <c r="F402" s="99"/>
    </row>
    <row r="403" customHeight="1" spans="6:6">
      <c r="F403" s="99"/>
    </row>
    <row r="404" customHeight="1" spans="6:6">
      <c r="F404" s="99"/>
    </row>
    <row r="405" customHeight="1" spans="6:6">
      <c r="F405" s="99"/>
    </row>
    <row r="406" customHeight="1" spans="6:6">
      <c r="F406" s="99"/>
    </row>
    <row r="407" customHeight="1" spans="6:6">
      <c r="F407" s="99"/>
    </row>
    <row r="408" customHeight="1" spans="6:6">
      <c r="F408" s="99"/>
    </row>
    <row r="409" customHeight="1" spans="6:6">
      <c r="F409" s="99"/>
    </row>
    <row r="410" customHeight="1" spans="6:6">
      <c r="F410" s="99"/>
    </row>
    <row r="411" customHeight="1" spans="6:6">
      <c r="F411" s="99"/>
    </row>
    <row r="412" customHeight="1" spans="6:6">
      <c r="F412" s="99"/>
    </row>
    <row r="413" customHeight="1" spans="6:6">
      <c r="F413" s="99"/>
    </row>
    <row r="414" customHeight="1" spans="6:6">
      <c r="F414" s="99"/>
    </row>
    <row r="415" customHeight="1" spans="6:6">
      <c r="F415" s="99"/>
    </row>
    <row r="416" customHeight="1" spans="6:6">
      <c r="F416" s="99"/>
    </row>
    <row r="417" customHeight="1" spans="6:6">
      <c r="F417" s="99"/>
    </row>
    <row r="418" customHeight="1" spans="6:6">
      <c r="F418" s="99"/>
    </row>
    <row r="419" customHeight="1" spans="6:6">
      <c r="F419" s="99"/>
    </row>
    <row r="420" customHeight="1" spans="6:6">
      <c r="F420" s="99"/>
    </row>
    <row r="421" customHeight="1" spans="6:6">
      <c r="F421" s="99"/>
    </row>
    <row r="422" customHeight="1" spans="6:6">
      <c r="F422" s="99"/>
    </row>
    <row r="423" customHeight="1" spans="6:6">
      <c r="F423" s="99"/>
    </row>
    <row r="424" customHeight="1" spans="6:6">
      <c r="F424" s="99"/>
    </row>
    <row r="425" customHeight="1" spans="6:6">
      <c r="F425" s="99"/>
    </row>
    <row r="426" customHeight="1" spans="6:6">
      <c r="F426" s="99"/>
    </row>
    <row r="427" customHeight="1" spans="6:6">
      <c r="F427" s="99"/>
    </row>
    <row r="428" customHeight="1" spans="6:6">
      <c r="F428" s="99"/>
    </row>
    <row r="429" customHeight="1" spans="6:6">
      <c r="F429" s="99"/>
    </row>
    <row r="430" customHeight="1" spans="6:6">
      <c r="F430" s="99"/>
    </row>
    <row r="431" customHeight="1" spans="6:6">
      <c r="F431" s="99"/>
    </row>
    <row r="432" customHeight="1" spans="6:6">
      <c r="F432" s="99"/>
    </row>
    <row r="433" customHeight="1" spans="6:6">
      <c r="F433" s="99"/>
    </row>
    <row r="434" customHeight="1" spans="6:6">
      <c r="F434" s="99"/>
    </row>
    <row r="435" customHeight="1" spans="6:6">
      <c r="F435" s="99"/>
    </row>
    <row r="436" customHeight="1" spans="6:6">
      <c r="F436" s="99"/>
    </row>
    <row r="437" customHeight="1" spans="6:6">
      <c r="F437" s="99"/>
    </row>
    <row r="438" customHeight="1" spans="6:6">
      <c r="F438" s="99"/>
    </row>
    <row r="439" customHeight="1" spans="6:6">
      <c r="F439" s="99"/>
    </row>
    <row r="440" customHeight="1" spans="6:6">
      <c r="F440" s="99"/>
    </row>
    <row r="441" customHeight="1" spans="6:6">
      <c r="F441" s="99"/>
    </row>
    <row r="442" customHeight="1" spans="6:6">
      <c r="F442" s="99"/>
    </row>
    <row r="443" customHeight="1" spans="6:6">
      <c r="F443" s="99"/>
    </row>
    <row r="444" customHeight="1" spans="6:6">
      <c r="F444" s="99"/>
    </row>
    <row r="445" customHeight="1" spans="6:6">
      <c r="F445" s="99"/>
    </row>
    <row r="446" customHeight="1" spans="6:6">
      <c r="F446" s="99"/>
    </row>
    <row r="447" customHeight="1" spans="6:6">
      <c r="F447" s="99"/>
    </row>
    <row r="448" customHeight="1" spans="6:6">
      <c r="F448" s="99"/>
    </row>
    <row r="449" customHeight="1" spans="6:6">
      <c r="F449" s="99"/>
    </row>
    <row r="450" customHeight="1" spans="6:6">
      <c r="F450" s="99"/>
    </row>
    <row r="451" customHeight="1" spans="6:6">
      <c r="F451" s="99"/>
    </row>
    <row r="452" customHeight="1" spans="6:6">
      <c r="F452" s="99"/>
    </row>
    <row r="453" customHeight="1" spans="6:6">
      <c r="F453" s="99"/>
    </row>
    <row r="454" customHeight="1" spans="6:6">
      <c r="F454" s="99"/>
    </row>
    <row r="455" customHeight="1" spans="6:6">
      <c r="F455" s="99"/>
    </row>
    <row r="456" customHeight="1" spans="6:6">
      <c r="F456" s="99"/>
    </row>
    <row r="457" customHeight="1" spans="6:6">
      <c r="F457" s="99"/>
    </row>
    <row r="458" customHeight="1" spans="6:6">
      <c r="F458" s="99"/>
    </row>
    <row r="459" customHeight="1" spans="6:6">
      <c r="F459" s="99"/>
    </row>
    <row r="460" customHeight="1" spans="6:6">
      <c r="F460" s="99"/>
    </row>
    <row r="461" customHeight="1" spans="6:6">
      <c r="F461" s="99"/>
    </row>
    <row r="462" customHeight="1" spans="6:6">
      <c r="F462" s="99"/>
    </row>
    <row r="463" customHeight="1" spans="6:6">
      <c r="F463" s="99"/>
    </row>
    <row r="464" customHeight="1" spans="6:6">
      <c r="F464" s="99"/>
    </row>
    <row r="465" customHeight="1" spans="6:6">
      <c r="F465" s="99"/>
    </row>
    <row r="466" customHeight="1" spans="6:6">
      <c r="F466" s="99"/>
    </row>
    <row r="467" customHeight="1" spans="6:6">
      <c r="F467" s="99"/>
    </row>
    <row r="468" customHeight="1" spans="6:6">
      <c r="F468" s="99"/>
    </row>
    <row r="469" customHeight="1" spans="6:6">
      <c r="F469" s="99"/>
    </row>
    <row r="470" customHeight="1" spans="6:6">
      <c r="F470" s="99"/>
    </row>
    <row r="471" customHeight="1" spans="6:6">
      <c r="F471" s="99"/>
    </row>
    <row r="472" customHeight="1" spans="6:6">
      <c r="F472" s="99"/>
    </row>
    <row r="473" customHeight="1" spans="6:6">
      <c r="F473" s="99"/>
    </row>
    <row r="474" customHeight="1" spans="6:6">
      <c r="F474" s="99"/>
    </row>
    <row r="475" customHeight="1" spans="6:6">
      <c r="F475" s="99"/>
    </row>
    <row r="476" customHeight="1" spans="6:6">
      <c r="F476" s="99"/>
    </row>
    <row r="477" customHeight="1" spans="6:6">
      <c r="F477" s="99"/>
    </row>
    <row r="478" customHeight="1" spans="6:6">
      <c r="F478" s="99"/>
    </row>
    <row r="479" customHeight="1" spans="6:6">
      <c r="F479" s="99"/>
    </row>
    <row r="480" customHeight="1" spans="6:6">
      <c r="F480" s="99"/>
    </row>
    <row r="481" customHeight="1" spans="6:6">
      <c r="F481" s="99"/>
    </row>
    <row r="482" customHeight="1" spans="6:6">
      <c r="F482" s="99"/>
    </row>
    <row r="483" customHeight="1" spans="6:6">
      <c r="F483" s="99"/>
    </row>
    <row r="484" customHeight="1" spans="6:6">
      <c r="F484" s="99"/>
    </row>
    <row r="485" customHeight="1" spans="6:6">
      <c r="F485" s="99"/>
    </row>
    <row r="486" customHeight="1" spans="6:6">
      <c r="F486" s="99"/>
    </row>
    <row r="487" customHeight="1" spans="6:6">
      <c r="F487" s="99"/>
    </row>
    <row r="488" customHeight="1" spans="6:6">
      <c r="F488" s="99"/>
    </row>
    <row r="489" customHeight="1" spans="6:6">
      <c r="F489" s="99"/>
    </row>
    <row r="490" customHeight="1" spans="6:6">
      <c r="F490" s="99"/>
    </row>
    <row r="491" customHeight="1" spans="6:6">
      <c r="F491" s="99"/>
    </row>
    <row r="492" customHeight="1" spans="6:6">
      <c r="F492" s="99"/>
    </row>
    <row r="493" customHeight="1" spans="6:6">
      <c r="F493" s="99"/>
    </row>
    <row r="494" customHeight="1" spans="6:6">
      <c r="F494" s="99"/>
    </row>
    <row r="495" customHeight="1" spans="6:6">
      <c r="F495" s="99"/>
    </row>
    <row r="496" customHeight="1" spans="6:6">
      <c r="F496" s="99"/>
    </row>
    <row r="497" customHeight="1" spans="6:6">
      <c r="F497" s="99"/>
    </row>
    <row r="498" customHeight="1" spans="6:6">
      <c r="F498" s="99"/>
    </row>
    <row r="499" customHeight="1" spans="6:6">
      <c r="F499" s="99"/>
    </row>
    <row r="500" customHeight="1" spans="6:6">
      <c r="F500" s="99"/>
    </row>
    <row r="501" customHeight="1" spans="6:6">
      <c r="F501" s="99"/>
    </row>
    <row r="502" customHeight="1" spans="6:6">
      <c r="F502" s="99"/>
    </row>
    <row r="503" customHeight="1" spans="6:6">
      <c r="F503" s="99"/>
    </row>
    <row r="504" customHeight="1" spans="6:6">
      <c r="F504" s="99"/>
    </row>
    <row r="505" customHeight="1" spans="6:6">
      <c r="F505" s="99"/>
    </row>
    <row r="506" customHeight="1" spans="6:6">
      <c r="F506" s="99"/>
    </row>
    <row r="507" customHeight="1" spans="6:6">
      <c r="F507" s="99"/>
    </row>
    <row r="508" customHeight="1" spans="6:6">
      <c r="F508" s="99"/>
    </row>
    <row r="509" customHeight="1" spans="6:6">
      <c r="F509" s="99"/>
    </row>
    <row r="510" customHeight="1" spans="6:6">
      <c r="F510" s="99"/>
    </row>
    <row r="511" customHeight="1" spans="6:6">
      <c r="F511" s="99"/>
    </row>
    <row r="512" customHeight="1" spans="6:6">
      <c r="F512" s="99"/>
    </row>
    <row r="513" customHeight="1" spans="6:6">
      <c r="F513" s="99"/>
    </row>
    <row r="514" customHeight="1" spans="6:6">
      <c r="F514" s="99"/>
    </row>
    <row r="515" customHeight="1" spans="6:6">
      <c r="F515" s="99"/>
    </row>
    <row r="516" customHeight="1" spans="6:6">
      <c r="F516" s="99"/>
    </row>
    <row r="517" customHeight="1" spans="6:6">
      <c r="F517" s="99"/>
    </row>
    <row r="518" customHeight="1" spans="6:6">
      <c r="F518" s="99"/>
    </row>
    <row r="519" customHeight="1" spans="6:6">
      <c r="F519" s="99"/>
    </row>
    <row r="520" customHeight="1" spans="6:6">
      <c r="F520" s="99"/>
    </row>
    <row r="521" customHeight="1" spans="6:6">
      <c r="F521" s="99"/>
    </row>
    <row r="522" customHeight="1" spans="6:6">
      <c r="F522" s="99"/>
    </row>
    <row r="523" customHeight="1" spans="6:6">
      <c r="F523" s="99"/>
    </row>
    <row r="524" customHeight="1" spans="6:6">
      <c r="F524" s="99"/>
    </row>
    <row r="525" customHeight="1" spans="6:6">
      <c r="F525" s="99"/>
    </row>
    <row r="526" customHeight="1" spans="6:6">
      <c r="F526" s="99"/>
    </row>
    <row r="527" customHeight="1" spans="6:6">
      <c r="F527" s="99"/>
    </row>
    <row r="528" customHeight="1" spans="6:6">
      <c r="F528" s="99"/>
    </row>
    <row r="529" customHeight="1" spans="6:6">
      <c r="F529" s="99"/>
    </row>
    <row r="530" customHeight="1" spans="6:6">
      <c r="F530" s="99"/>
    </row>
    <row r="531" customHeight="1" spans="6:6">
      <c r="F531" s="99"/>
    </row>
    <row r="532" customHeight="1" spans="6:6">
      <c r="F532" s="99"/>
    </row>
    <row r="533" customHeight="1" spans="6:6">
      <c r="F533" s="99"/>
    </row>
    <row r="534" customHeight="1" spans="6:6">
      <c r="F534" s="99"/>
    </row>
    <row r="535" customHeight="1" spans="6:6">
      <c r="F535" s="99"/>
    </row>
    <row r="536" customHeight="1" spans="6:6">
      <c r="F536" s="99"/>
    </row>
    <row r="537" customHeight="1" spans="6:6">
      <c r="F537" s="99"/>
    </row>
    <row r="538" customHeight="1" spans="6:6">
      <c r="F538" s="99"/>
    </row>
    <row r="539" customHeight="1" spans="6:6">
      <c r="F539" s="99"/>
    </row>
    <row r="540" customHeight="1" spans="6:6">
      <c r="F540" s="99"/>
    </row>
    <row r="541" customHeight="1" spans="6:6">
      <c r="F541" s="99"/>
    </row>
    <row r="542" customHeight="1" spans="6:6">
      <c r="F542" s="99"/>
    </row>
    <row r="543" customHeight="1" spans="6:6">
      <c r="F543" s="99"/>
    </row>
    <row r="544" customHeight="1" spans="6:6">
      <c r="F544" s="99"/>
    </row>
    <row r="545" customHeight="1" spans="6:6">
      <c r="F545" s="99"/>
    </row>
    <row r="546" customHeight="1" spans="6:6">
      <c r="F546" s="99"/>
    </row>
    <row r="547" customHeight="1" spans="6:6">
      <c r="F547" s="99"/>
    </row>
    <row r="548" customHeight="1" spans="6:6">
      <c r="F548" s="99"/>
    </row>
    <row r="549" customHeight="1" spans="6:6">
      <c r="F549" s="99"/>
    </row>
    <row r="550" customHeight="1" spans="6:6">
      <c r="F550" s="99"/>
    </row>
    <row r="551" customHeight="1" spans="6:6">
      <c r="F551" s="99"/>
    </row>
    <row r="552" customHeight="1" spans="6:6">
      <c r="F552" s="99"/>
    </row>
    <row r="553" customHeight="1" spans="6:6">
      <c r="F553" s="99"/>
    </row>
    <row r="554" customHeight="1" spans="6:6">
      <c r="F554" s="99"/>
    </row>
    <row r="555" customHeight="1" spans="6:6">
      <c r="F555" s="99"/>
    </row>
    <row r="556" customHeight="1" spans="6:6">
      <c r="F556" s="99"/>
    </row>
    <row r="557" customHeight="1" spans="6:6">
      <c r="F557" s="99"/>
    </row>
    <row r="558" customHeight="1" spans="6:6">
      <c r="F558" s="99"/>
    </row>
    <row r="559" customHeight="1" spans="6:6">
      <c r="F559" s="99"/>
    </row>
    <row r="560" customHeight="1" spans="6:6">
      <c r="F560" s="99"/>
    </row>
    <row r="561" customHeight="1" spans="6:6">
      <c r="F561" s="99"/>
    </row>
    <row r="562" customHeight="1" spans="6:6">
      <c r="F562" s="99"/>
    </row>
    <row r="563" customHeight="1" spans="6:6">
      <c r="F563" s="99"/>
    </row>
    <row r="564" customHeight="1" spans="6:6">
      <c r="F564" s="99"/>
    </row>
    <row r="565" customHeight="1" spans="6:6">
      <c r="F565" s="99"/>
    </row>
    <row r="566" customHeight="1" spans="6:6">
      <c r="F566" s="99"/>
    </row>
    <row r="567" customHeight="1" spans="6:6">
      <c r="F567" s="99"/>
    </row>
    <row r="568" customHeight="1" spans="6:6">
      <c r="F568" s="99"/>
    </row>
    <row r="569" customHeight="1" spans="6:6">
      <c r="F569" s="99"/>
    </row>
    <row r="570" customHeight="1" spans="6:6">
      <c r="F570" s="99"/>
    </row>
    <row r="571" customHeight="1" spans="6:6">
      <c r="F571" s="99"/>
    </row>
    <row r="572" customHeight="1" spans="6:6">
      <c r="F572" s="99"/>
    </row>
    <row r="573" customHeight="1" spans="6:6">
      <c r="F573" s="99"/>
    </row>
    <row r="574" customHeight="1" spans="6:6">
      <c r="F574" s="99"/>
    </row>
    <row r="575" customHeight="1" spans="6:6">
      <c r="F575" s="99"/>
    </row>
    <row r="576" customHeight="1" spans="6:6">
      <c r="F576" s="99"/>
    </row>
    <row r="577" customHeight="1" spans="6:6">
      <c r="F577" s="99"/>
    </row>
    <row r="578" customHeight="1" spans="6:6">
      <c r="F578" s="99"/>
    </row>
    <row r="579" customHeight="1" spans="6:6">
      <c r="F579" s="99"/>
    </row>
    <row r="580" customHeight="1" spans="6:6">
      <c r="F580" s="99"/>
    </row>
    <row r="581" customHeight="1" spans="6:6">
      <c r="F581" s="99"/>
    </row>
    <row r="582" customHeight="1" spans="6:6">
      <c r="F582" s="99"/>
    </row>
    <row r="583" customHeight="1" spans="6:6">
      <c r="F583" s="99"/>
    </row>
    <row r="584" customHeight="1" spans="6:6">
      <c r="F584" s="99"/>
    </row>
    <row r="585" customHeight="1" spans="6:6">
      <c r="F585" s="99"/>
    </row>
    <row r="586" customHeight="1" spans="6:6">
      <c r="F586" s="99"/>
    </row>
    <row r="587" customHeight="1" spans="6:6">
      <c r="F587" s="99"/>
    </row>
    <row r="588" customHeight="1" spans="6:6">
      <c r="F588" s="99"/>
    </row>
    <row r="589" customHeight="1" spans="6:6">
      <c r="F589" s="99"/>
    </row>
    <row r="590" customHeight="1" spans="6:6">
      <c r="F590" s="99"/>
    </row>
    <row r="591" customHeight="1" spans="6:6">
      <c r="F591" s="99"/>
    </row>
    <row r="592" customHeight="1" spans="6:6">
      <c r="F592" s="99"/>
    </row>
    <row r="593" customHeight="1" spans="6:6">
      <c r="F593" s="99"/>
    </row>
    <row r="594" customHeight="1" spans="6:6">
      <c r="F594" s="99"/>
    </row>
    <row r="595" customHeight="1" spans="6:6">
      <c r="F595" s="99"/>
    </row>
    <row r="596" customHeight="1" spans="6:6">
      <c r="F596" s="99"/>
    </row>
    <row r="597" customHeight="1" spans="6:6">
      <c r="F597" s="99"/>
    </row>
    <row r="598" customHeight="1" spans="6:6">
      <c r="F598" s="99"/>
    </row>
    <row r="599" customHeight="1" spans="6:6">
      <c r="F599" s="99"/>
    </row>
    <row r="600" customHeight="1" spans="6:6">
      <c r="F600" s="99"/>
    </row>
    <row r="601" customHeight="1" spans="6:6">
      <c r="F601" s="99"/>
    </row>
    <row r="602" customHeight="1" spans="6:6">
      <c r="F602" s="99"/>
    </row>
    <row r="603" customHeight="1" spans="6:6">
      <c r="F603" s="99"/>
    </row>
    <row r="604" customHeight="1" spans="6:6">
      <c r="F604" s="99"/>
    </row>
    <row r="605" customHeight="1" spans="6:6">
      <c r="F605" s="99"/>
    </row>
    <row r="606" customHeight="1" spans="6:6">
      <c r="F606" s="99"/>
    </row>
    <row r="607" customHeight="1" spans="6:6">
      <c r="F607" s="99"/>
    </row>
    <row r="608" customHeight="1" spans="6:6">
      <c r="F608" s="99"/>
    </row>
    <row r="609" customHeight="1" spans="6:6">
      <c r="F609" s="99"/>
    </row>
    <row r="610" customHeight="1" spans="6:6">
      <c r="F610" s="99"/>
    </row>
    <row r="611" customHeight="1" spans="6:6">
      <c r="F611" s="99"/>
    </row>
    <row r="612" customHeight="1" spans="6:6">
      <c r="F612" s="99"/>
    </row>
    <row r="613" customHeight="1" spans="6:6">
      <c r="F613" s="99"/>
    </row>
    <row r="614" customHeight="1" spans="6:6">
      <c r="F614" s="99"/>
    </row>
    <row r="615" customHeight="1" spans="6:6">
      <c r="F615" s="99"/>
    </row>
    <row r="616" customHeight="1" spans="6:6">
      <c r="F616" s="99"/>
    </row>
    <row r="617" customHeight="1" spans="6:6">
      <c r="F617" s="99"/>
    </row>
    <row r="618" customHeight="1" spans="6:6">
      <c r="F618" s="99"/>
    </row>
    <row r="619" customHeight="1" spans="6:6">
      <c r="F619" s="99"/>
    </row>
    <row r="620" customHeight="1" spans="6:6">
      <c r="F620" s="99"/>
    </row>
    <row r="621" customHeight="1" spans="6:6">
      <c r="F621" s="99"/>
    </row>
    <row r="622" customHeight="1" spans="6:6">
      <c r="F622" s="99"/>
    </row>
    <row r="623" customHeight="1" spans="6:6">
      <c r="F623" s="99"/>
    </row>
    <row r="624" customHeight="1" spans="6:6">
      <c r="F624" s="99"/>
    </row>
    <row r="625" customHeight="1" spans="6:6">
      <c r="F625" s="99"/>
    </row>
    <row r="626" customHeight="1" spans="6:6">
      <c r="F626" s="99"/>
    </row>
    <row r="627" customHeight="1" spans="6:6">
      <c r="F627" s="99"/>
    </row>
    <row r="628" customHeight="1" spans="6:6">
      <c r="F628" s="99"/>
    </row>
    <row r="629" customHeight="1" spans="6:6">
      <c r="F629" s="99"/>
    </row>
    <row r="630" customHeight="1" spans="6:6">
      <c r="F630" s="99"/>
    </row>
    <row r="631" customHeight="1" spans="6:6">
      <c r="F631" s="99"/>
    </row>
    <row r="632" customHeight="1" spans="6:6">
      <c r="F632" s="99"/>
    </row>
    <row r="633" customHeight="1" spans="6:6">
      <c r="F633" s="99"/>
    </row>
    <row r="634" customHeight="1" spans="6:6">
      <c r="F634" s="99"/>
    </row>
    <row r="635" customHeight="1" spans="6:6">
      <c r="F635" s="99"/>
    </row>
    <row r="636" customHeight="1" spans="6:6">
      <c r="F636" s="99"/>
    </row>
    <row r="637" customHeight="1" spans="6:6">
      <c r="F637" s="99"/>
    </row>
    <row r="638" customHeight="1" spans="6:6">
      <c r="F638" s="99"/>
    </row>
    <row r="639" customHeight="1" spans="6:6">
      <c r="F639" s="99"/>
    </row>
    <row r="640" customHeight="1" spans="6:6">
      <c r="F640" s="99"/>
    </row>
    <row r="641" customHeight="1" spans="6:6">
      <c r="F641" s="99"/>
    </row>
    <row r="642" customHeight="1" spans="6:6">
      <c r="F642" s="99"/>
    </row>
    <row r="643" customHeight="1" spans="6:6">
      <c r="F643" s="99"/>
    </row>
    <row r="644" customHeight="1" spans="6:6">
      <c r="F644" s="99"/>
    </row>
    <row r="645" customHeight="1" spans="6:6">
      <c r="F645" s="99"/>
    </row>
    <row r="646" customHeight="1" spans="6:6">
      <c r="F646" s="99"/>
    </row>
    <row r="647" customHeight="1" spans="6:6">
      <c r="F647" s="99"/>
    </row>
    <row r="648" customHeight="1" spans="6:6">
      <c r="F648" s="99"/>
    </row>
    <row r="649" customHeight="1" spans="6:6">
      <c r="F649" s="99"/>
    </row>
    <row r="650" customHeight="1" spans="6:6">
      <c r="F650" s="99"/>
    </row>
    <row r="651" customHeight="1" spans="6:6">
      <c r="F651" s="99"/>
    </row>
    <row r="652" customHeight="1" spans="6:6">
      <c r="F652" s="99"/>
    </row>
    <row r="653" customHeight="1" spans="6:6">
      <c r="F653" s="99"/>
    </row>
    <row r="654" customHeight="1" spans="6:6">
      <c r="F654" s="99"/>
    </row>
    <row r="655" customHeight="1" spans="6:6">
      <c r="F655" s="99"/>
    </row>
    <row r="656" customHeight="1" spans="6:6">
      <c r="F656" s="99"/>
    </row>
    <row r="657" customHeight="1" spans="6:6">
      <c r="F657" s="99"/>
    </row>
    <row r="658" customHeight="1" spans="6:6">
      <c r="F658" s="99"/>
    </row>
    <row r="659" customHeight="1" spans="6:6">
      <c r="F659" s="99"/>
    </row>
    <row r="660" customHeight="1" spans="6:6">
      <c r="F660" s="99"/>
    </row>
    <row r="661" customHeight="1" spans="6:6">
      <c r="F661" s="99"/>
    </row>
    <row r="662" customHeight="1" spans="6:6">
      <c r="F662" s="99"/>
    </row>
    <row r="663" customHeight="1" spans="6:6">
      <c r="F663" s="99"/>
    </row>
    <row r="664" customHeight="1" spans="6:6">
      <c r="F664" s="99"/>
    </row>
    <row r="665" customHeight="1" spans="6:6">
      <c r="F665" s="99"/>
    </row>
    <row r="666" customHeight="1" spans="6:6">
      <c r="F666" s="99"/>
    </row>
    <row r="667" customHeight="1" spans="6:6">
      <c r="F667" s="99"/>
    </row>
    <row r="668" customHeight="1" spans="6:6">
      <c r="F668" s="99"/>
    </row>
    <row r="669" customHeight="1" spans="6:6">
      <c r="F669" s="99"/>
    </row>
    <row r="670" customHeight="1" spans="6:6">
      <c r="F670" s="99"/>
    </row>
    <row r="671" customHeight="1" spans="6:6">
      <c r="F671" s="99"/>
    </row>
    <row r="672" customHeight="1" spans="6:6">
      <c r="F672" s="99"/>
    </row>
    <row r="673" customHeight="1" spans="6:6">
      <c r="F673" s="99"/>
    </row>
    <row r="674" customHeight="1" spans="6:6">
      <c r="F674" s="99"/>
    </row>
    <row r="675" customHeight="1" spans="6:6">
      <c r="F675" s="99"/>
    </row>
    <row r="676" customHeight="1" spans="6:6">
      <c r="F676" s="99"/>
    </row>
    <row r="677" customHeight="1" spans="6:6">
      <c r="F677" s="99"/>
    </row>
    <row r="678" customHeight="1" spans="6:6">
      <c r="F678" s="99"/>
    </row>
    <row r="679" customHeight="1" spans="6:6">
      <c r="F679" s="99"/>
    </row>
    <row r="680" customHeight="1" spans="6:6">
      <c r="F680" s="99"/>
    </row>
    <row r="681" customHeight="1" spans="6:6">
      <c r="F681" s="99"/>
    </row>
    <row r="682" customHeight="1" spans="6:6">
      <c r="F682" s="99"/>
    </row>
    <row r="683" customHeight="1" spans="6:6">
      <c r="F683" s="99"/>
    </row>
    <row r="684" customHeight="1" spans="6:6">
      <c r="F684" s="99"/>
    </row>
    <row r="685" customHeight="1" spans="6:6">
      <c r="F685" s="99"/>
    </row>
    <row r="686" customHeight="1" spans="6:6">
      <c r="F686" s="99"/>
    </row>
    <row r="687" customHeight="1" spans="6:6">
      <c r="F687" s="99"/>
    </row>
    <row r="688" customHeight="1" spans="6:6">
      <c r="F688" s="99"/>
    </row>
    <row r="689" customHeight="1" spans="6:6">
      <c r="F689" s="99"/>
    </row>
    <row r="690" customHeight="1" spans="6:6">
      <c r="F690" s="99"/>
    </row>
    <row r="691" customHeight="1" spans="6:6">
      <c r="F691" s="99"/>
    </row>
    <row r="692" customHeight="1" spans="6:6">
      <c r="F692" s="99"/>
    </row>
    <row r="693" customHeight="1" spans="6:6">
      <c r="F693" s="99"/>
    </row>
    <row r="694" customHeight="1" spans="6:6">
      <c r="F694" s="99"/>
    </row>
    <row r="695" customHeight="1" spans="6:6">
      <c r="F695" s="99"/>
    </row>
    <row r="696" customHeight="1" spans="6:6">
      <c r="F696" s="99"/>
    </row>
    <row r="697" customHeight="1" spans="6:6">
      <c r="F697" s="99"/>
    </row>
    <row r="698" customHeight="1" spans="6:6">
      <c r="F698" s="99"/>
    </row>
    <row r="699" customHeight="1" spans="6:6">
      <c r="F699" s="99"/>
    </row>
    <row r="700" customHeight="1" spans="6:6">
      <c r="F700" s="99"/>
    </row>
    <row r="701" customHeight="1" spans="6:6">
      <c r="F701" s="99"/>
    </row>
    <row r="702" customHeight="1" spans="6:6">
      <c r="F702" s="99"/>
    </row>
    <row r="703" customHeight="1" spans="6:6">
      <c r="F703" s="99"/>
    </row>
    <row r="704" customHeight="1" spans="6:6">
      <c r="F704" s="99"/>
    </row>
    <row r="705" customHeight="1" spans="6:6">
      <c r="F705" s="99"/>
    </row>
    <row r="706" customHeight="1" spans="6:6">
      <c r="F706" s="99"/>
    </row>
    <row r="707" customHeight="1" spans="6:6">
      <c r="F707" s="99"/>
    </row>
    <row r="708" customHeight="1" spans="6:6">
      <c r="F708" s="99"/>
    </row>
    <row r="709" customHeight="1" spans="6:6">
      <c r="F709" s="99"/>
    </row>
    <row r="710" customHeight="1" spans="6:6">
      <c r="F710" s="99"/>
    </row>
    <row r="711" customHeight="1" spans="6:6">
      <c r="F711" s="99"/>
    </row>
    <row r="712" customHeight="1" spans="6:6">
      <c r="F712" s="99"/>
    </row>
    <row r="713" customHeight="1" spans="6:6">
      <c r="F713" s="99"/>
    </row>
    <row r="714" customHeight="1" spans="6:6">
      <c r="F714" s="99"/>
    </row>
    <row r="715" customHeight="1" spans="6:6">
      <c r="F715" s="99"/>
    </row>
    <row r="716" customHeight="1" spans="6:6">
      <c r="F716" s="99"/>
    </row>
    <row r="717" customHeight="1" spans="6:6">
      <c r="F717" s="99"/>
    </row>
    <row r="718" customHeight="1" spans="6:6">
      <c r="F718" s="99"/>
    </row>
    <row r="719" customHeight="1" spans="6:6">
      <c r="F719" s="99"/>
    </row>
    <row r="720" customHeight="1" spans="6:6">
      <c r="F720" s="99"/>
    </row>
    <row r="721" customHeight="1" spans="6:6">
      <c r="F721" s="99"/>
    </row>
    <row r="722" customHeight="1" spans="6:6">
      <c r="F722" s="99"/>
    </row>
    <row r="723" customHeight="1" spans="6:6">
      <c r="F723" s="99"/>
    </row>
    <row r="724" customHeight="1" spans="6:6">
      <c r="F724" s="99"/>
    </row>
    <row r="725" customHeight="1" spans="6:6">
      <c r="F725" s="99"/>
    </row>
    <row r="726" customHeight="1" spans="6:6">
      <c r="F726" s="99"/>
    </row>
    <row r="727" customHeight="1" spans="6:6">
      <c r="F727" s="99"/>
    </row>
    <row r="728" customHeight="1" spans="6:6">
      <c r="F728" s="99"/>
    </row>
    <row r="729" customHeight="1" spans="6:6">
      <c r="F729" s="99"/>
    </row>
    <row r="730" customHeight="1" spans="6:6">
      <c r="F730" s="99"/>
    </row>
    <row r="731" customHeight="1" spans="6:6">
      <c r="F731" s="99"/>
    </row>
    <row r="732" customHeight="1" spans="6:6">
      <c r="F732" s="99"/>
    </row>
    <row r="733" customHeight="1" spans="6:6">
      <c r="F733" s="99"/>
    </row>
    <row r="734" customHeight="1" spans="6:6">
      <c r="F734" s="99"/>
    </row>
    <row r="735" customHeight="1" spans="6:6">
      <c r="F735" s="99"/>
    </row>
    <row r="736" customHeight="1" spans="6:6">
      <c r="F736" s="99"/>
    </row>
    <row r="737" customHeight="1" spans="6:6">
      <c r="F737" s="99"/>
    </row>
    <row r="738" customHeight="1" spans="6:6">
      <c r="F738" s="99"/>
    </row>
    <row r="739" customHeight="1" spans="6:6">
      <c r="F739" s="99"/>
    </row>
    <row r="740" customHeight="1" spans="6:6">
      <c r="F740" s="99"/>
    </row>
    <row r="741" customHeight="1" spans="6:6">
      <c r="F741" s="99"/>
    </row>
    <row r="742" customHeight="1" spans="6:6">
      <c r="F742" s="99"/>
    </row>
    <row r="743" customHeight="1" spans="6:6">
      <c r="F743" s="99"/>
    </row>
    <row r="744" customHeight="1" spans="6:6">
      <c r="F744" s="99"/>
    </row>
    <row r="745" customHeight="1" spans="6:6">
      <c r="F745" s="99"/>
    </row>
    <row r="746" customHeight="1" spans="6:6">
      <c r="F746" s="99"/>
    </row>
    <row r="747" customHeight="1" spans="6:6">
      <c r="F747" s="99"/>
    </row>
    <row r="748" customHeight="1" spans="6:6">
      <c r="F748" s="99"/>
    </row>
    <row r="749" customHeight="1" spans="6:6">
      <c r="F749" s="99"/>
    </row>
    <row r="750" customHeight="1" spans="6:6">
      <c r="F750" s="99"/>
    </row>
    <row r="751" customHeight="1" spans="6:6">
      <c r="F751" s="99"/>
    </row>
    <row r="752" customHeight="1" spans="6:6">
      <c r="F752" s="99"/>
    </row>
    <row r="753" customHeight="1" spans="6:6">
      <c r="F753" s="99"/>
    </row>
    <row r="754" customHeight="1" spans="6:6">
      <c r="F754" s="99"/>
    </row>
    <row r="755" customHeight="1" spans="6:6">
      <c r="F755" s="99"/>
    </row>
    <row r="756" customHeight="1" spans="6:6">
      <c r="F756" s="99"/>
    </row>
    <row r="757" customHeight="1" spans="6:6">
      <c r="F757" s="99"/>
    </row>
    <row r="758" customHeight="1" spans="6:6">
      <c r="F758" s="99"/>
    </row>
    <row r="759" customHeight="1" spans="6:6">
      <c r="F759" s="99"/>
    </row>
    <row r="760" customHeight="1" spans="6:6">
      <c r="F760" s="99"/>
    </row>
    <row r="761" customHeight="1" spans="6:6">
      <c r="F761" s="99"/>
    </row>
    <row r="762" customHeight="1" spans="6:6">
      <c r="F762" s="99"/>
    </row>
    <row r="763" customHeight="1" spans="6:6">
      <c r="F763" s="99"/>
    </row>
    <row r="764" customHeight="1" spans="6:6">
      <c r="F764" s="99"/>
    </row>
    <row r="765" customHeight="1" spans="6:6">
      <c r="F765" s="99"/>
    </row>
    <row r="766" customHeight="1" spans="6:6">
      <c r="F766" s="99"/>
    </row>
    <row r="767" customHeight="1" spans="6:6">
      <c r="F767" s="99"/>
    </row>
    <row r="768" customHeight="1" spans="6:6">
      <c r="F768" s="99"/>
    </row>
    <row r="769" customHeight="1" spans="6:6">
      <c r="F769" s="99"/>
    </row>
    <row r="770" customHeight="1" spans="6:6">
      <c r="F770" s="99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FF"/>
    <outlinePr summaryBelow="0" summaryRight="0"/>
    <pageSetUpPr fitToPage="1"/>
  </sheetPr>
  <dimension ref="A1:T354"/>
  <sheetViews>
    <sheetView showGridLines="0" topLeftCell="E1" workbookViewId="0">
      <pane ySplit="1" topLeftCell="A2" activePane="bottomLeft" state="frozen"/>
      <selection/>
      <selection pane="bottomLeft" activeCell="T1" sqref="T1"/>
    </sheetView>
  </sheetViews>
  <sheetFormatPr defaultColWidth="12.6285714285714" defaultRowHeight="15.75" customHeight="1"/>
  <cols>
    <col min="1" max="1" width="14.3809523809524" customWidth="1"/>
    <col min="2" max="2" width="11.752380952381" customWidth="1"/>
    <col min="3" max="3" width="26.1333333333333" customWidth="1"/>
    <col min="4" max="4" width="7.24761904761905" customWidth="1"/>
    <col min="5" max="5" width="10.6285714285714" customWidth="1"/>
    <col min="6" max="6" width="11.6285714285714" customWidth="1"/>
    <col min="7" max="7" width="16" customWidth="1"/>
    <col min="8" max="8" width="41.8761904761905" customWidth="1"/>
    <col min="9" max="9" width="14.752380952381" customWidth="1"/>
    <col min="10" max="10" width="8.38095238095238" customWidth="1"/>
    <col min="11" max="11" width="8.24761904761905" customWidth="1"/>
    <col min="12" max="12" width="9.13333333333333" customWidth="1"/>
    <col min="13" max="13" width="13" customWidth="1"/>
    <col min="14" max="14" width="20.752380952381" customWidth="1"/>
    <col min="15" max="15" width="15.247619047619" customWidth="1"/>
    <col min="16" max="16" width="10" customWidth="1"/>
    <col min="17" max="17" width="11.5047619047619" customWidth="1"/>
    <col min="18" max="18" width="13.752380952381" customWidth="1"/>
    <col min="19" max="19" width="17.3809523809524" customWidth="1"/>
    <col min="20" max="20" width="20.1333333333333" customWidth="1"/>
  </cols>
  <sheetData>
    <row r="1" customHeight="1" spans="1:20">
      <c r="A1" s="65" t="s">
        <v>312</v>
      </c>
      <c r="B1" s="128" t="s">
        <v>313</v>
      </c>
      <c r="C1" s="65" t="s">
        <v>314</v>
      </c>
      <c r="D1" s="66" t="s">
        <v>315</v>
      </c>
      <c r="E1" s="66" t="s">
        <v>316</v>
      </c>
      <c r="F1" s="66" t="s">
        <v>317</v>
      </c>
      <c r="G1" s="66" t="s">
        <v>318</v>
      </c>
      <c r="H1" s="66" t="s">
        <v>319</v>
      </c>
      <c r="I1" s="65" t="s">
        <v>320</v>
      </c>
      <c r="J1" s="65" t="s">
        <v>321</v>
      </c>
      <c r="K1" s="65" t="s">
        <v>322</v>
      </c>
      <c r="L1" s="65" t="s">
        <v>323</v>
      </c>
      <c r="M1" s="65" t="s">
        <v>324</v>
      </c>
      <c r="N1" s="65" t="s">
        <v>325</v>
      </c>
      <c r="O1" s="65" t="s">
        <v>326</v>
      </c>
      <c r="P1" s="65" t="s">
        <v>327</v>
      </c>
      <c r="Q1" s="65" t="s">
        <v>328</v>
      </c>
      <c r="R1" s="103" t="s">
        <v>329</v>
      </c>
      <c r="S1" s="103" t="s">
        <v>330</v>
      </c>
      <c r="T1" s="104" t="s">
        <v>331</v>
      </c>
    </row>
    <row r="2" customHeight="1" spans="1:20">
      <c r="A2" s="67">
        <v>44024</v>
      </c>
      <c r="B2" s="67">
        <v>45803</v>
      </c>
      <c r="C2" s="125" t="str">
        <f t="shared" ref="C2:C65" si="0">IF(OR(A2="",B2="")," ",DATEDIF(A2,B2,"Y")&amp;" Anos, "&amp;DATEDIF(A2,B2,"YM")&amp;" Meses e "&amp;DATEDIF(A2,B2,"MD")&amp;" Dias")</f>
        <v>4 Anos, 10 Meses e 14 Dias</v>
      </c>
      <c r="D2" s="69">
        <f t="shared" ref="D2:D3" si="1">IFERROR(MID(C2,1,FIND(" Anos",C2)-1)*365+MID(C2,FIND(" Anos",C2)+6,FIND(" Meses",C2)-FIND(" Anos",C2)-6)*30+MID(C83,FIND(" e ",C2)+3,FIND(" Dias",C2)-FIND(" e ",C2)-3),"")</f>
        <v>1765</v>
      </c>
      <c r="E2" s="69">
        <v>31454</v>
      </c>
      <c r="F2" s="69">
        <v>53708</v>
      </c>
      <c r="G2" s="69">
        <v>1181582</v>
      </c>
      <c r="H2" s="70" t="s">
        <v>58</v>
      </c>
      <c r="I2" s="72" t="s">
        <v>332</v>
      </c>
      <c r="J2" s="72" t="s">
        <v>333</v>
      </c>
      <c r="K2" s="70" t="s">
        <v>334</v>
      </c>
      <c r="L2" s="70" t="s">
        <v>190</v>
      </c>
      <c r="M2" s="70" t="s">
        <v>335</v>
      </c>
      <c r="N2" s="109" t="s">
        <v>336</v>
      </c>
      <c r="O2" s="70" t="s">
        <v>259</v>
      </c>
      <c r="P2" s="70"/>
      <c r="Q2" s="70"/>
      <c r="R2" s="69" t="s">
        <v>337</v>
      </c>
      <c r="S2" s="69" t="s">
        <v>338</v>
      </c>
      <c r="T2" s="70" t="s">
        <v>339</v>
      </c>
    </row>
    <row r="3" customHeight="1" spans="1:20">
      <c r="A3" s="67">
        <v>43153</v>
      </c>
      <c r="B3" s="67">
        <v>45797</v>
      </c>
      <c r="C3" s="125" t="str">
        <f t="shared" si="0"/>
        <v>7 Anos, 2 Meses e 28 Dias</v>
      </c>
      <c r="D3" s="69">
        <f t="shared" si="1"/>
        <v>2640</v>
      </c>
      <c r="E3" s="69">
        <v>12571</v>
      </c>
      <c r="F3" s="69">
        <v>21213</v>
      </c>
      <c r="G3" s="69">
        <v>1175215</v>
      </c>
      <c r="H3" s="70" t="s">
        <v>62</v>
      </c>
      <c r="I3" s="72" t="s">
        <v>340</v>
      </c>
      <c r="J3" s="72" t="s">
        <v>341</v>
      </c>
      <c r="K3" s="70" t="s">
        <v>342</v>
      </c>
      <c r="L3" s="70" t="s">
        <v>190</v>
      </c>
      <c r="M3" s="70" t="s">
        <v>335</v>
      </c>
      <c r="N3" s="109" t="s">
        <v>336</v>
      </c>
      <c r="O3" s="70" t="s">
        <v>259</v>
      </c>
      <c r="P3" s="70"/>
      <c r="Q3" s="70"/>
      <c r="R3" s="69" t="s">
        <v>337</v>
      </c>
      <c r="S3" s="69" t="s">
        <v>338</v>
      </c>
      <c r="T3" s="70" t="s">
        <v>339</v>
      </c>
    </row>
    <row r="4" customHeight="1" spans="1:20">
      <c r="A4" s="67">
        <v>45734</v>
      </c>
      <c r="B4" s="67">
        <v>45785</v>
      </c>
      <c r="C4" s="125" t="str">
        <f t="shared" si="0"/>
        <v>0 Anos, 1 Meses e 20 Dias</v>
      </c>
      <c r="D4" s="69">
        <f>IFERROR(MID(C4,1,FIND(" Anos",C4)-1)*365+MID(C4,FIND(" Anos",C4)+6,FIND(" Meses",C4)-FIND(" Anos",C4)-6)*30+MID(C84,FIND(" e ",C4)+3,FIND(" Dias",C4)-FIND(" e ",C4)-3),"")</f>
        <v>55</v>
      </c>
      <c r="E4" s="69">
        <v>32329</v>
      </c>
      <c r="F4" s="69">
        <v>120156</v>
      </c>
      <c r="G4" s="69">
        <v>1165422</v>
      </c>
      <c r="H4" s="70" t="s">
        <v>66</v>
      </c>
      <c r="I4" s="72" t="s">
        <v>343</v>
      </c>
      <c r="J4" s="72" t="s">
        <v>341</v>
      </c>
      <c r="K4" s="70" t="s">
        <v>344</v>
      </c>
      <c r="L4" s="70" t="s">
        <v>246</v>
      </c>
      <c r="M4" s="70" t="s">
        <v>345</v>
      </c>
      <c r="N4" s="109" t="s">
        <v>346</v>
      </c>
      <c r="O4" s="70" t="s">
        <v>59</v>
      </c>
      <c r="P4" s="70"/>
      <c r="Q4" s="70"/>
      <c r="R4" s="69" t="s">
        <v>337</v>
      </c>
      <c r="S4" s="69" t="s">
        <v>338</v>
      </c>
      <c r="T4" s="70" t="s">
        <v>347</v>
      </c>
    </row>
    <row r="5" customHeight="1" spans="1:20">
      <c r="A5" s="67">
        <v>45748</v>
      </c>
      <c r="B5" s="67">
        <v>45804</v>
      </c>
      <c r="C5" s="125" t="str">
        <f t="shared" si="0"/>
        <v>0 Anos, 1 Meses e 26 Dias</v>
      </c>
      <c r="D5" s="69">
        <f t="shared" ref="D5:D7" si="2">IFERROR(MID(C5,1,FIND(" Anos",C5)-1)*365+MID(C5,FIND(" Anos",C5)+6,FIND(" Meses",C5)-FIND(" Anos",C5)-6)*30+MID(C86,FIND(" e ",C5)+3,FIND(" Dias",C5)-FIND(" e ",C5)-3),"")</f>
        <v>35</v>
      </c>
      <c r="E5" s="69">
        <v>83111</v>
      </c>
      <c r="F5" s="69">
        <v>120718</v>
      </c>
      <c r="G5" s="69">
        <v>1183153</v>
      </c>
      <c r="H5" s="70" t="s">
        <v>66</v>
      </c>
      <c r="I5" s="72" t="s">
        <v>348</v>
      </c>
      <c r="J5" s="72" t="s">
        <v>341</v>
      </c>
      <c r="K5" s="70" t="s">
        <v>349</v>
      </c>
      <c r="L5" s="70" t="s">
        <v>244</v>
      </c>
      <c r="M5" s="70" t="s">
        <v>350</v>
      </c>
      <c r="N5" s="109" t="s">
        <v>336</v>
      </c>
      <c r="O5" s="70" t="s">
        <v>99</v>
      </c>
      <c r="P5" s="70"/>
      <c r="Q5" s="70"/>
      <c r="R5" s="69" t="s">
        <v>337</v>
      </c>
      <c r="S5" s="69" t="s">
        <v>338</v>
      </c>
      <c r="T5" s="70" t="s">
        <v>347</v>
      </c>
    </row>
    <row r="6" customHeight="1" spans="1:20">
      <c r="A6" s="67">
        <v>45740</v>
      </c>
      <c r="B6" s="67">
        <v>45798</v>
      </c>
      <c r="C6" s="125" t="str">
        <f t="shared" si="0"/>
        <v>0 Anos, 1 Meses e 27 Dias</v>
      </c>
      <c r="D6" s="69">
        <f t="shared" si="2"/>
        <v>43</v>
      </c>
      <c r="E6" s="69">
        <v>82550</v>
      </c>
      <c r="F6" s="69">
        <v>120112</v>
      </c>
      <c r="G6" s="69">
        <v>1176392</v>
      </c>
      <c r="H6" s="70" t="s">
        <v>66</v>
      </c>
      <c r="I6" s="72" t="s">
        <v>351</v>
      </c>
      <c r="J6" s="72" t="s">
        <v>333</v>
      </c>
      <c r="K6" s="70" t="s">
        <v>352</v>
      </c>
      <c r="L6" s="70" t="s">
        <v>282</v>
      </c>
      <c r="M6" s="70"/>
      <c r="N6" s="109" t="s">
        <v>336</v>
      </c>
      <c r="O6" s="70" t="s">
        <v>91</v>
      </c>
      <c r="P6" s="70"/>
      <c r="Q6" s="70"/>
      <c r="R6" s="69" t="s">
        <v>337</v>
      </c>
      <c r="S6" s="69" t="s">
        <v>338</v>
      </c>
      <c r="T6" s="70" t="s">
        <v>339</v>
      </c>
    </row>
    <row r="7" customHeight="1" spans="1:20">
      <c r="A7" s="67">
        <v>45743</v>
      </c>
      <c r="B7" s="67">
        <v>45803</v>
      </c>
      <c r="C7" s="125" t="str">
        <f t="shared" si="0"/>
        <v>0 Anos, 1 Meses e 29 Dias</v>
      </c>
      <c r="D7" s="69">
        <f t="shared" si="2"/>
        <v>34</v>
      </c>
      <c r="E7" s="69">
        <v>82857</v>
      </c>
      <c r="F7" s="69">
        <v>120476</v>
      </c>
      <c r="G7" s="69">
        <v>1182541</v>
      </c>
      <c r="H7" s="70" t="s">
        <v>66</v>
      </c>
      <c r="I7" s="72" t="s">
        <v>353</v>
      </c>
      <c r="J7" s="72" t="s">
        <v>341</v>
      </c>
      <c r="K7" s="70" t="s">
        <v>354</v>
      </c>
      <c r="L7" s="70" t="s">
        <v>263</v>
      </c>
      <c r="M7" s="70"/>
      <c r="N7" s="109" t="s">
        <v>336</v>
      </c>
      <c r="O7" s="70" t="s">
        <v>193</v>
      </c>
      <c r="P7" s="70"/>
      <c r="Q7" s="70"/>
      <c r="R7" s="69" t="s">
        <v>337</v>
      </c>
      <c r="S7" s="69" t="s">
        <v>338</v>
      </c>
      <c r="T7" s="70" t="s">
        <v>339</v>
      </c>
    </row>
    <row r="8" customHeight="1" spans="1:20">
      <c r="A8" s="67">
        <v>45478</v>
      </c>
      <c r="B8" s="67">
        <v>45792</v>
      </c>
      <c r="C8" s="125" t="str">
        <f t="shared" si="0"/>
        <v>0 Anos, 10 Meses e 10 Dias</v>
      </c>
      <c r="D8" s="69">
        <f>IFERROR(MID(C8,1,FIND(" Anos",C8)-1)*365+MID(C8,FIND(" Anos",C8)+6,FIND(" Meses",C8)-FIND(" Anos",C8)-6)*30+MID(C90,FIND(" e ",C8)+3,FIND(" Dias",C8)-FIND(" e ",C8)-3),"")</f>
        <v>302</v>
      </c>
      <c r="E8" s="69">
        <v>26682</v>
      </c>
      <c r="F8" s="69">
        <v>110551</v>
      </c>
      <c r="G8" s="69">
        <v>1172089</v>
      </c>
      <c r="H8" s="70" t="s">
        <v>66</v>
      </c>
      <c r="I8" s="72" t="s">
        <v>355</v>
      </c>
      <c r="J8" s="72" t="s">
        <v>333</v>
      </c>
      <c r="K8" s="70" t="s">
        <v>356</v>
      </c>
      <c r="L8" s="70" t="s">
        <v>278</v>
      </c>
      <c r="M8" s="70"/>
      <c r="N8" s="109" t="s">
        <v>336</v>
      </c>
      <c r="O8" s="70" t="s">
        <v>91</v>
      </c>
      <c r="P8" s="70"/>
      <c r="Q8" s="70"/>
      <c r="R8" s="69" t="s">
        <v>337</v>
      </c>
      <c r="S8" s="69" t="s">
        <v>338</v>
      </c>
      <c r="T8" s="70" t="s">
        <v>339</v>
      </c>
    </row>
    <row r="9" customHeight="1" spans="1:20">
      <c r="A9" s="67">
        <v>45484</v>
      </c>
      <c r="B9" s="67">
        <v>45798</v>
      </c>
      <c r="C9" s="125" t="str">
        <f t="shared" si="0"/>
        <v>0 Anos, 10 Meses e 10 Dias</v>
      </c>
      <c r="D9" s="69">
        <f t="shared" ref="D9:D10" si="3">IFERROR(MID(C9,1,FIND(" Anos",C9)-1)*365+MID(C9,FIND(" Anos",C9)+6,FIND(" Meses",C9)-FIND(" Anos",C9)-6)*30+MID(C90,FIND(" e ",C9)+3,FIND(" Dias",C9)-FIND(" e ",C9)-3),"")</f>
        <v>302</v>
      </c>
      <c r="E9" s="69">
        <v>49689</v>
      </c>
      <c r="F9" s="69">
        <v>110696</v>
      </c>
      <c r="G9" s="69">
        <v>1177100</v>
      </c>
      <c r="H9" s="70" t="s">
        <v>66</v>
      </c>
      <c r="I9" s="72" t="s">
        <v>357</v>
      </c>
      <c r="J9" s="72" t="s">
        <v>333</v>
      </c>
      <c r="K9" s="70" t="s">
        <v>358</v>
      </c>
      <c r="L9" s="70" t="s">
        <v>232</v>
      </c>
      <c r="M9" s="70"/>
      <c r="N9" s="109" t="s">
        <v>336</v>
      </c>
      <c r="O9" s="70" t="s">
        <v>259</v>
      </c>
      <c r="P9" s="70"/>
      <c r="Q9" s="70"/>
      <c r="R9" s="69" t="s">
        <v>337</v>
      </c>
      <c r="S9" s="69" t="s">
        <v>338</v>
      </c>
      <c r="T9" s="70" t="s">
        <v>347</v>
      </c>
    </row>
    <row r="10" customHeight="1" spans="1:20">
      <c r="A10" s="67">
        <v>45480</v>
      </c>
      <c r="B10" s="67">
        <v>45800</v>
      </c>
      <c r="C10" s="125" t="str">
        <f t="shared" si="0"/>
        <v>0 Anos, 10 Meses e 16 Dias</v>
      </c>
      <c r="D10" s="69">
        <f t="shared" si="3"/>
        <v>305</v>
      </c>
      <c r="E10" s="69">
        <v>41011</v>
      </c>
      <c r="F10" s="69">
        <v>89830</v>
      </c>
      <c r="G10" s="69">
        <v>1178951</v>
      </c>
      <c r="H10" s="70" t="s">
        <v>66</v>
      </c>
      <c r="I10" s="72" t="s">
        <v>359</v>
      </c>
      <c r="J10" s="72" t="s">
        <v>341</v>
      </c>
      <c r="K10" s="70" t="s">
        <v>334</v>
      </c>
      <c r="L10" s="70" t="s">
        <v>190</v>
      </c>
      <c r="M10" s="70"/>
      <c r="N10" s="109" t="s">
        <v>346</v>
      </c>
      <c r="O10" s="70" t="s">
        <v>59</v>
      </c>
      <c r="P10" s="70"/>
      <c r="Q10" s="70"/>
      <c r="R10" s="69" t="s">
        <v>337</v>
      </c>
      <c r="S10" s="69" t="s">
        <v>338</v>
      </c>
      <c r="T10" s="70" t="s">
        <v>347</v>
      </c>
    </row>
    <row r="11" customHeight="1" spans="1:20">
      <c r="A11" s="67">
        <v>45469</v>
      </c>
      <c r="B11" s="67">
        <v>45789</v>
      </c>
      <c r="C11" s="125" t="str">
        <f t="shared" si="0"/>
        <v>0 Anos, 10 Meses e 16 Dias</v>
      </c>
      <c r="D11" s="69">
        <f>IFERROR(MID(C11,1,FIND(" Anos",C11)-1)*365+MID(C11,FIND(" Anos",C11)+6,FIND(" Meses",C11)-FIND(" Anos",C11)-6)*30+MID(C91,FIND(" e ",C11)+3,FIND(" Dias",C11)-FIND(" e ",C11)-3),"")</f>
        <v>305</v>
      </c>
      <c r="E11" s="69">
        <v>10179</v>
      </c>
      <c r="F11" s="69">
        <v>104160</v>
      </c>
      <c r="G11" s="69">
        <v>1168309</v>
      </c>
      <c r="H11" s="70" t="s">
        <v>66</v>
      </c>
      <c r="I11" s="72" t="s">
        <v>360</v>
      </c>
      <c r="J11" s="72" t="s">
        <v>333</v>
      </c>
      <c r="K11" s="70" t="s">
        <v>342</v>
      </c>
      <c r="L11" s="70" t="s">
        <v>190</v>
      </c>
      <c r="M11" s="70" t="s">
        <v>361</v>
      </c>
      <c r="N11" s="109" t="s">
        <v>346</v>
      </c>
      <c r="O11" s="70" t="s">
        <v>59</v>
      </c>
      <c r="P11" s="70"/>
      <c r="Q11" s="70"/>
      <c r="R11" s="69" t="s">
        <v>337</v>
      </c>
      <c r="S11" s="69" t="s">
        <v>338</v>
      </c>
      <c r="T11" s="70" t="s">
        <v>339</v>
      </c>
    </row>
    <row r="12" customHeight="1" spans="1:20">
      <c r="A12" s="67">
        <v>45467</v>
      </c>
      <c r="B12" s="67">
        <v>45793</v>
      </c>
      <c r="C12" s="125" t="str">
        <f t="shared" si="0"/>
        <v>0 Anos, 10 Meses e 22 Dias</v>
      </c>
      <c r="D12" s="69" t="str">
        <f>IFERROR(MID(C12,1,FIND(" Anos",C12)-1)*365+MID(C12,FIND(" Anos",C12)+6,FIND(" Meses",C12)-FIND(" Anos",C12)-6)*30+MID(C93,FIND(" e ",C12)+3,FIND(" Dias",C12)-FIND(" e ",C12)-3),"")</f>
        <v/>
      </c>
      <c r="E12" s="69">
        <v>9531</v>
      </c>
      <c r="F12" s="69">
        <v>104092</v>
      </c>
      <c r="G12" s="69">
        <v>1172868</v>
      </c>
      <c r="H12" s="70" t="s">
        <v>66</v>
      </c>
      <c r="I12" s="72" t="s">
        <v>362</v>
      </c>
      <c r="J12" s="72" t="s">
        <v>341</v>
      </c>
      <c r="K12" s="70" t="s">
        <v>363</v>
      </c>
      <c r="L12" s="70" t="s">
        <v>265</v>
      </c>
      <c r="M12" s="70"/>
      <c r="N12" s="109" t="s">
        <v>364</v>
      </c>
      <c r="O12" s="70" t="s">
        <v>59</v>
      </c>
      <c r="P12" s="70" t="s">
        <v>365</v>
      </c>
      <c r="Q12" s="70" t="s">
        <v>366</v>
      </c>
      <c r="R12" s="69" t="s">
        <v>337</v>
      </c>
      <c r="S12" s="69" t="s">
        <v>338</v>
      </c>
      <c r="T12" s="70" t="s">
        <v>347</v>
      </c>
    </row>
    <row r="13" customHeight="1" spans="1:20">
      <c r="A13" s="67">
        <v>45461</v>
      </c>
      <c r="B13" s="67">
        <v>45791</v>
      </c>
      <c r="C13" s="125" t="str">
        <f t="shared" si="0"/>
        <v>0 Anos, 10 Meses e 26 Dias</v>
      </c>
      <c r="D13" s="69" t="str">
        <f t="shared" ref="D13:D15" si="4">IFERROR(MID(C13,1,FIND(" Anos",C13)-1)*365+MID(C13,FIND(" Anos",C13)+6,FIND(" Meses",C13)-FIND(" Anos",C13)-6)*30+MID(C93,FIND(" e ",C13)+3,FIND(" Dias",C13)-FIND(" e ",C13)-3),"")</f>
        <v/>
      </c>
      <c r="E13" s="69">
        <v>73881</v>
      </c>
      <c r="F13" s="69">
        <v>103918</v>
      </c>
      <c r="G13" s="69">
        <v>1170397</v>
      </c>
      <c r="H13" s="70" t="s">
        <v>66</v>
      </c>
      <c r="I13" s="72" t="s">
        <v>367</v>
      </c>
      <c r="J13" s="72" t="s">
        <v>333</v>
      </c>
      <c r="K13" s="70" t="s">
        <v>368</v>
      </c>
      <c r="L13" s="70" t="s">
        <v>230</v>
      </c>
      <c r="M13" s="70"/>
      <c r="N13" s="109" t="s">
        <v>336</v>
      </c>
      <c r="O13" s="70" t="s">
        <v>259</v>
      </c>
      <c r="P13" s="70"/>
      <c r="Q13" s="70"/>
      <c r="R13" s="69" t="s">
        <v>337</v>
      </c>
      <c r="S13" s="69" t="s">
        <v>338</v>
      </c>
      <c r="T13" s="70" t="s">
        <v>347</v>
      </c>
    </row>
    <row r="14" customHeight="1" spans="1:20">
      <c r="A14" s="67">
        <v>45450</v>
      </c>
      <c r="B14" s="67">
        <v>45783</v>
      </c>
      <c r="C14" s="125" t="str">
        <f t="shared" si="0"/>
        <v>0 Anos, 10 Meses e 29 Dias</v>
      </c>
      <c r="D14" s="69">
        <f t="shared" si="4"/>
        <v>307</v>
      </c>
      <c r="E14" s="69">
        <v>73572</v>
      </c>
      <c r="F14" s="69">
        <v>103567</v>
      </c>
      <c r="G14" s="69">
        <v>1163016</v>
      </c>
      <c r="H14" s="70" t="s">
        <v>66</v>
      </c>
      <c r="I14" s="72" t="s">
        <v>369</v>
      </c>
      <c r="J14" s="72" t="s">
        <v>333</v>
      </c>
      <c r="K14" s="70" t="s">
        <v>370</v>
      </c>
      <c r="L14" s="70" t="s">
        <v>76</v>
      </c>
      <c r="M14" s="70"/>
      <c r="N14" s="109" t="s">
        <v>336</v>
      </c>
      <c r="O14" s="70" t="s">
        <v>259</v>
      </c>
      <c r="P14" s="70"/>
      <c r="Q14" s="70"/>
      <c r="R14" s="69" t="s">
        <v>337</v>
      </c>
      <c r="S14" s="69" t="s">
        <v>338</v>
      </c>
      <c r="T14" s="70" t="s">
        <v>339</v>
      </c>
    </row>
    <row r="15" customHeight="1" spans="1:20">
      <c r="A15" s="67">
        <v>45476</v>
      </c>
      <c r="B15" s="67">
        <v>45789</v>
      </c>
      <c r="C15" s="125" t="str">
        <f t="shared" si="0"/>
        <v>0 Anos, 10 Meses e 9 Dias</v>
      </c>
      <c r="D15" s="69">
        <f t="shared" si="4"/>
        <v>308</v>
      </c>
      <c r="E15" s="69">
        <v>74184</v>
      </c>
      <c r="F15" s="69">
        <v>104232</v>
      </c>
      <c r="G15" s="69">
        <v>1168113</v>
      </c>
      <c r="H15" s="70" t="s">
        <v>66</v>
      </c>
      <c r="I15" s="72" t="s">
        <v>371</v>
      </c>
      <c r="J15" s="72" t="s">
        <v>341</v>
      </c>
      <c r="K15" s="70" t="s">
        <v>372</v>
      </c>
      <c r="L15" s="70" t="s">
        <v>263</v>
      </c>
      <c r="M15" s="70"/>
      <c r="N15" s="109" t="s">
        <v>373</v>
      </c>
      <c r="O15" s="70" t="s">
        <v>59</v>
      </c>
      <c r="P15" s="70"/>
      <c r="Q15" s="70"/>
      <c r="R15" s="69" t="s">
        <v>337</v>
      </c>
      <c r="S15" s="69" t="s">
        <v>338</v>
      </c>
      <c r="T15" s="70" t="s">
        <v>339</v>
      </c>
    </row>
    <row r="16" customHeight="1" spans="1:20">
      <c r="A16" s="67">
        <v>45457</v>
      </c>
      <c r="B16" s="67">
        <v>45804</v>
      </c>
      <c r="C16" s="125" t="str">
        <f t="shared" si="0"/>
        <v>0 Anos, 11 Meses e 13 Dias</v>
      </c>
      <c r="D16" s="69" t="str">
        <f>IFERROR(MID(C16,1,FIND(" Anos",C16)-1)*365+MID(C16,FIND(" Anos",C16)+6,FIND(" Meses",C16)-FIND(" Anos",C16)-6)*30+MID(C97,FIND(" e ",C16)+3,FIND(" Dias",C16)-FIND(" e ",C16)-3),"")</f>
        <v/>
      </c>
      <c r="E16" s="69">
        <v>73603</v>
      </c>
      <c r="F16" s="69">
        <v>103610</v>
      </c>
      <c r="G16" s="69">
        <v>1183144</v>
      </c>
      <c r="H16" s="70" t="s">
        <v>66</v>
      </c>
      <c r="I16" s="72" t="s">
        <v>374</v>
      </c>
      <c r="J16" s="72" t="s">
        <v>341</v>
      </c>
      <c r="K16" s="70" t="s">
        <v>375</v>
      </c>
      <c r="L16" s="70" t="s">
        <v>222</v>
      </c>
      <c r="M16" s="70" t="s">
        <v>376</v>
      </c>
      <c r="N16" s="109" t="s">
        <v>377</v>
      </c>
      <c r="O16" s="70" t="s">
        <v>59</v>
      </c>
      <c r="P16" s="70" t="s">
        <v>365</v>
      </c>
      <c r="Q16" s="70"/>
      <c r="R16" s="69" t="s">
        <v>337</v>
      </c>
      <c r="S16" s="69" t="s">
        <v>338</v>
      </c>
      <c r="T16" s="70" t="s">
        <v>347</v>
      </c>
    </row>
    <row r="17" customHeight="1" spans="1:20">
      <c r="A17" s="67">
        <v>45439</v>
      </c>
      <c r="B17" s="67">
        <v>45789</v>
      </c>
      <c r="C17" s="125" t="str">
        <f t="shared" si="0"/>
        <v>0 Anos, 11 Meses e 15 Dias</v>
      </c>
      <c r="D17" s="69" t="str">
        <f>IFERROR(MID(C17,1,FIND(" Anos",C17)-1)*365+MID(C17,FIND(" Anos",C17)+6,FIND(" Meses",C17)-FIND(" Anos",C17)-6)*30+MID(C97,FIND(" e ",C17)+3,FIND(" Dias",C17)-FIND(" e ",C17)-3),"")</f>
        <v/>
      </c>
      <c r="E17" s="69">
        <v>73238</v>
      </c>
      <c r="F17" s="69">
        <v>103192</v>
      </c>
      <c r="G17" s="69">
        <v>1167647</v>
      </c>
      <c r="H17" s="70" t="s">
        <v>66</v>
      </c>
      <c r="I17" s="72" t="s">
        <v>378</v>
      </c>
      <c r="J17" s="72" t="s">
        <v>341</v>
      </c>
      <c r="K17" s="70" t="s">
        <v>379</v>
      </c>
      <c r="L17" s="70" t="s">
        <v>218</v>
      </c>
      <c r="M17" s="70" t="s">
        <v>380</v>
      </c>
      <c r="N17" s="109" t="s">
        <v>336</v>
      </c>
      <c r="O17" s="70" t="s">
        <v>181</v>
      </c>
      <c r="P17" s="70"/>
      <c r="Q17" s="70"/>
      <c r="R17" s="69" t="s">
        <v>337</v>
      </c>
      <c r="S17" s="69" t="s">
        <v>338</v>
      </c>
      <c r="T17" s="70" t="s">
        <v>339</v>
      </c>
    </row>
    <row r="18" customHeight="1" spans="1:20">
      <c r="A18" s="67">
        <v>45450</v>
      </c>
      <c r="B18" s="67">
        <v>45799</v>
      </c>
      <c r="C18" s="125" t="str">
        <f t="shared" si="0"/>
        <v>0 Anos, 11 Meses e 15 Dias</v>
      </c>
      <c r="D18" s="69">
        <f t="shared" ref="D18:D19" si="5">IFERROR(MID(C18,1,FIND(" Anos",C18)-1)*365+MID(C18,FIND(" Anos",C18)+6,FIND(" Meses",C18)-FIND(" Anos",C18)-6)*30+MID(C99,FIND(" e ",C18)+3,FIND(" Dias",C18)-FIND(" e ",C18)-3),"")</f>
        <v>332</v>
      </c>
      <c r="E18" s="69">
        <v>73518</v>
      </c>
      <c r="F18" s="69">
        <v>103501</v>
      </c>
      <c r="G18" s="69">
        <v>1178358</v>
      </c>
      <c r="H18" s="70" t="s">
        <v>66</v>
      </c>
      <c r="I18" s="72" t="s">
        <v>381</v>
      </c>
      <c r="J18" s="72" t="s">
        <v>333</v>
      </c>
      <c r="K18" s="70" t="s">
        <v>382</v>
      </c>
      <c r="L18" s="70" t="s">
        <v>272</v>
      </c>
      <c r="M18" s="70"/>
      <c r="N18" s="109" t="s">
        <v>336</v>
      </c>
      <c r="O18" s="70" t="s">
        <v>167</v>
      </c>
      <c r="P18" s="70"/>
      <c r="Q18" s="70"/>
      <c r="R18" s="69" t="s">
        <v>337</v>
      </c>
      <c r="S18" s="69" t="s">
        <v>338</v>
      </c>
      <c r="T18" s="70" t="s">
        <v>339</v>
      </c>
    </row>
    <row r="19" customHeight="1" spans="1:20">
      <c r="A19" s="67">
        <v>45444</v>
      </c>
      <c r="B19" s="67">
        <v>45798</v>
      </c>
      <c r="C19" s="125" t="str">
        <f t="shared" si="0"/>
        <v>0 Anos, 11 Meses e 20 Dias</v>
      </c>
      <c r="D19" s="69">
        <f t="shared" si="5"/>
        <v>338</v>
      </c>
      <c r="E19" s="69">
        <v>73411</v>
      </c>
      <c r="F19" s="69">
        <v>103396</v>
      </c>
      <c r="G19" s="69">
        <v>1176724</v>
      </c>
      <c r="H19" s="70" t="s">
        <v>66</v>
      </c>
      <c r="I19" s="72" t="s">
        <v>383</v>
      </c>
      <c r="J19" s="72" t="s">
        <v>341</v>
      </c>
      <c r="K19" s="70" t="s">
        <v>384</v>
      </c>
      <c r="L19" s="70" t="s">
        <v>218</v>
      </c>
      <c r="M19" s="70"/>
      <c r="N19" s="109" t="s">
        <v>385</v>
      </c>
      <c r="O19" s="70" t="s">
        <v>59</v>
      </c>
      <c r="P19" s="70" t="s">
        <v>386</v>
      </c>
      <c r="Q19" s="70"/>
      <c r="R19" s="69" t="s">
        <v>337</v>
      </c>
      <c r="S19" s="69" t="s">
        <v>338</v>
      </c>
      <c r="T19" s="70" t="s">
        <v>347</v>
      </c>
    </row>
    <row r="20" customHeight="1" spans="1:20">
      <c r="A20" s="67">
        <v>45428</v>
      </c>
      <c r="B20" s="67">
        <v>45783</v>
      </c>
      <c r="C20" s="125" t="str">
        <f t="shared" si="0"/>
        <v>0 Anos, 11 Meses e 20 Dias</v>
      </c>
      <c r="D20" s="69">
        <f>IFERROR(MID(C20,1,FIND(" Anos",C20)-1)*365+MID(C20,FIND(" Anos",C20)+6,FIND(" Meses",C20)-FIND(" Anos",C20)-6)*30+MID(C100,FIND(" e ",C20)+3,FIND(" Dias",C20)-FIND(" e ",C20)-3),"")</f>
        <v>338</v>
      </c>
      <c r="E20" s="69">
        <v>72988</v>
      </c>
      <c r="F20" s="69">
        <v>102919</v>
      </c>
      <c r="G20" s="69">
        <v>1163120</v>
      </c>
      <c r="H20" s="70" t="s">
        <v>66</v>
      </c>
      <c r="I20" s="72" t="s">
        <v>387</v>
      </c>
      <c r="J20" s="72" t="s">
        <v>341</v>
      </c>
      <c r="K20" s="70" t="s">
        <v>388</v>
      </c>
      <c r="L20" s="70" t="s">
        <v>286</v>
      </c>
      <c r="M20" s="70"/>
      <c r="N20" s="109" t="s">
        <v>373</v>
      </c>
      <c r="O20" s="70" t="s">
        <v>59</v>
      </c>
      <c r="P20" s="70"/>
      <c r="Q20" s="70"/>
      <c r="R20" s="69" t="s">
        <v>337</v>
      </c>
      <c r="S20" s="69" t="s">
        <v>338</v>
      </c>
      <c r="T20" s="70" t="s">
        <v>339</v>
      </c>
    </row>
    <row r="21" customHeight="1" spans="1:20">
      <c r="A21" s="67">
        <v>45441</v>
      </c>
      <c r="B21" s="67">
        <v>45797</v>
      </c>
      <c r="C21" s="125" t="str">
        <f t="shared" si="0"/>
        <v>0 Anos, 11 Meses e 21 Dias</v>
      </c>
      <c r="D21" s="69">
        <f>IFERROR(MID(C21,1,FIND(" Anos",C21)-1)*365+MID(C21,FIND(" Anos",C21)+6,FIND(" Meses",C21)-FIND(" Anos",C21)-6)*30+MID(C102,FIND(" e ",C21)+3,FIND(" Dias",C21)-FIND(" e ",C21)-3),"")</f>
        <v>336</v>
      </c>
      <c r="E21" s="69">
        <v>15944</v>
      </c>
      <c r="F21" s="69">
        <v>103266</v>
      </c>
      <c r="G21" s="69">
        <v>1175870</v>
      </c>
      <c r="H21" s="70" t="s">
        <v>66</v>
      </c>
      <c r="I21" s="72" t="s">
        <v>389</v>
      </c>
      <c r="J21" s="72" t="s">
        <v>333</v>
      </c>
      <c r="K21" s="70" t="s">
        <v>390</v>
      </c>
      <c r="L21" s="70" t="s">
        <v>244</v>
      </c>
      <c r="M21" s="70" t="s">
        <v>391</v>
      </c>
      <c r="N21" s="109" t="s">
        <v>346</v>
      </c>
      <c r="O21" s="70" t="s">
        <v>59</v>
      </c>
      <c r="P21" s="70"/>
      <c r="Q21" s="70"/>
      <c r="R21" s="69" t="s">
        <v>337</v>
      </c>
      <c r="S21" s="69" t="s">
        <v>338</v>
      </c>
      <c r="T21" s="70" t="s">
        <v>347</v>
      </c>
    </row>
    <row r="22" customHeight="1" spans="1:20">
      <c r="A22" s="67">
        <v>45435</v>
      </c>
      <c r="B22" s="67">
        <v>45792</v>
      </c>
      <c r="C22" s="125" t="str">
        <f t="shared" si="0"/>
        <v>0 Anos, 11 Meses e 22 Dias</v>
      </c>
      <c r="D22" s="69" t="str">
        <f>IFERROR(MID(C22,1,FIND(" Anos",C22)-1)*365+MID(C22,FIND(" Anos",C22)+6,FIND(" Meses",C22)-FIND(" Anos",C22)-6)*30+MID(C104,FIND(" e ",C22)+3,FIND(" Dias",C22)-FIND(" e ",C22)-3),"")</f>
        <v/>
      </c>
      <c r="E22" s="69">
        <v>21589</v>
      </c>
      <c r="F22" s="69">
        <v>103081</v>
      </c>
      <c r="G22" s="69">
        <v>1171608</v>
      </c>
      <c r="H22" s="70" t="s">
        <v>66</v>
      </c>
      <c r="I22" s="72" t="s">
        <v>392</v>
      </c>
      <c r="J22" s="72" t="s">
        <v>341</v>
      </c>
      <c r="K22" s="70" t="s">
        <v>393</v>
      </c>
      <c r="L22" s="70" t="s">
        <v>140</v>
      </c>
      <c r="M22" s="70"/>
      <c r="N22" s="109" t="s">
        <v>336</v>
      </c>
      <c r="O22" s="70" t="s">
        <v>197</v>
      </c>
      <c r="P22" s="70"/>
      <c r="Q22" s="70"/>
      <c r="R22" s="69" t="s">
        <v>337</v>
      </c>
      <c r="S22" s="69" t="s">
        <v>338</v>
      </c>
      <c r="T22" s="70" t="s">
        <v>339</v>
      </c>
    </row>
    <row r="23" customHeight="1" spans="1:20">
      <c r="A23" s="67">
        <v>45426</v>
      </c>
      <c r="B23" s="67">
        <v>45786</v>
      </c>
      <c r="C23" s="125" t="str">
        <f t="shared" si="0"/>
        <v>0 Anos, 11 Meses e 25 Dias</v>
      </c>
      <c r="D23" s="69" t="str">
        <f>IFERROR(MID(C23,1,FIND(" Anos",C23)-1)*365+MID(C23,FIND(" Anos",C23)+6,FIND(" Meses",C23)-FIND(" Anos",C23)-6)*30+MID(C103,FIND(" e ",C23)+3,FIND(" Dias",C23)-FIND(" e ",C23)-3),"")</f>
        <v/>
      </c>
      <c r="E23" s="69">
        <v>72748</v>
      </c>
      <c r="F23" s="69">
        <v>102661</v>
      </c>
      <c r="G23" s="69">
        <v>1166416</v>
      </c>
      <c r="H23" s="70" t="s">
        <v>66</v>
      </c>
      <c r="I23" s="72" t="s">
        <v>394</v>
      </c>
      <c r="J23" s="72" t="s">
        <v>333</v>
      </c>
      <c r="K23" s="70" t="s">
        <v>395</v>
      </c>
      <c r="L23" s="70" t="s">
        <v>174</v>
      </c>
      <c r="M23" s="70"/>
      <c r="N23" s="109" t="s">
        <v>336</v>
      </c>
      <c r="O23" s="70" t="s">
        <v>135</v>
      </c>
      <c r="P23" s="70"/>
      <c r="Q23" s="70"/>
      <c r="R23" s="69" t="s">
        <v>337</v>
      </c>
      <c r="S23" s="69" t="s">
        <v>338</v>
      </c>
      <c r="T23" s="70" t="s">
        <v>347</v>
      </c>
    </row>
    <row r="24" customHeight="1" spans="1:20">
      <c r="A24" s="67">
        <v>45441</v>
      </c>
      <c r="B24" s="67">
        <v>45782</v>
      </c>
      <c r="C24" s="125" t="str">
        <f t="shared" si="0"/>
        <v>0 Anos, 11 Meses e 6 Dias</v>
      </c>
      <c r="D24" s="69" t="str">
        <f>IFERROR(MID(C24,1,FIND(" Anos",C24)-1)*365+MID(C24,FIND(" Anos",C24)+6,FIND(" Meses",C24)-FIND(" Anos",C24)-6)*30+MID(C103,FIND(" e ",C24)+3,FIND(" Dias",C24)-FIND(" e ",C24)-3),"")</f>
        <v/>
      </c>
      <c r="E24" s="69">
        <v>73310</v>
      </c>
      <c r="F24" s="69">
        <v>103269</v>
      </c>
      <c r="G24" s="69">
        <v>1160956</v>
      </c>
      <c r="H24" s="70" t="s">
        <v>66</v>
      </c>
      <c r="I24" s="72" t="s">
        <v>396</v>
      </c>
      <c r="J24" s="72" t="s">
        <v>333</v>
      </c>
      <c r="K24" s="70" t="s">
        <v>397</v>
      </c>
      <c r="L24" s="70" t="s">
        <v>170</v>
      </c>
      <c r="M24" s="70"/>
      <c r="N24" s="109" t="s">
        <v>336</v>
      </c>
      <c r="O24" s="70" t="s">
        <v>155</v>
      </c>
      <c r="P24" s="70"/>
      <c r="Q24" s="70"/>
      <c r="R24" s="69" t="s">
        <v>337</v>
      </c>
      <c r="S24" s="69" t="s">
        <v>338</v>
      </c>
      <c r="T24" s="70" t="s">
        <v>339</v>
      </c>
    </row>
    <row r="25" customHeight="1" spans="1:20">
      <c r="A25" s="67">
        <v>45715</v>
      </c>
      <c r="B25" s="67">
        <v>45782</v>
      </c>
      <c r="C25" s="125" t="str">
        <f t="shared" si="0"/>
        <v>0 Anos, 2 Meses e 8 Dias</v>
      </c>
      <c r="D25" s="69">
        <f>IFERROR(MID(C25,1,FIND(" Anos",C25)-1)*365+MID(C25,FIND(" Anos",C25)+6,FIND(" Meses",C25)-FIND(" Anos",C25)-6)*30+MID(C105,FIND(" e ",C25)+3,FIND(" Dias",C25)-FIND(" e ",C25)-3),"")</f>
        <v>62</v>
      </c>
      <c r="E25" s="69">
        <v>25417</v>
      </c>
      <c r="F25" s="69">
        <v>119177</v>
      </c>
      <c r="G25" s="69">
        <v>1162367</v>
      </c>
      <c r="H25" s="70" t="s">
        <v>66</v>
      </c>
      <c r="I25" s="72" t="s">
        <v>398</v>
      </c>
      <c r="J25" s="72" t="s">
        <v>341</v>
      </c>
      <c r="K25" s="70" t="s">
        <v>399</v>
      </c>
      <c r="L25" s="70" t="s">
        <v>285</v>
      </c>
      <c r="M25" s="70"/>
      <c r="N25" s="109" t="s">
        <v>400</v>
      </c>
      <c r="O25" s="70"/>
      <c r="P25" s="70"/>
      <c r="Q25" s="70"/>
      <c r="R25" s="69" t="s">
        <v>401</v>
      </c>
      <c r="S25" s="69" t="s">
        <v>338</v>
      </c>
      <c r="T25" s="70" t="s">
        <v>339</v>
      </c>
    </row>
    <row r="26" customHeight="1" spans="1:20">
      <c r="A26" s="67">
        <v>45700</v>
      </c>
      <c r="B26" s="67">
        <v>45800</v>
      </c>
      <c r="C26" s="125" t="str">
        <f t="shared" si="0"/>
        <v>0 Anos, 3 Meses e 11 Dias</v>
      </c>
      <c r="D26" s="69">
        <f t="shared" ref="D26:D27" si="6">IFERROR(MID(C26,1,FIND(" Anos",C26)-1)*365+MID(C26,FIND(" Anos",C26)+6,FIND(" Meses",C26)-FIND(" Anos",C26)-6)*30+MID(C107,FIND(" e ",C26)+3,FIND(" Dias",C26)-FIND(" e ",C26)-3),"")</f>
        <v>119</v>
      </c>
      <c r="E26" s="69">
        <v>69328</v>
      </c>
      <c r="F26" s="69">
        <v>98926</v>
      </c>
      <c r="G26" s="69">
        <v>1178979</v>
      </c>
      <c r="H26" s="70" t="s">
        <v>66</v>
      </c>
      <c r="I26" s="72" t="s">
        <v>402</v>
      </c>
      <c r="J26" s="72" t="s">
        <v>333</v>
      </c>
      <c r="K26" s="70" t="s">
        <v>403</v>
      </c>
      <c r="L26" s="70" t="s">
        <v>178</v>
      </c>
      <c r="M26" s="70" t="s">
        <v>404</v>
      </c>
      <c r="N26" s="109" t="s">
        <v>346</v>
      </c>
      <c r="O26" s="70" t="s">
        <v>59</v>
      </c>
      <c r="P26" s="70"/>
      <c r="Q26" s="70"/>
      <c r="R26" s="69" t="s">
        <v>337</v>
      </c>
      <c r="S26" s="69" t="s">
        <v>338</v>
      </c>
      <c r="T26" s="70" t="s">
        <v>339</v>
      </c>
    </row>
    <row r="27" customHeight="1" spans="1:20">
      <c r="A27" s="67">
        <v>45686</v>
      </c>
      <c r="B27" s="67">
        <v>45799</v>
      </c>
      <c r="C27" s="125" t="str">
        <f t="shared" si="0"/>
        <v>0 Anos, 3 Meses e 23 Dias</v>
      </c>
      <c r="D27" s="69">
        <f t="shared" si="6"/>
        <v>90</v>
      </c>
      <c r="E27" s="69">
        <v>79478</v>
      </c>
      <c r="F27" s="69">
        <v>117934</v>
      </c>
      <c r="G27" s="69">
        <v>1177601</v>
      </c>
      <c r="H27" s="70" t="s">
        <v>66</v>
      </c>
      <c r="I27" s="72" t="s">
        <v>405</v>
      </c>
      <c r="J27" s="72" t="s">
        <v>333</v>
      </c>
      <c r="K27" s="70" t="s">
        <v>406</v>
      </c>
      <c r="L27" s="70" t="s">
        <v>289</v>
      </c>
      <c r="M27" s="70"/>
      <c r="N27" s="109" t="s">
        <v>364</v>
      </c>
      <c r="O27" s="70" t="s">
        <v>59</v>
      </c>
      <c r="P27" s="70" t="s">
        <v>407</v>
      </c>
      <c r="Q27" s="70" t="s">
        <v>366</v>
      </c>
      <c r="R27" s="69" t="s">
        <v>337</v>
      </c>
      <c r="S27" s="69" t="s">
        <v>338</v>
      </c>
      <c r="T27" s="70" t="s">
        <v>339</v>
      </c>
    </row>
    <row r="28" customHeight="1" spans="1:20">
      <c r="A28" s="67">
        <v>45667</v>
      </c>
      <c r="B28" s="67">
        <v>45782</v>
      </c>
      <c r="C28" s="125" t="str">
        <f t="shared" si="0"/>
        <v>0 Anos, 3 Meses e 25 Dias</v>
      </c>
      <c r="D28" s="69">
        <f>IFERROR(MID(C28,1,FIND(" Anos",C28)-1)*365+MID(C28,FIND(" Anos",C28)+6,FIND(" Meses",C28)-FIND(" Anos",C28)-6)*30+MID(C108,FIND(" e ",C28)+3,FIND(" Dias",C28)-FIND(" e ",C28)-3),"")</f>
        <v>90</v>
      </c>
      <c r="E28" s="69">
        <v>80326</v>
      </c>
      <c r="F28" s="69">
        <v>117416</v>
      </c>
      <c r="G28" s="69">
        <v>1162379</v>
      </c>
      <c r="H28" s="70" t="s">
        <v>66</v>
      </c>
      <c r="I28" s="72" t="s">
        <v>408</v>
      </c>
      <c r="J28" s="72" t="s">
        <v>341</v>
      </c>
      <c r="K28" s="70" t="s">
        <v>379</v>
      </c>
      <c r="L28" s="70" t="s">
        <v>218</v>
      </c>
      <c r="M28" s="70" t="s">
        <v>380</v>
      </c>
      <c r="N28" s="109" t="s">
        <v>373</v>
      </c>
      <c r="O28" s="70" t="s">
        <v>59</v>
      </c>
      <c r="P28" s="70"/>
      <c r="Q28" s="70"/>
      <c r="R28" s="69" t="s">
        <v>337</v>
      </c>
      <c r="S28" s="69" t="s">
        <v>338</v>
      </c>
      <c r="T28" s="70" t="s">
        <v>347</v>
      </c>
    </row>
    <row r="29" customHeight="1" spans="1:20">
      <c r="A29" s="67">
        <v>45647</v>
      </c>
      <c r="B29" s="67">
        <v>45779</v>
      </c>
      <c r="C29" s="125" t="str">
        <f t="shared" si="0"/>
        <v>0 Anos, 4 Meses e 11 Dias</v>
      </c>
      <c r="D29" s="69">
        <f>IFERROR(MID(C29,1,FIND(" Anos",C29)-1)*365+MID(C29,FIND(" Anos",C29)+6,FIND(" Meses",C29)-FIND(" Anos",C29)-6)*30+MID(C107,FIND(" e ",C29)+3,FIND(" Dias",C29)-FIND(" e ",C29)-3),"")</f>
        <v>149</v>
      </c>
      <c r="E29" s="69">
        <v>79179</v>
      </c>
      <c r="F29" s="69">
        <v>116119</v>
      </c>
      <c r="G29" s="69">
        <v>1160614</v>
      </c>
      <c r="H29" s="70" t="s">
        <v>66</v>
      </c>
      <c r="I29" s="72" t="s">
        <v>409</v>
      </c>
      <c r="J29" s="72" t="s">
        <v>341</v>
      </c>
      <c r="K29" s="70" t="s">
        <v>410</v>
      </c>
      <c r="L29" s="70" t="s">
        <v>153</v>
      </c>
      <c r="M29" s="70"/>
      <c r="N29" s="109" t="s">
        <v>336</v>
      </c>
      <c r="O29" s="70" t="s">
        <v>259</v>
      </c>
      <c r="P29" s="70"/>
      <c r="Q29" s="70"/>
      <c r="R29" s="69" t="s">
        <v>337</v>
      </c>
      <c r="S29" s="69" t="s">
        <v>338</v>
      </c>
      <c r="T29" s="70" t="s">
        <v>347</v>
      </c>
    </row>
    <row r="30" customHeight="1" spans="1:20">
      <c r="A30" s="67">
        <v>45645</v>
      </c>
      <c r="B30" s="67">
        <v>45796</v>
      </c>
      <c r="C30" s="125" t="str">
        <f t="shared" si="0"/>
        <v>0 Anos, 5 Meses e 0 Dias</v>
      </c>
      <c r="D30" s="69" t="str">
        <f t="shared" ref="D30:D32" si="7">IFERROR(MID(C30,1,FIND(" Anos",C30)-1)*365+MID(C30,FIND(" Anos",C30)+6,FIND(" Meses",C30)-FIND(" Anos",C30)-6)*30+MID(C111,FIND(" e ",C30)+3,FIND(" Dias",C30)-FIND(" e ",C30)-3),"")</f>
        <v/>
      </c>
      <c r="E30" s="69">
        <v>79730</v>
      </c>
      <c r="F30" s="69">
        <v>116718</v>
      </c>
      <c r="G30" s="69">
        <v>1174601</v>
      </c>
      <c r="H30" s="70" t="s">
        <v>66</v>
      </c>
      <c r="I30" s="72" t="s">
        <v>411</v>
      </c>
      <c r="J30" s="72" t="s">
        <v>333</v>
      </c>
      <c r="K30" s="70" t="s">
        <v>412</v>
      </c>
      <c r="L30" s="70" t="s">
        <v>194</v>
      </c>
      <c r="M30" s="70"/>
      <c r="N30" s="109" t="s">
        <v>364</v>
      </c>
      <c r="O30" s="70" t="s">
        <v>59</v>
      </c>
      <c r="P30" s="70" t="s">
        <v>386</v>
      </c>
      <c r="Q30" s="70" t="s">
        <v>366</v>
      </c>
      <c r="R30" s="69" t="s">
        <v>337</v>
      </c>
      <c r="S30" s="69" t="s">
        <v>338</v>
      </c>
      <c r="T30" s="70" t="s">
        <v>339</v>
      </c>
    </row>
    <row r="31" customHeight="1" spans="1:20">
      <c r="A31" s="67">
        <v>45638</v>
      </c>
      <c r="B31" s="67">
        <v>45803</v>
      </c>
      <c r="C31" s="125" t="str">
        <f t="shared" si="0"/>
        <v>0 Anos, 5 Meses e 14 Dias</v>
      </c>
      <c r="D31" s="69">
        <f t="shared" si="7"/>
        <v>159</v>
      </c>
      <c r="E31" s="69">
        <v>79355</v>
      </c>
      <c r="F31" s="69">
        <v>116271</v>
      </c>
      <c r="G31" s="69">
        <v>1182579</v>
      </c>
      <c r="H31" s="70" t="s">
        <v>66</v>
      </c>
      <c r="I31" s="72" t="s">
        <v>413</v>
      </c>
      <c r="J31" s="72" t="s">
        <v>333</v>
      </c>
      <c r="K31" s="70" t="s">
        <v>414</v>
      </c>
      <c r="L31" s="70" t="s">
        <v>60</v>
      </c>
      <c r="M31" s="70"/>
      <c r="N31" s="109" t="s">
        <v>415</v>
      </c>
      <c r="O31" s="70" t="s">
        <v>59</v>
      </c>
      <c r="P31" s="70"/>
      <c r="Q31" s="70"/>
      <c r="R31" s="69" t="s">
        <v>337</v>
      </c>
      <c r="S31" s="69" t="s">
        <v>338</v>
      </c>
      <c r="T31" s="70" t="s">
        <v>339</v>
      </c>
    </row>
    <row r="32" customHeight="1" spans="1:20">
      <c r="A32" s="67">
        <v>45625</v>
      </c>
      <c r="B32" s="67">
        <v>45800</v>
      </c>
      <c r="C32" s="125" t="str">
        <f t="shared" si="0"/>
        <v>0 Anos, 5 Meses e 24 Dias</v>
      </c>
      <c r="D32" s="69">
        <f t="shared" si="7"/>
        <v>172</v>
      </c>
      <c r="E32" s="69">
        <v>78966</v>
      </c>
      <c r="F32" s="69">
        <v>115801</v>
      </c>
      <c r="G32" s="69">
        <v>1178666</v>
      </c>
      <c r="H32" s="70" t="s">
        <v>66</v>
      </c>
      <c r="I32" s="72" t="s">
        <v>416</v>
      </c>
      <c r="J32" s="72" t="s">
        <v>333</v>
      </c>
      <c r="K32" s="70" t="s">
        <v>417</v>
      </c>
      <c r="L32" s="70" t="s">
        <v>250</v>
      </c>
      <c r="M32" s="70"/>
      <c r="N32" s="109" t="s">
        <v>336</v>
      </c>
      <c r="O32" s="70" t="s">
        <v>207</v>
      </c>
      <c r="P32" s="70"/>
      <c r="Q32" s="70"/>
      <c r="R32" s="69" t="s">
        <v>337</v>
      </c>
      <c r="S32" s="69" t="s">
        <v>338</v>
      </c>
      <c r="T32" s="70" t="s">
        <v>347</v>
      </c>
    </row>
    <row r="33" customHeight="1" spans="1:20">
      <c r="A33" s="67">
        <v>45623</v>
      </c>
      <c r="B33" s="67">
        <v>45779</v>
      </c>
      <c r="C33" s="125" t="str">
        <f t="shared" si="0"/>
        <v>0 Anos, 5 Meses e 5 Dias</v>
      </c>
      <c r="D33" s="129" t="str">
        <f>IFERROR(MID(C33,1,FIND(" Anos",C33)-1)*365+MID(C33,FIND(" Anos",C33)+6,FIND(" Meses",C33)-FIND(" Anos",C33)-6)*30+MID(C111,FIND(" e ",C33)+3,FIND(" Dias",C33)-FIND(" e ",C33)-3),"")</f>
        <v/>
      </c>
      <c r="E33" s="69">
        <v>35081</v>
      </c>
      <c r="F33" s="69">
        <v>115656</v>
      </c>
      <c r="G33" s="69">
        <v>1160548</v>
      </c>
      <c r="H33" s="70" t="s">
        <v>66</v>
      </c>
      <c r="I33" s="72" t="s">
        <v>418</v>
      </c>
      <c r="J33" s="72" t="s">
        <v>333</v>
      </c>
      <c r="K33" s="70" t="s">
        <v>384</v>
      </c>
      <c r="L33" s="70" t="s">
        <v>218</v>
      </c>
      <c r="M33" s="70" t="s">
        <v>419</v>
      </c>
      <c r="N33" s="109" t="s">
        <v>336</v>
      </c>
      <c r="O33" s="70" t="s">
        <v>257</v>
      </c>
      <c r="P33" s="70"/>
      <c r="Q33" s="70"/>
      <c r="R33" s="69" t="s">
        <v>337</v>
      </c>
      <c r="S33" s="69" t="s">
        <v>338</v>
      </c>
      <c r="T33" s="70" t="s">
        <v>347</v>
      </c>
    </row>
    <row r="34" customHeight="1" spans="1:20">
      <c r="A34" s="67">
        <v>45639</v>
      </c>
      <c r="B34" s="67">
        <v>45796</v>
      </c>
      <c r="C34" s="125" t="str">
        <f t="shared" si="0"/>
        <v>0 Anos, 5 Meses e 6 Dias</v>
      </c>
      <c r="D34" s="69">
        <f>IFERROR(MID(C34,1,FIND(" Anos",C34)-1)*365+MID(C34,FIND(" Anos",C34)+6,FIND(" Meses",C34)-FIND(" Anos",C34)-6)*30+MID(C115,FIND(" e ",C34)+3,FIND(" Dias",C34)-FIND(" e ",C34)-3),"")</f>
        <v>151</v>
      </c>
      <c r="E34" s="69">
        <v>79354</v>
      </c>
      <c r="F34" s="69">
        <v>116330</v>
      </c>
      <c r="G34" s="69">
        <v>1174801</v>
      </c>
      <c r="H34" s="70" t="s">
        <v>66</v>
      </c>
      <c r="I34" s="72" t="s">
        <v>420</v>
      </c>
      <c r="J34" s="72" t="s">
        <v>341</v>
      </c>
      <c r="K34" s="70" t="s">
        <v>421</v>
      </c>
      <c r="L34" s="70" t="s">
        <v>124</v>
      </c>
      <c r="M34" s="70"/>
      <c r="N34" s="109" t="s">
        <v>336</v>
      </c>
      <c r="O34" s="70" t="s">
        <v>259</v>
      </c>
      <c r="P34" s="70"/>
      <c r="Q34" s="70"/>
      <c r="R34" s="69" t="s">
        <v>337</v>
      </c>
      <c r="S34" s="69" t="s">
        <v>338</v>
      </c>
      <c r="T34" s="70" t="s">
        <v>347</v>
      </c>
    </row>
    <row r="35" customHeight="1" spans="1:20">
      <c r="A35" s="67">
        <v>45619</v>
      </c>
      <c r="B35" s="67">
        <v>45779</v>
      </c>
      <c r="C35" s="125" t="str">
        <f t="shared" si="0"/>
        <v>0 Anos, 5 Meses e 9 Dias</v>
      </c>
      <c r="D35" s="69">
        <f>IFERROR(MID(C35,1,FIND(" Anos",C35)-1)*365+MID(C35,FIND(" Anos",C35)+6,FIND(" Meses",C35)-FIND(" Anos",C35)-6)*30+MID(C113,FIND(" e ",C35)+3,FIND(" Dias",C35)-FIND(" e ",C35)-3),"")</f>
        <v>152</v>
      </c>
      <c r="E35" s="69">
        <v>78705</v>
      </c>
      <c r="F35" s="69">
        <v>115462</v>
      </c>
      <c r="G35" s="69">
        <v>1160697</v>
      </c>
      <c r="H35" s="70" t="s">
        <v>66</v>
      </c>
      <c r="I35" s="72" t="s">
        <v>422</v>
      </c>
      <c r="J35" s="72" t="s">
        <v>341</v>
      </c>
      <c r="K35" s="70" t="s">
        <v>354</v>
      </c>
      <c r="L35" s="70" t="s">
        <v>92</v>
      </c>
      <c r="M35" s="70"/>
      <c r="N35" s="109" t="s">
        <v>336</v>
      </c>
      <c r="O35" s="70" t="s">
        <v>83</v>
      </c>
      <c r="P35" s="70"/>
      <c r="Q35" s="70"/>
      <c r="R35" s="69" t="s">
        <v>337</v>
      </c>
      <c r="S35" s="69" t="s">
        <v>338</v>
      </c>
      <c r="T35" s="70" t="s">
        <v>347</v>
      </c>
    </row>
    <row r="36" customHeight="1" spans="1:20">
      <c r="A36" s="67">
        <v>45609</v>
      </c>
      <c r="B36" s="67">
        <v>45807</v>
      </c>
      <c r="C36" s="125" t="str">
        <f t="shared" si="0"/>
        <v>0 Anos, 6 Meses e 17 Dias</v>
      </c>
      <c r="D36" s="69">
        <f t="shared" ref="D36:D37" si="8">IFERROR(MID(C36,1,FIND(" Anos",C36)-1)*365+MID(C36,FIND(" Anos",C36)+6,FIND(" Meses",C36)-FIND(" Anos",C36)-6)*30+MID(C117,FIND(" e ",C36)+3,FIND(" Dias",C36)-FIND(" e ",C36)-3),"")</f>
        <v>195</v>
      </c>
      <c r="E36" s="69">
        <v>78473</v>
      </c>
      <c r="F36" s="69">
        <v>115211</v>
      </c>
      <c r="G36" s="69">
        <v>1186496</v>
      </c>
      <c r="H36" s="70" t="s">
        <v>66</v>
      </c>
      <c r="I36" s="72" t="s">
        <v>423</v>
      </c>
      <c r="J36" s="72" t="s">
        <v>333</v>
      </c>
      <c r="K36" s="70" t="s">
        <v>334</v>
      </c>
      <c r="L36" s="70" t="s">
        <v>190</v>
      </c>
      <c r="M36" s="70" t="s">
        <v>335</v>
      </c>
      <c r="N36" s="109" t="s">
        <v>336</v>
      </c>
      <c r="O36" s="70" t="s">
        <v>235</v>
      </c>
      <c r="P36" s="70"/>
      <c r="Q36" s="70"/>
      <c r="R36" s="69" t="s">
        <v>337</v>
      </c>
      <c r="S36" s="69" t="s">
        <v>338</v>
      </c>
      <c r="T36" s="70" t="s">
        <v>339</v>
      </c>
    </row>
    <row r="37" customHeight="1" spans="1:20">
      <c r="A37" s="67">
        <v>45602</v>
      </c>
      <c r="B37" s="67">
        <v>45803</v>
      </c>
      <c r="C37" s="125" t="str">
        <f t="shared" si="0"/>
        <v>0 Anos, 6 Meses e 20 Dias</v>
      </c>
      <c r="D37" s="69">
        <f t="shared" si="8"/>
        <v>181</v>
      </c>
      <c r="E37" s="69">
        <v>78282</v>
      </c>
      <c r="F37" s="69">
        <v>114964</v>
      </c>
      <c r="G37" s="69">
        <v>1181785</v>
      </c>
      <c r="H37" s="70" t="s">
        <v>66</v>
      </c>
      <c r="I37" s="72" t="s">
        <v>424</v>
      </c>
      <c r="J37" s="72" t="s">
        <v>341</v>
      </c>
      <c r="K37" s="70" t="s">
        <v>425</v>
      </c>
      <c r="L37" s="70" t="s">
        <v>305</v>
      </c>
      <c r="M37" s="70"/>
      <c r="N37" s="109" t="s">
        <v>336</v>
      </c>
      <c r="O37" s="70" t="s">
        <v>171</v>
      </c>
      <c r="P37" s="70"/>
      <c r="Q37" s="70"/>
      <c r="R37" s="69" t="s">
        <v>337</v>
      </c>
      <c r="S37" s="69" t="s">
        <v>338</v>
      </c>
      <c r="T37" s="70" t="s">
        <v>339</v>
      </c>
    </row>
    <row r="38" customHeight="1" spans="1:20">
      <c r="A38" s="67">
        <v>45581</v>
      </c>
      <c r="B38" s="67">
        <v>45784</v>
      </c>
      <c r="C38" s="125" t="str">
        <f t="shared" si="0"/>
        <v>0 Anos, 6 Meses e 21 Dias</v>
      </c>
      <c r="D38" s="69">
        <f t="shared" ref="D38:D39" si="9">IFERROR(MID(C38,1,FIND(" Anos",C38)-1)*365+MID(C38,FIND(" Anos",C38)+6,FIND(" Meses",C38)-FIND(" Anos",C38)-6)*30+MID(C117,FIND(" e ",C38)+3,FIND(" Dias",C38)-FIND(" e ",C38)-3),"")</f>
        <v>195</v>
      </c>
      <c r="E38" s="69">
        <v>77413</v>
      </c>
      <c r="F38" s="69">
        <v>113897</v>
      </c>
      <c r="G38" s="69">
        <v>1163983</v>
      </c>
      <c r="H38" s="120" t="s">
        <v>66</v>
      </c>
      <c r="I38" s="72" t="s">
        <v>426</v>
      </c>
      <c r="J38" s="72" t="s">
        <v>333</v>
      </c>
      <c r="K38" s="70" t="s">
        <v>384</v>
      </c>
      <c r="L38" s="70" t="s">
        <v>218</v>
      </c>
      <c r="M38" s="70" t="s">
        <v>427</v>
      </c>
      <c r="N38" s="109" t="s">
        <v>336</v>
      </c>
      <c r="O38" s="70" t="s">
        <v>189</v>
      </c>
      <c r="P38" s="70"/>
      <c r="Q38" s="70"/>
      <c r="R38" s="69" t="s">
        <v>337</v>
      </c>
      <c r="S38" s="69" t="s">
        <v>338</v>
      </c>
      <c r="T38" s="70" t="s">
        <v>347</v>
      </c>
    </row>
    <row r="39" customHeight="1" spans="1:20">
      <c r="A39" s="67">
        <v>45580</v>
      </c>
      <c r="B39" s="67">
        <v>45784</v>
      </c>
      <c r="C39" s="125" t="str">
        <f t="shared" si="0"/>
        <v>0 Anos, 6 Meses e 22 Dias</v>
      </c>
      <c r="D39" s="69">
        <f t="shared" si="9"/>
        <v>181</v>
      </c>
      <c r="E39" s="69">
        <v>75255</v>
      </c>
      <c r="F39" s="69">
        <v>114059</v>
      </c>
      <c r="G39" s="69">
        <v>1164018</v>
      </c>
      <c r="H39" s="70" t="s">
        <v>66</v>
      </c>
      <c r="I39" s="72" t="s">
        <v>428</v>
      </c>
      <c r="J39" s="72" t="s">
        <v>333</v>
      </c>
      <c r="K39" s="70" t="s">
        <v>429</v>
      </c>
      <c r="L39" s="70" t="s">
        <v>204</v>
      </c>
      <c r="M39" s="70"/>
      <c r="N39" s="109" t="s">
        <v>336</v>
      </c>
      <c r="O39" s="70" t="s">
        <v>107</v>
      </c>
      <c r="P39" s="70"/>
      <c r="Q39" s="70"/>
      <c r="R39" s="69" t="s">
        <v>337</v>
      </c>
      <c r="S39" s="69" t="s">
        <v>338</v>
      </c>
      <c r="T39" s="70" t="s">
        <v>347</v>
      </c>
    </row>
    <row r="40" customHeight="1" spans="1:20">
      <c r="A40" s="67">
        <v>45587</v>
      </c>
      <c r="B40" s="67">
        <v>45792</v>
      </c>
      <c r="C40" s="125" t="str">
        <f t="shared" si="0"/>
        <v>0 Anos, 6 Meses e 23 Dias</v>
      </c>
      <c r="D40" s="69">
        <f>IFERROR(MID(C40,1,FIND(" Anos",C40)-1)*365+MID(C40,FIND(" Anos",C40)+6,FIND(" Meses",C40)-FIND(" Anos",C40)-6)*30+MID(C122,FIND(" e ",C40)+3,FIND(" Dias",C40)-FIND(" e ",C40)-3),"")</f>
        <v>186</v>
      </c>
      <c r="E40" s="69">
        <v>24959</v>
      </c>
      <c r="F40" s="69">
        <v>114330</v>
      </c>
      <c r="G40" s="69">
        <v>1171596</v>
      </c>
      <c r="H40" s="70" t="s">
        <v>66</v>
      </c>
      <c r="I40" s="72" t="s">
        <v>430</v>
      </c>
      <c r="J40" s="72" t="s">
        <v>341</v>
      </c>
      <c r="K40" s="70" t="s">
        <v>431</v>
      </c>
      <c r="L40" s="70" t="s">
        <v>236</v>
      </c>
      <c r="M40" s="70"/>
      <c r="N40" s="109" t="s">
        <v>346</v>
      </c>
      <c r="O40" s="70" t="s">
        <v>59</v>
      </c>
      <c r="P40" s="70"/>
      <c r="Q40" s="70"/>
      <c r="R40" s="69" t="s">
        <v>337</v>
      </c>
      <c r="S40" s="69" t="s">
        <v>338</v>
      </c>
      <c r="T40" s="70" t="s">
        <v>339</v>
      </c>
    </row>
    <row r="41" customHeight="1" spans="1:20">
      <c r="A41" s="67">
        <v>45597</v>
      </c>
      <c r="B41" s="67">
        <v>45803</v>
      </c>
      <c r="C41" s="125" t="str">
        <f t="shared" si="0"/>
        <v>0 Anos, 6 Meses e 25 Dias</v>
      </c>
      <c r="D41" s="69">
        <f>IFERROR(MID(C41,1,FIND(" Anos",C41)-1)*365+MID(C41,FIND(" Anos",C41)+6,FIND(" Meses",C41)-FIND(" Anos",C41)-6)*30+MID(C122,FIND(" e ",C41)+3,FIND(" Dias",C41)-FIND(" e ",C41)-3),"")</f>
        <v>186</v>
      </c>
      <c r="E41" s="69">
        <v>77808</v>
      </c>
      <c r="F41" s="69">
        <v>114527</v>
      </c>
      <c r="G41" s="69">
        <v>1181188</v>
      </c>
      <c r="H41" s="70" t="s">
        <v>66</v>
      </c>
      <c r="I41" s="72" t="s">
        <v>432</v>
      </c>
      <c r="J41" s="72" t="s">
        <v>341</v>
      </c>
      <c r="K41" s="70" t="s">
        <v>382</v>
      </c>
      <c r="L41" s="70" t="s">
        <v>306</v>
      </c>
      <c r="M41" s="70" t="s">
        <v>433</v>
      </c>
      <c r="N41" s="109" t="s">
        <v>336</v>
      </c>
      <c r="O41" s="70" t="s">
        <v>259</v>
      </c>
      <c r="P41" s="70"/>
      <c r="Q41" s="70"/>
      <c r="R41" s="69" t="s">
        <v>337</v>
      </c>
      <c r="S41" s="69" t="s">
        <v>338</v>
      </c>
      <c r="T41" s="70" t="s">
        <v>339</v>
      </c>
    </row>
    <row r="42" customHeight="1" spans="1:20">
      <c r="A42" s="67">
        <v>45562</v>
      </c>
      <c r="B42" s="67">
        <v>45789</v>
      </c>
      <c r="C42" s="125" t="str">
        <f t="shared" si="0"/>
        <v>0 Anos, 7 Meses e 15 Dias</v>
      </c>
      <c r="D42" s="69">
        <f>IFERROR(MID(C42,1,FIND(" Anos",C42)-1)*365+MID(C42,FIND(" Anos",C42)+6,FIND(" Meses",C42)-FIND(" Anos",C42)-6)*30+MID(C122,FIND(" e ",C42)+3,FIND(" Dias",C42)-FIND(" e ",C42)-3),"")</f>
        <v>216</v>
      </c>
      <c r="E42" s="69">
        <v>77045</v>
      </c>
      <c r="F42" s="69">
        <v>113468</v>
      </c>
      <c r="G42" s="69">
        <v>1168132</v>
      </c>
      <c r="H42" s="70" t="s">
        <v>66</v>
      </c>
      <c r="I42" s="72" t="s">
        <v>434</v>
      </c>
      <c r="J42" s="72" t="s">
        <v>333</v>
      </c>
      <c r="K42" s="70" t="s">
        <v>435</v>
      </c>
      <c r="L42" s="70" t="s">
        <v>254</v>
      </c>
      <c r="M42" s="70"/>
      <c r="N42" s="109" t="s">
        <v>377</v>
      </c>
      <c r="O42" s="70" t="s">
        <v>59</v>
      </c>
      <c r="P42" s="70" t="s">
        <v>365</v>
      </c>
      <c r="Q42" s="70"/>
      <c r="R42" s="69" t="s">
        <v>337</v>
      </c>
      <c r="S42" s="69" t="s">
        <v>338</v>
      </c>
      <c r="T42" s="70" t="s">
        <v>339</v>
      </c>
    </row>
    <row r="43" customHeight="1" spans="1:20">
      <c r="A43" s="67">
        <v>45547</v>
      </c>
      <c r="B43" s="67">
        <v>45779</v>
      </c>
      <c r="C43" s="125" t="str">
        <f t="shared" si="0"/>
        <v>0 Anos, 7 Meses e 20 Dias</v>
      </c>
      <c r="D43" s="69">
        <f>IFERROR(MID(C43,1,FIND(" Anos",C43)-1)*365+MID(C43,FIND(" Anos",C43)+6,FIND(" Meses",C43)-FIND(" Anos",C43)-6)*30+MID(C121,FIND(" e ",C43)+3,FIND(" Dias",C43)-FIND(" e ",C43)-3),"")</f>
        <v>238</v>
      </c>
      <c r="E43" s="69">
        <v>76603</v>
      </c>
      <c r="F43" s="69">
        <v>113000</v>
      </c>
      <c r="G43" s="69">
        <v>1160444</v>
      </c>
      <c r="H43" s="70" t="s">
        <v>66</v>
      </c>
      <c r="I43" s="72" t="s">
        <v>436</v>
      </c>
      <c r="J43" s="72" t="s">
        <v>333</v>
      </c>
      <c r="K43" s="70" t="s">
        <v>437</v>
      </c>
      <c r="L43" s="70" t="s">
        <v>178</v>
      </c>
      <c r="M43" s="70" t="s">
        <v>438</v>
      </c>
      <c r="N43" s="109" t="s">
        <v>336</v>
      </c>
      <c r="O43" s="70"/>
      <c r="P43" s="70"/>
      <c r="Q43" s="70"/>
      <c r="R43" s="69" t="s">
        <v>337</v>
      </c>
      <c r="S43" s="69" t="s">
        <v>338</v>
      </c>
      <c r="T43" s="70" t="s">
        <v>339</v>
      </c>
    </row>
    <row r="44" customHeight="1" spans="1:20">
      <c r="A44" s="67">
        <v>45559</v>
      </c>
      <c r="B44" s="67">
        <v>45796</v>
      </c>
      <c r="C44" s="125" t="str">
        <f t="shared" si="0"/>
        <v>0 Anos, 7 Meses e 25 Dias</v>
      </c>
      <c r="D44" s="69">
        <f>IFERROR(MID(C44,1,FIND(" Anos",C44)-1)*365+MID(C44,FIND(" Anos",C44)+6,FIND(" Meses",C44)-FIND(" Anos",C44)-6)*30+MID(C125,FIND(" e ",C44)+3,FIND(" Dias",C44)-FIND(" e ",C44)-3),"")</f>
        <v>223</v>
      </c>
      <c r="E44" s="69">
        <v>76884</v>
      </c>
      <c r="F44" s="69">
        <v>113279</v>
      </c>
      <c r="G44" s="69">
        <v>1174086</v>
      </c>
      <c r="H44" s="70" t="s">
        <v>66</v>
      </c>
      <c r="I44" s="72" t="s">
        <v>439</v>
      </c>
      <c r="J44" s="72" t="s">
        <v>341</v>
      </c>
      <c r="K44" s="70" t="s">
        <v>356</v>
      </c>
      <c r="L44" s="70" t="s">
        <v>278</v>
      </c>
      <c r="M44" s="70" t="s">
        <v>440</v>
      </c>
      <c r="N44" s="109" t="s">
        <v>336</v>
      </c>
      <c r="O44" s="70" t="s">
        <v>259</v>
      </c>
      <c r="P44" s="70"/>
      <c r="Q44" s="70"/>
      <c r="R44" s="69" t="s">
        <v>337</v>
      </c>
      <c r="S44" s="69" t="s">
        <v>338</v>
      </c>
      <c r="T44" s="70" t="s">
        <v>347</v>
      </c>
    </row>
    <row r="45" customHeight="1" spans="1:20">
      <c r="A45" s="67">
        <v>45573</v>
      </c>
      <c r="B45" s="67">
        <v>45789</v>
      </c>
      <c r="C45" s="125" t="str">
        <f t="shared" si="0"/>
        <v>0 Anos, 7 Meses e 4 Dias</v>
      </c>
      <c r="D45" s="69">
        <f>IFERROR(MID(C45,1,FIND(" Anos",C45)-1)*365+MID(C45,FIND(" Anos",C45)+6,FIND(" Meses",C45)-FIND(" Anos",C45)-6)*30+MID(C125,FIND(" e ",C45)+3,FIND(" Dias",C45)-FIND(" e ",C45)-3),"")</f>
        <v>211</v>
      </c>
      <c r="E45" s="69">
        <v>77419</v>
      </c>
      <c r="F45" s="69">
        <v>113903</v>
      </c>
      <c r="G45" s="69">
        <v>1167619</v>
      </c>
      <c r="H45" s="70" t="s">
        <v>66</v>
      </c>
      <c r="I45" s="72" t="s">
        <v>441</v>
      </c>
      <c r="J45" s="72" t="s">
        <v>341</v>
      </c>
      <c r="K45" s="70" t="s">
        <v>379</v>
      </c>
      <c r="L45" s="70" t="s">
        <v>218</v>
      </c>
      <c r="M45" s="70" t="s">
        <v>380</v>
      </c>
      <c r="N45" s="109" t="s">
        <v>336</v>
      </c>
      <c r="O45" s="70" t="s">
        <v>139</v>
      </c>
      <c r="P45" s="70"/>
      <c r="Q45" s="70"/>
      <c r="R45" s="69" t="s">
        <v>337</v>
      </c>
      <c r="S45" s="69" t="s">
        <v>338</v>
      </c>
      <c r="T45" s="70" t="s">
        <v>339</v>
      </c>
    </row>
    <row r="46" customHeight="1" spans="1:20">
      <c r="A46" s="67">
        <v>45561</v>
      </c>
      <c r="B46" s="67">
        <v>45804</v>
      </c>
      <c r="C46" s="125" t="str">
        <f t="shared" si="0"/>
        <v>0 Anos, 8 Meses e 1 Dias</v>
      </c>
      <c r="D46" s="69" t="str">
        <f t="shared" ref="D46:D47" si="10">IFERROR(MID(C46,1,FIND(" Anos",C46)-1)*365+MID(C46,FIND(" Anos",C46)+6,FIND(" Meses",C46)-FIND(" Anos",C46)-6)*30+MID(C127,FIND(" e ",C46)+3,FIND(" Dias",C46)-FIND(" e ",C46)-3),"")</f>
        <v/>
      </c>
      <c r="E46" s="69">
        <v>76966</v>
      </c>
      <c r="F46" s="69">
        <v>113368</v>
      </c>
      <c r="G46" s="69">
        <v>1183606</v>
      </c>
      <c r="H46" s="70" t="s">
        <v>66</v>
      </c>
      <c r="I46" s="72" t="s">
        <v>442</v>
      </c>
      <c r="J46" s="72" t="s">
        <v>333</v>
      </c>
      <c r="K46" s="70" t="s">
        <v>443</v>
      </c>
      <c r="L46" s="70" t="s">
        <v>132</v>
      </c>
      <c r="M46" s="70"/>
      <c r="N46" s="109" t="s">
        <v>336</v>
      </c>
      <c r="O46" s="70" t="s">
        <v>259</v>
      </c>
      <c r="P46" s="70"/>
      <c r="Q46" s="70"/>
      <c r="R46" s="69" t="s">
        <v>337</v>
      </c>
      <c r="S46" s="69" t="s">
        <v>338</v>
      </c>
      <c r="T46" s="70" t="s">
        <v>347</v>
      </c>
    </row>
    <row r="47" customHeight="1" spans="1:20">
      <c r="A47" s="67">
        <v>45554</v>
      </c>
      <c r="B47" s="67">
        <v>45797</v>
      </c>
      <c r="C47" s="125" t="str">
        <f t="shared" si="0"/>
        <v>0 Anos, 8 Meses e 1 Dias</v>
      </c>
      <c r="D47" s="69" t="str">
        <f t="shared" si="10"/>
        <v/>
      </c>
      <c r="E47" s="69">
        <v>76420</v>
      </c>
      <c r="F47" s="69">
        <v>112762</v>
      </c>
      <c r="G47" s="69">
        <v>1175161</v>
      </c>
      <c r="H47" s="70" t="s">
        <v>66</v>
      </c>
      <c r="I47" s="72" t="s">
        <v>444</v>
      </c>
      <c r="J47" s="72" t="s">
        <v>341</v>
      </c>
      <c r="K47" s="70" t="s">
        <v>445</v>
      </c>
      <c r="L47" s="70" t="s">
        <v>196</v>
      </c>
      <c r="M47" s="70" t="s">
        <v>446</v>
      </c>
      <c r="N47" s="109" t="s">
        <v>400</v>
      </c>
      <c r="O47" s="70" t="s">
        <v>59</v>
      </c>
      <c r="P47" s="70"/>
      <c r="Q47" s="70"/>
      <c r="R47" s="69" t="s">
        <v>337</v>
      </c>
      <c r="S47" s="69" t="s">
        <v>338</v>
      </c>
      <c r="T47" s="70" t="s">
        <v>339</v>
      </c>
    </row>
    <row r="48" customHeight="1" spans="1:20">
      <c r="A48" s="67">
        <v>45531</v>
      </c>
      <c r="B48" s="67">
        <v>45792</v>
      </c>
      <c r="C48" s="125" t="str">
        <f t="shared" si="0"/>
        <v>0 Anos, 8 Meses e 18 Dias</v>
      </c>
      <c r="D48" s="69">
        <f>IFERROR(MID(C48,1,FIND(" Anos",C48)-1)*365+MID(C48,FIND(" Anos",C48)+6,FIND(" Meses",C48)-FIND(" Anos",C48)-6)*30+MID(C130,FIND(" e ",C48)+3,FIND(" Dias",C48)-FIND(" e ",C48)-3),"")</f>
        <v>250</v>
      </c>
      <c r="E48" s="69">
        <v>76068</v>
      </c>
      <c r="F48" s="69">
        <v>112341</v>
      </c>
      <c r="G48" s="69">
        <v>1171615</v>
      </c>
      <c r="H48" s="70" t="s">
        <v>66</v>
      </c>
      <c r="I48" s="72" t="s">
        <v>447</v>
      </c>
      <c r="J48" s="72" t="s">
        <v>333</v>
      </c>
      <c r="K48" s="70" t="s">
        <v>448</v>
      </c>
      <c r="L48" s="70" t="s">
        <v>224</v>
      </c>
      <c r="M48" s="70" t="s">
        <v>449</v>
      </c>
      <c r="N48" s="109" t="s">
        <v>336</v>
      </c>
      <c r="O48" s="70" t="s">
        <v>103</v>
      </c>
      <c r="P48" s="70"/>
      <c r="Q48" s="70"/>
      <c r="R48" s="69" t="s">
        <v>337</v>
      </c>
      <c r="S48" s="69" t="s">
        <v>338</v>
      </c>
      <c r="T48" s="70" t="s">
        <v>339</v>
      </c>
    </row>
    <row r="49" customHeight="1" spans="1:20">
      <c r="A49" s="67">
        <v>45531</v>
      </c>
      <c r="B49" s="67">
        <v>45803</v>
      </c>
      <c r="C49" s="125" t="str">
        <f t="shared" si="0"/>
        <v>0 Anos, 8 Meses e 29 Dias</v>
      </c>
      <c r="D49" s="69">
        <f>IFERROR(MID(C49,1,FIND(" Anos",C49)-1)*365+MID(C49,FIND(" Anos",C49)+6,FIND(" Meses",C49)-FIND(" Anos",C49)-6)*30+MID(C130,FIND(" e ",C49)+3,FIND(" Dias",C49)-FIND(" e ",C49)-3),"")</f>
        <v>250</v>
      </c>
      <c r="E49" s="69">
        <v>76011</v>
      </c>
      <c r="F49" s="69">
        <v>112287</v>
      </c>
      <c r="G49" s="69">
        <v>1181084</v>
      </c>
      <c r="H49" s="70" t="s">
        <v>66</v>
      </c>
      <c r="I49" s="72" t="s">
        <v>450</v>
      </c>
      <c r="J49" s="72" t="s">
        <v>341</v>
      </c>
      <c r="K49" s="70" t="s">
        <v>451</v>
      </c>
      <c r="L49" s="70" t="s">
        <v>277</v>
      </c>
      <c r="M49" s="70" t="s">
        <v>452</v>
      </c>
      <c r="N49" s="109" t="s">
        <v>346</v>
      </c>
      <c r="O49" s="70" t="s">
        <v>59</v>
      </c>
      <c r="P49" s="70"/>
      <c r="Q49" s="70"/>
      <c r="R49" s="69" t="s">
        <v>337</v>
      </c>
      <c r="S49" s="69" t="s">
        <v>338</v>
      </c>
      <c r="T49" s="70" t="s">
        <v>339</v>
      </c>
    </row>
    <row r="50" customHeight="1" spans="1:20">
      <c r="A50" s="67">
        <v>45510</v>
      </c>
      <c r="B50" s="67">
        <v>45784</v>
      </c>
      <c r="C50" s="125" t="str">
        <f t="shared" si="0"/>
        <v>0 Anos, 9 Meses e 1 Dias</v>
      </c>
      <c r="D50" s="69" t="str">
        <f>IFERROR(MID(C50,1,FIND(" Anos",C50)-1)*365+MID(C50,FIND(" Anos",C50)+6,FIND(" Meses",C50)-FIND(" Anos",C50)-6)*30+MID(C129,FIND(" e ",C50)+3,FIND(" Dias",C50)-FIND(" e ",C50)-3),"")</f>
        <v/>
      </c>
      <c r="E50" s="69">
        <v>75395</v>
      </c>
      <c r="F50" s="69">
        <v>111623</v>
      </c>
      <c r="G50" s="69">
        <v>1164721</v>
      </c>
      <c r="H50" s="70" t="s">
        <v>66</v>
      </c>
      <c r="I50" s="72" t="s">
        <v>453</v>
      </c>
      <c r="J50" s="72" t="s">
        <v>333</v>
      </c>
      <c r="K50" s="70" t="s">
        <v>454</v>
      </c>
      <c r="L50" s="70" t="s">
        <v>140</v>
      </c>
      <c r="M50" s="70"/>
      <c r="N50" s="109" t="s">
        <v>336</v>
      </c>
      <c r="O50" s="70" t="s">
        <v>83</v>
      </c>
      <c r="P50" s="70"/>
      <c r="Q50" s="70"/>
      <c r="R50" s="69" t="s">
        <v>337</v>
      </c>
      <c r="S50" s="69" t="s">
        <v>338</v>
      </c>
      <c r="T50" s="70" t="s">
        <v>347</v>
      </c>
    </row>
    <row r="51" customHeight="1" spans="1:20">
      <c r="A51" s="67">
        <v>45510</v>
      </c>
      <c r="B51" s="67">
        <v>45793</v>
      </c>
      <c r="C51" s="125" t="str">
        <f t="shared" si="0"/>
        <v>0 Anos, 9 Meses e 10 Dias</v>
      </c>
      <c r="D51" s="69">
        <f>IFERROR(MID(C51,1,FIND(" Anos",C51)-1)*365+MID(C51,FIND(" Anos",C51)+6,FIND(" Meses",C51)-FIND(" Anos",C51)-6)*30+MID(C133,FIND(" e ",C51)+3,FIND(" Dias",C51)-FIND(" e ",C51)-3),"")</f>
        <v>297</v>
      </c>
      <c r="E51" s="69">
        <v>75386</v>
      </c>
      <c r="F51" s="69">
        <v>111616</v>
      </c>
      <c r="G51" s="69">
        <v>1172513</v>
      </c>
      <c r="H51" s="70" t="s">
        <v>66</v>
      </c>
      <c r="I51" s="72" t="s">
        <v>455</v>
      </c>
      <c r="J51" s="72" t="s">
        <v>333</v>
      </c>
      <c r="K51" s="70" t="s">
        <v>358</v>
      </c>
      <c r="L51" s="70" t="s">
        <v>232</v>
      </c>
      <c r="M51" s="70"/>
      <c r="N51" s="109" t="s">
        <v>400</v>
      </c>
      <c r="O51" s="70" t="s">
        <v>59</v>
      </c>
      <c r="P51" s="70"/>
      <c r="Q51" s="70"/>
      <c r="R51" s="69" t="s">
        <v>337</v>
      </c>
      <c r="S51" s="69" t="s">
        <v>338</v>
      </c>
      <c r="T51" s="70" t="s">
        <v>339</v>
      </c>
    </row>
    <row r="52" customHeight="1" spans="1:20">
      <c r="A52" s="67">
        <v>45510</v>
      </c>
      <c r="B52" s="67">
        <v>45797</v>
      </c>
      <c r="C52" s="125" t="str">
        <f t="shared" si="0"/>
        <v>0 Anos, 9 Meses e 14 Dias</v>
      </c>
      <c r="D52" s="69">
        <f>IFERROR(MID(C52,1,FIND(" Anos",C52)-1)*365+MID(C52,FIND(" Anos",C52)+6,FIND(" Meses",C52)-FIND(" Anos",C52)-6)*30+MID(C133,FIND(" e ",C52)+3,FIND(" Dias",C52)-FIND(" e ",C52)-3),"")</f>
        <v>297</v>
      </c>
      <c r="E52" s="69">
        <v>75393</v>
      </c>
      <c r="F52" s="69">
        <v>111620</v>
      </c>
      <c r="G52" s="69">
        <v>1175425</v>
      </c>
      <c r="H52" s="70" t="s">
        <v>66</v>
      </c>
      <c r="I52" s="72" t="s">
        <v>456</v>
      </c>
      <c r="J52" s="72" t="s">
        <v>333</v>
      </c>
      <c r="K52" s="70" t="s">
        <v>457</v>
      </c>
      <c r="L52" s="70" t="s">
        <v>289</v>
      </c>
      <c r="M52" s="70"/>
      <c r="N52" s="109" t="s">
        <v>336</v>
      </c>
      <c r="O52" s="70" t="s">
        <v>91</v>
      </c>
      <c r="P52" s="70"/>
      <c r="Q52" s="70"/>
      <c r="R52" s="69" t="s">
        <v>337</v>
      </c>
      <c r="S52" s="69" t="s">
        <v>338</v>
      </c>
      <c r="T52" s="70" t="s">
        <v>339</v>
      </c>
    </row>
    <row r="53" customHeight="1" spans="1:20">
      <c r="A53" s="67">
        <v>45495</v>
      </c>
      <c r="B53" s="67">
        <v>45790</v>
      </c>
      <c r="C53" s="125" t="str">
        <f t="shared" si="0"/>
        <v>0 Anos, 9 Meses e 21 Dias</v>
      </c>
      <c r="D53" s="69">
        <f t="shared" ref="D53:D54" si="11">IFERROR(MID(C53,1,FIND(" Anos",C53)-1)*365+MID(C53,FIND(" Anos",C53)+6,FIND(" Meses",C53)-FIND(" Anos",C53)-6)*30+MID(C133,FIND(" e ",C53)+3,FIND(" Dias",C53)-FIND(" e ",C53)-3),"")</f>
        <v>297</v>
      </c>
      <c r="E53" s="69">
        <v>74721</v>
      </c>
      <c r="F53" s="69">
        <v>110855</v>
      </c>
      <c r="G53" s="69">
        <v>1168982</v>
      </c>
      <c r="H53" s="70" t="s">
        <v>66</v>
      </c>
      <c r="I53" s="72" t="s">
        <v>458</v>
      </c>
      <c r="J53" s="72" t="s">
        <v>341</v>
      </c>
      <c r="K53" s="70" t="s">
        <v>459</v>
      </c>
      <c r="L53" s="70" t="s">
        <v>285</v>
      </c>
      <c r="M53" s="70"/>
      <c r="N53" s="109" t="s">
        <v>336</v>
      </c>
      <c r="O53" s="70" t="s">
        <v>183</v>
      </c>
      <c r="P53" s="70"/>
      <c r="Q53" s="70"/>
      <c r="R53" s="69" t="s">
        <v>337</v>
      </c>
      <c r="S53" s="69" t="s">
        <v>338</v>
      </c>
      <c r="T53" s="70" t="s">
        <v>339</v>
      </c>
    </row>
    <row r="54" customHeight="1" spans="1:20">
      <c r="A54" s="67">
        <v>45488</v>
      </c>
      <c r="B54" s="67">
        <v>45785</v>
      </c>
      <c r="C54" s="125" t="str">
        <f t="shared" si="0"/>
        <v>0 Anos, 9 Meses e 23 Dias</v>
      </c>
      <c r="D54" s="69">
        <f t="shared" si="11"/>
        <v>270</v>
      </c>
      <c r="E54" s="69">
        <v>73706</v>
      </c>
      <c r="F54" s="69">
        <v>110831</v>
      </c>
      <c r="G54" s="69">
        <v>1165391</v>
      </c>
      <c r="H54" s="70" t="s">
        <v>66</v>
      </c>
      <c r="I54" s="72" t="s">
        <v>460</v>
      </c>
      <c r="J54" s="72" t="s">
        <v>333</v>
      </c>
      <c r="K54" s="70" t="s">
        <v>461</v>
      </c>
      <c r="L54" s="70" t="s">
        <v>283</v>
      </c>
      <c r="M54" s="70" t="s">
        <v>462</v>
      </c>
      <c r="N54" s="109" t="s">
        <v>336</v>
      </c>
      <c r="O54" s="70" t="s">
        <v>201</v>
      </c>
      <c r="P54" s="70"/>
      <c r="Q54" s="70"/>
      <c r="R54" s="69" t="s">
        <v>337</v>
      </c>
      <c r="S54" s="69" t="s">
        <v>338</v>
      </c>
      <c r="T54" s="70" t="s">
        <v>347</v>
      </c>
    </row>
    <row r="55" customHeight="1" spans="1:20">
      <c r="A55" s="67">
        <v>45498</v>
      </c>
      <c r="B55" s="67">
        <v>45796</v>
      </c>
      <c r="C55" s="125" t="str">
        <f t="shared" si="0"/>
        <v>0 Anos, 9 Meses e 24 Dias</v>
      </c>
      <c r="D55" s="69">
        <f t="shared" ref="D55:D56" si="12">IFERROR(MID(C55,1,FIND(" Anos",C55)-1)*365+MID(C55,FIND(" Anos",C55)+6,FIND(" Meses",C55)-FIND(" Anos",C55)-6)*30+MID(C136,FIND(" e ",C55)+3,FIND(" Dias",C55)-FIND(" e ",C55)-3),"")</f>
        <v>271</v>
      </c>
      <c r="E55" s="69">
        <v>18434</v>
      </c>
      <c r="F55" s="69">
        <v>111271</v>
      </c>
      <c r="G55" s="69">
        <v>1174254</v>
      </c>
      <c r="H55" s="70" t="s">
        <v>66</v>
      </c>
      <c r="I55" s="72" t="s">
        <v>463</v>
      </c>
      <c r="J55" s="72" t="s">
        <v>341</v>
      </c>
      <c r="K55" s="70" t="s">
        <v>464</v>
      </c>
      <c r="L55" s="70" t="s">
        <v>301</v>
      </c>
      <c r="M55" s="70"/>
      <c r="N55" s="109" t="s">
        <v>346</v>
      </c>
      <c r="O55" s="70" t="s">
        <v>59</v>
      </c>
      <c r="P55" s="70"/>
      <c r="Q55" s="70"/>
      <c r="R55" s="69" t="s">
        <v>337</v>
      </c>
      <c r="S55" s="69" t="s">
        <v>338</v>
      </c>
      <c r="T55" s="70" t="s">
        <v>347</v>
      </c>
    </row>
    <row r="56" customHeight="1" spans="1:20">
      <c r="A56" s="67">
        <v>45502</v>
      </c>
      <c r="B56" s="67">
        <v>45800</v>
      </c>
      <c r="C56" s="125" t="str">
        <f t="shared" si="0"/>
        <v>0 Anos, 9 Meses e 24 Dias</v>
      </c>
      <c r="D56" s="69">
        <f t="shared" si="12"/>
        <v>297</v>
      </c>
      <c r="E56" s="69">
        <v>48721</v>
      </c>
      <c r="F56" s="69">
        <v>111258</v>
      </c>
      <c r="G56" s="69">
        <v>1178721</v>
      </c>
      <c r="H56" s="70" t="s">
        <v>66</v>
      </c>
      <c r="I56" s="72" t="s">
        <v>465</v>
      </c>
      <c r="J56" s="72" t="s">
        <v>333</v>
      </c>
      <c r="K56" s="70" t="s">
        <v>466</v>
      </c>
      <c r="L56" s="70" t="s">
        <v>236</v>
      </c>
      <c r="M56" s="70"/>
      <c r="N56" s="109" t="s">
        <v>336</v>
      </c>
      <c r="O56" s="70" t="s">
        <v>237</v>
      </c>
      <c r="P56" s="70"/>
      <c r="Q56" s="70"/>
      <c r="R56" s="69" t="s">
        <v>337</v>
      </c>
      <c r="S56" s="69" t="s">
        <v>338</v>
      </c>
      <c r="T56" s="70" t="s">
        <v>347</v>
      </c>
    </row>
    <row r="57" customHeight="1" spans="1:20">
      <c r="A57" s="67">
        <v>45490</v>
      </c>
      <c r="B57" s="67">
        <v>45789</v>
      </c>
      <c r="C57" s="125" t="str">
        <f t="shared" si="0"/>
        <v>0 Anos, 9 Meses e 25 Dias</v>
      </c>
      <c r="D57" s="69">
        <f>IFERROR(MID(C57,1,FIND(" Anos",C57)-1)*365+MID(C57,FIND(" Anos",C57)+6,FIND(" Meses",C57)-FIND(" Anos",C57)-6)*30+MID(C137,FIND(" e ",C57)+3,FIND(" Dias",C57)-FIND(" e ",C57)-3),"")</f>
        <v>297</v>
      </c>
      <c r="E57" s="69">
        <v>74813</v>
      </c>
      <c r="F57" s="69">
        <v>110965</v>
      </c>
      <c r="G57" s="69">
        <v>1167939</v>
      </c>
      <c r="H57" s="70" t="s">
        <v>66</v>
      </c>
      <c r="I57" s="72" t="s">
        <v>467</v>
      </c>
      <c r="J57" s="72" t="s">
        <v>341</v>
      </c>
      <c r="K57" s="70" t="s">
        <v>468</v>
      </c>
      <c r="L57" s="70" t="s">
        <v>286</v>
      </c>
      <c r="M57" s="70"/>
      <c r="N57" s="109" t="s">
        <v>336</v>
      </c>
      <c r="O57" s="70" t="s">
        <v>175</v>
      </c>
      <c r="P57" s="70"/>
      <c r="Q57" s="70"/>
      <c r="R57" s="69" t="s">
        <v>337</v>
      </c>
      <c r="S57" s="69" t="s">
        <v>338</v>
      </c>
      <c r="T57" s="70" t="s">
        <v>339</v>
      </c>
    </row>
    <row r="58" customHeight="1" spans="1:20">
      <c r="A58" s="67">
        <v>45428</v>
      </c>
      <c r="B58" s="67">
        <v>45793</v>
      </c>
      <c r="C58" s="125" t="str">
        <f t="shared" si="0"/>
        <v>1 Anos, 0 Meses e 0 Dias</v>
      </c>
      <c r="D58" s="69">
        <f>IFERROR(MID(C58,1,FIND(" Anos",C58)-1)*365+MID(C58,FIND(" Anos",C58)+6,FIND(" Meses",C58)-FIND(" Anos",C58)-6)*30+MID(C140,FIND(" e ",C58)+3,FIND(" Dias",C58)-FIND(" e ",C58)-3),"")</f>
        <v>366</v>
      </c>
      <c r="E58" s="69">
        <v>72914</v>
      </c>
      <c r="F58" s="69">
        <v>102857</v>
      </c>
      <c r="G58" s="69">
        <v>1172449</v>
      </c>
      <c r="H58" s="70" t="s">
        <v>66</v>
      </c>
      <c r="I58" s="72" t="s">
        <v>469</v>
      </c>
      <c r="J58" s="72" t="s">
        <v>333</v>
      </c>
      <c r="K58" s="70" t="s">
        <v>470</v>
      </c>
      <c r="L58" s="70" t="s">
        <v>220</v>
      </c>
      <c r="M58" s="70"/>
      <c r="N58" s="109" t="s">
        <v>400</v>
      </c>
      <c r="O58" s="70" t="s">
        <v>59</v>
      </c>
      <c r="P58" s="70" t="s">
        <v>471</v>
      </c>
      <c r="Q58" s="70"/>
      <c r="R58" s="69" t="s">
        <v>337</v>
      </c>
      <c r="S58" s="69" t="s">
        <v>338</v>
      </c>
      <c r="T58" s="70" t="s">
        <v>339</v>
      </c>
    </row>
    <row r="59" customHeight="1" spans="1:20">
      <c r="A59" s="67">
        <v>45406</v>
      </c>
      <c r="B59" s="67">
        <v>45782</v>
      </c>
      <c r="C59" s="125" t="str">
        <f t="shared" si="0"/>
        <v>1 Anos, 0 Meses e 11 Dias</v>
      </c>
      <c r="D59" s="69">
        <f>IFERROR(MID(C59,1,FIND(" Anos",C59)-1)*365+MID(C59,FIND(" Anos",C59)+6,FIND(" Meses",C59)-FIND(" Anos",C59)-6)*30+MID(C138,FIND(" e ",C59)+3,FIND(" Dias",C59)-FIND(" e ",C59)-3),"")</f>
        <v>369</v>
      </c>
      <c r="E59" s="69">
        <v>72214</v>
      </c>
      <c r="F59" s="69">
        <v>102114</v>
      </c>
      <c r="G59" s="69">
        <v>1162149</v>
      </c>
      <c r="H59" s="70" t="s">
        <v>66</v>
      </c>
      <c r="I59" s="72" t="s">
        <v>472</v>
      </c>
      <c r="J59" s="72" t="s">
        <v>341</v>
      </c>
      <c r="K59" s="70" t="s">
        <v>473</v>
      </c>
      <c r="L59" s="70" t="s">
        <v>100</v>
      </c>
      <c r="M59" s="70"/>
      <c r="N59" s="109" t="s">
        <v>336</v>
      </c>
      <c r="O59" s="70" t="s">
        <v>217</v>
      </c>
      <c r="P59" s="70"/>
      <c r="Q59" s="70"/>
      <c r="R59" s="69" t="s">
        <v>337</v>
      </c>
      <c r="S59" s="69" t="s">
        <v>338</v>
      </c>
      <c r="T59" s="70" t="s">
        <v>347</v>
      </c>
    </row>
    <row r="60" customHeight="1" spans="1:20">
      <c r="A60" s="67">
        <v>45412</v>
      </c>
      <c r="B60" s="67">
        <v>45790</v>
      </c>
      <c r="C60" s="125" t="str">
        <f t="shared" si="0"/>
        <v>1 Anos, 0 Meses e 13 Dias</v>
      </c>
      <c r="D60" s="69">
        <f>IFERROR(MID(C60,1,FIND(" Anos",C60)-1)*365+MID(C60,FIND(" Anos",C60)+6,FIND(" Meses",C60)-FIND(" Anos",C60)-6)*30+MID(C140,FIND(" e ",C60)+3,FIND(" Dias",C60)-FIND(" e ",C60)-3),"")</f>
        <v>382</v>
      </c>
      <c r="E60" s="69">
        <v>38659</v>
      </c>
      <c r="F60" s="69">
        <v>102340</v>
      </c>
      <c r="G60" s="69">
        <v>1169929</v>
      </c>
      <c r="H60" s="70" t="s">
        <v>66</v>
      </c>
      <c r="I60" s="72" t="s">
        <v>474</v>
      </c>
      <c r="J60" s="72" t="s">
        <v>341</v>
      </c>
      <c r="K60" s="70" t="s">
        <v>475</v>
      </c>
      <c r="L60" s="70" t="s">
        <v>300</v>
      </c>
      <c r="M60" s="70"/>
      <c r="N60" s="109" t="s">
        <v>336</v>
      </c>
      <c r="O60" s="70" t="s">
        <v>83</v>
      </c>
      <c r="P60" s="70"/>
      <c r="Q60" s="70"/>
      <c r="R60" s="69" t="s">
        <v>337</v>
      </c>
      <c r="S60" s="69" t="s">
        <v>338</v>
      </c>
      <c r="T60" s="70" t="s">
        <v>339</v>
      </c>
    </row>
    <row r="61" customHeight="1" spans="1:20">
      <c r="A61" s="67">
        <v>45432</v>
      </c>
      <c r="B61" s="67">
        <v>45799</v>
      </c>
      <c r="C61" s="125" t="str">
        <f t="shared" si="0"/>
        <v>1 Anos, 0 Meses e 2 Dias</v>
      </c>
      <c r="D61" s="69">
        <f>IFERROR(MID(C61,1,FIND(" Anos",C61)-1)*365+MID(C61,FIND(" Anos",C61)+6,FIND(" Meses",C61)-FIND(" Anos",C61)-6)*30+MID(C142,FIND(" e ",C61)+3,FIND(" Dias",C61)-FIND(" e ",C61)-3),"")</f>
        <v>367</v>
      </c>
      <c r="E61" s="69">
        <v>73077</v>
      </c>
      <c r="F61" s="69">
        <v>103022</v>
      </c>
      <c r="G61" s="69">
        <v>1178331</v>
      </c>
      <c r="H61" s="70" t="s">
        <v>66</v>
      </c>
      <c r="I61" s="72" t="s">
        <v>476</v>
      </c>
      <c r="J61" s="72" t="s">
        <v>341</v>
      </c>
      <c r="K61" s="70" t="s">
        <v>477</v>
      </c>
      <c r="L61" s="70" t="s">
        <v>174</v>
      </c>
      <c r="M61" s="70"/>
      <c r="N61" s="109" t="s">
        <v>364</v>
      </c>
      <c r="O61" s="70" t="s">
        <v>59</v>
      </c>
      <c r="P61" s="70" t="s">
        <v>407</v>
      </c>
      <c r="Q61" s="70" t="s">
        <v>366</v>
      </c>
      <c r="R61" s="69" t="s">
        <v>337</v>
      </c>
      <c r="S61" s="69" t="s">
        <v>338</v>
      </c>
      <c r="T61" s="70" t="s">
        <v>339</v>
      </c>
    </row>
    <row r="62" customHeight="1" spans="1:20">
      <c r="A62" s="67">
        <v>45412</v>
      </c>
      <c r="B62" s="67">
        <v>45779</v>
      </c>
      <c r="C62" s="125" t="str">
        <f t="shared" si="0"/>
        <v>1 Anos, 0 Meses e 2 Dias</v>
      </c>
      <c r="D62" s="69">
        <f>IFERROR(MID(C62,1,FIND(" Anos",C62)-1)*365+MID(C62,FIND(" Anos",C62)+6,FIND(" Meses",C62)-FIND(" Anos",C62)-6)*30+MID(C140,FIND(" e ",C62)+3,FIND(" Dias",C62)-FIND(" e ",C62)-3),"")</f>
        <v>366</v>
      </c>
      <c r="E62" s="69">
        <v>72392</v>
      </c>
      <c r="F62" s="69">
        <v>102290</v>
      </c>
      <c r="G62" s="69">
        <v>1160410</v>
      </c>
      <c r="H62" s="70" t="s">
        <v>66</v>
      </c>
      <c r="I62" s="72" t="s">
        <v>478</v>
      </c>
      <c r="J62" s="72" t="s">
        <v>341</v>
      </c>
      <c r="K62" s="70" t="s">
        <v>479</v>
      </c>
      <c r="L62" s="70" t="s">
        <v>196</v>
      </c>
      <c r="M62" s="70" t="s">
        <v>480</v>
      </c>
      <c r="N62" s="109" t="s">
        <v>400</v>
      </c>
      <c r="O62" s="70"/>
      <c r="P62" s="70"/>
      <c r="Q62" s="70"/>
      <c r="R62" s="69" t="s">
        <v>337</v>
      </c>
      <c r="S62" s="69" t="s">
        <v>338</v>
      </c>
      <c r="T62" s="70" t="s">
        <v>339</v>
      </c>
    </row>
    <row r="63" customHeight="1" spans="1:20">
      <c r="A63" s="67">
        <v>45407</v>
      </c>
      <c r="B63" s="67">
        <v>45800</v>
      </c>
      <c r="C63" s="125" t="str">
        <f t="shared" si="0"/>
        <v>1 Anos, 0 Meses e 28 Dias</v>
      </c>
      <c r="D63" s="69">
        <f>IFERROR(MID(C63,1,FIND(" Anos",C63)-1)*365+MID(C63,FIND(" Anos",C63)+6,FIND(" Meses",C63)-FIND(" Anos",C63)-6)*30+MID(C144,FIND(" e ",C63)+3,FIND(" Dias",C63)-FIND(" e ",C63)-3),"")</f>
        <v>386</v>
      </c>
      <c r="E63" s="69">
        <v>72209</v>
      </c>
      <c r="F63" s="69">
        <v>102104</v>
      </c>
      <c r="G63" s="69">
        <v>1178674</v>
      </c>
      <c r="H63" s="70" t="s">
        <v>66</v>
      </c>
      <c r="I63" s="72" t="s">
        <v>481</v>
      </c>
      <c r="J63" s="72" t="s">
        <v>333</v>
      </c>
      <c r="K63" s="70" t="s">
        <v>482</v>
      </c>
      <c r="L63" s="70" t="s">
        <v>200</v>
      </c>
      <c r="M63" s="70" t="s">
        <v>483</v>
      </c>
      <c r="N63" s="109" t="s">
        <v>336</v>
      </c>
      <c r="O63" s="70" t="s">
        <v>225</v>
      </c>
      <c r="P63" s="70"/>
      <c r="Q63" s="70"/>
      <c r="R63" s="69" t="s">
        <v>337</v>
      </c>
      <c r="S63" s="69" t="s">
        <v>338</v>
      </c>
      <c r="T63" s="70" t="s">
        <v>347</v>
      </c>
    </row>
    <row r="64" customHeight="1" spans="1:20">
      <c r="A64" s="67">
        <v>45427</v>
      </c>
      <c r="B64" s="67">
        <v>45799</v>
      </c>
      <c r="C64" s="125" t="str">
        <f t="shared" si="0"/>
        <v>1 Anos, 0 Meses e 7 Dias</v>
      </c>
      <c r="D64" s="69">
        <f>IFERROR(MID(C64,1,FIND(" Anos",C64)-1)*365+MID(C64,FIND(" Anos",C64)+6,FIND(" Meses",C64)-FIND(" Anos",C64)-6)*30+MID(C144,FIND(" e ",C64)+3,FIND(" Dias",C64)-FIND(" e ",C64)-3),"")</f>
        <v>367</v>
      </c>
      <c r="E64" s="69">
        <v>72913</v>
      </c>
      <c r="F64" s="69">
        <v>102842</v>
      </c>
      <c r="G64" s="69">
        <v>1177762</v>
      </c>
      <c r="H64" s="70" t="s">
        <v>66</v>
      </c>
      <c r="I64" s="72" t="s">
        <v>484</v>
      </c>
      <c r="J64" s="72" t="s">
        <v>341</v>
      </c>
      <c r="K64" s="70" t="s">
        <v>485</v>
      </c>
      <c r="L64" s="70" t="s">
        <v>238</v>
      </c>
      <c r="M64" s="70"/>
      <c r="N64" s="109" t="s">
        <v>336</v>
      </c>
      <c r="O64" s="70" t="s">
        <v>259</v>
      </c>
      <c r="P64" s="70"/>
      <c r="Q64" s="70"/>
      <c r="R64" s="69" t="s">
        <v>337</v>
      </c>
      <c r="S64" s="69" t="s">
        <v>338</v>
      </c>
      <c r="T64" s="70" t="s">
        <v>347</v>
      </c>
    </row>
    <row r="65" customHeight="1" spans="1:20">
      <c r="A65" s="67">
        <v>45390</v>
      </c>
      <c r="B65" s="67">
        <v>45796</v>
      </c>
      <c r="C65" s="125" t="str">
        <f t="shared" si="0"/>
        <v>1 Anos, 1 Meses e 11 Dias</v>
      </c>
      <c r="D65" s="69">
        <f>IFERROR(MID(C65,1,FIND(" Anos",C65)-1)*365+MID(C65,FIND(" Anos",C65)+6,FIND(" Meses",C65)-FIND(" Anos",C65)-6)*30+MID(C146,FIND(" e ",C65)+3,FIND(" Dias",C65)-FIND(" e ",C65)-3),"")</f>
        <v>404</v>
      </c>
      <c r="E65" s="69">
        <v>30885</v>
      </c>
      <c r="F65" s="69">
        <v>101316</v>
      </c>
      <c r="G65" s="69">
        <v>1174864</v>
      </c>
      <c r="H65" s="70" t="s">
        <v>66</v>
      </c>
      <c r="I65" s="72" t="s">
        <v>486</v>
      </c>
      <c r="J65" s="72" t="s">
        <v>333</v>
      </c>
      <c r="K65" s="70" t="s">
        <v>487</v>
      </c>
      <c r="L65" s="70" t="s">
        <v>244</v>
      </c>
      <c r="M65" s="70"/>
      <c r="N65" s="109" t="s">
        <v>336</v>
      </c>
      <c r="O65" s="70" t="s">
        <v>233</v>
      </c>
      <c r="P65" s="70"/>
      <c r="Q65" s="70"/>
      <c r="R65" s="69" t="s">
        <v>337</v>
      </c>
      <c r="S65" s="69" t="s">
        <v>338</v>
      </c>
      <c r="T65" s="70" t="s">
        <v>347</v>
      </c>
    </row>
    <row r="66" customHeight="1" spans="1:20">
      <c r="A66" s="67">
        <v>45373</v>
      </c>
      <c r="B66" s="67">
        <v>45783</v>
      </c>
      <c r="C66" s="125" t="str">
        <f t="shared" ref="C66:C129" si="13">IF(OR(A66="",B66="")," ",DATEDIF(A66,B66,"Y")&amp;" Anos, "&amp;DATEDIF(A66,B66,"YM")&amp;" Meses e "&amp;DATEDIF(A66,B66,"MD")&amp;" Dias")</f>
        <v>1 Anos, 1 Meses e 14 Dias</v>
      </c>
      <c r="D66" s="69">
        <f>IFERROR(MID(C66,1,FIND(" Anos",C66)-1)*365+MID(C66,FIND(" Anos",C66)+6,FIND(" Meses",C66)-FIND(" Anos",C66)-6)*30+MID(C145,FIND(" e ",C66)+3,FIND(" Dias",C66)-FIND(" e ",C66)-3),"")</f>
        <v>408</v>
      </c>
      <c r="E66" s="69">
        <v>40104</v>
      </c>
      <c r="F66" s="69">
        <v>100789</v>
      </c>
      <c r="G66" s="69">
        <v>1163723</v>
      </c>
      <c r="H66" s="70" t="s">
        <v>66</v>
      </c>
      <c r="I66" s="72" t="s">
        <v>488</v>
      </c>
      <c r="J66" s="72" t="s">
        <v>341</v>
      </c>
      <c r="K66" s="70" t="s">
        <v>489</v>
      </c>
      <c r="L66" s="70" t="s">
        <v>285</v>
      </c>
      <c r="M66" s="70"/>
      <c r="N66" s="109" t="s">
        <v>336</v>
      </c>
      <c r="O66" s="70" t="s">
        <v>201</v>
      </c>
      <c r="P66" s="70"/>
      <c r="Q66" s="70"/>
      <c r="R66" s="69" t="s">
        <v>337</v>
      </c>
      <c r="S66" s="69" t="s">
        <v>338</v>
      </c>
      <c r="T66" s="70" t="s">
        <v>339</v>
      </c>
    </row>
    <row r="67" customHeight="1" spans="1:20">
      <c r="A67" s="67">
        <v>45386</v>
      </c>
      <c r="B67" s="67">
        <v>45796</v>
      </c>
      <c r="C67" s="125" t="str">
        <f t="shared" si="13"/>
        <v>1 Anos, 1 Meses e 15 Dias</v>
      </c>
      <c r="D67" s="69">
        <f>IFERROR(MID(C67,1,FIND(" Anos",C67)-1)*365+MID(C67,FIND(" Anos",C67)+6,FIND(" Meses",C67)-FIND(" Anos",C67)-6)*30+MID(C148,FIND(" e ",C67)+3,FIND(" Dias",C67)-FIND(" e ",C67)-3),"")</f>
        <v>396</v>
      </c>
      <c r="E67" s="69">
        <v>71302</v>
      </c>
      <c r="F67" s="69">
        <v>101186</v>
      </c>
      <c r="G67" s="69">
        <v>1174827</v>
      </c>
      <c r="H67" s="70" t="s">
        <v>66</v>
      </c>
      <c r="I67" s="72" t="s">
        <v>490</v>
      </c>
      <c r="J67" s="72" t="s">
        <v>333</v>
      </c>
      <c r="K67" s="70" t="s">
        <v>491</v>
      </c>
      <c r="L67" s="70" t="s">
        <v>285</v>
      </c>
      <c r="M67" s="70"/>
      <c r="N67" s="109" t="s">
        <v>336</v>
      </c>
      <c r="O67" s="70" t="s">
        <v>201</v>
      </c>
      <c r="P67" s="70"/>
      <c r="Q67" s="70"/>
      <c r="R67" s="69" t="s">
        <v>337</v>
      </c>
      <c r="S67" s="69" t="s">
        <v>338</v>
      </c>
      <c r="T67" s="70" t="s">
        <v>347</v>
      </c>
    </row>
    <row r="68" customHeight="1" spans="1:20">
      <c r="A68" s="67">
        <v>45378</v>
      </c>
      <c r="B68" s="67">
        <v>45789</v>
      </c>
      <c r="C68" s="125" t="str">
        <f t="shared" si="13"/>
        <v>1 Anos, 1 Meses e 15 Dias</v>
      </c>
      <c r="D68" s="69">
        <f>IFERROR(MID(C68,1,FIND(" Anos",C68)-1)*365+MID(C68,FIND(" Anos",C68)+6,FIND(" Meses",C68)-FIND(" Anos",C68)-6)*30+MID(C148,FIND(" e ",C68)+3,FIND(" Dias",C68)-FIND(" e ",C68)-3),"")</f>
        <v>396</v>
      </c>
      <c r="E68" s="69">
        <v>71050</v>
      </c>
      <c r="F68" s="69">
        <v>100913</v>
      </c>
      <c r="G68" s="69">
        <v>1168429</v>
      </c>
      <c r="H68" s="70" t="s">
        <v>66</v>
      </c>
      <c r="I68" s="72" t="s">
        <v>492</v>
      </c>
      <c r="J68" s="72" t="s">
        <v>333</v>
      </c>
      <c r="K68" s="70" t="s">
        <v>493</v>
      </c>
      <c r="L68" s="70" t="s">
        <v>301</v>
      </c>
      <c r="M68" s="70"/>
      <c r="N68" s="109" t="s">
        <v>385</v>
      </c>
      <c r="O68" s="70" t="s">
        <v>59</v>
      </c>
      <c r="P68" s="70" t="s">
        <v>365</v>
      </c>
      <c r="Q68" s="70"/>
      <c r="R68" s="69" t="s">
        <v>337</v>
      </c>
      <c r="S68" s="69" t="s">
        <v>338</v>
      </c>
      <c r="T68" s="70" t="s">
        <v>339</v>
      </c>
    </row>
    <row r="69" customHeight="1" spans="1:20">
      <c r="A69" s="67">
        <v>45397</v>
      </c>
      <c r="B69" s="67">
        <v>45807</v>
      </c>
      <c r="C69" s="125" t="str">
        <f t="shared" si="13"/>
        <v>1 Anos, 1 Meses e 15 Dias</v>
      </c>
      <c r="D69" s="69">
        <f>IFERROR(MID(C69,1,FIND(" Anos",C69)-1)*365+MID(C69,FIND(" Anos",C69)+6,FIND(" Meses",C69)-FIND(" Anos",C69)-6)*30+MID(C150,FIND(" e ",C69)+3,FIND(" Dias",C69)-FIND(" e ",C69)-3),"")</f>
        <v>398</v>
      </c>
      <c r="E69" s="69">
        <v>47574</v>
      </c>
      <c r="F69" s="69">
        <v>101484</v>
      </c>
      <c r="G69" s="69">
        <v>1186928</v>
      </c>
      <c r="H69" s="70" t="s">
        <v>66</v>
      </c>
      <c r="I69" s="72" t="s">
        <v>494</v>
      </c>
      <c r="J69" s="72" t="s">
        <v>333</v>
      </c>
      <c r="K69" s="70" t="s">
        <v>495</v>
      </c>
      <c r="L69" s="70" t="s">
        <v>280</v>
      </c>
      <c r="M69" s="70"/>
      <c r="N69" s="109" t="s">
        <v>385</v>
      </c>
      <c r="O69" s="70" t="s">
        <v>59</v>
      </c>
      <c r="P69" s="70" t="s">
        <v>365</v>
      </c>
      <c r="Q69" s="70"/>
      <c r="R69" s="69" t="s">
        <v>337</v>
      </c>
      <c r="S69" s="69" t="s">
        <v>338</v>
      </c>
      <c r="T69" s="70" t="s">
        <v>339</v>
      </c>
    </row>
    <row r="70" customHeight="1" spans="1:20">
      <c r="A70" s="67">
        <v>45383</v>
      </c>
      <c r="B70" s="67">
        <v>45799</v>
      </c>
      <c r="C70" s="125" t="str">
        <f t="shared" si="13"/>
        <v>1 Anos, 1 Meses e 21 Dias</v>
      </c>
      <c r="D70" s="69">
        <f>IFERROR(MID(C70,1,FIND(" Anos",C70)-1)*365+MID(C70,FIND(" Anos",C70)+6,FIND(" Meses",C70)-FIND(" Anos",C70)-6)*30+MID(C150,FIND(" e ",C70)+3,FIND(" Dias",C70)-FIND(" e ",C70)-3),"")</f>
        <v>398</v>
      </c>
      <c r="E70" s="69">
        <v>62022</v>
      </c>
      <c r="F70" s="69">
        <v>101084</v>
      </c>
      <c r="G70" s="69">
        <v>1178002</v>
      </c>
      <c r="H70" s="70" t="s">
        <v>66</v>
      </c>
      <c r="I70" s="72" t="s">
        <v>496</v>
      </c>
      <c r="J70" s="72" t="s">
        <v>333</v>
      </c>
      <c r="K70" s="70" t="s">
        <v>497</v>
      </c>
      <c r="L70" s="70" t="s">
        <v>174</v>
      </c>
      <c r="M70" s="70"/>
      <c r="N70" s="109" t="s">
        <v>346</v>
      </c>
      <c r="O70" s="70" t="s">
        <v>59</v>
      </c>
      <c r="P70" s="70"/>
      <c r="Q70" s="70"/>
      <c r="R70" s="69" t="s">
        <v>337</v>
      </c>
      <c r="S70" s="69" t="s">
        <v>338</v>
      </c>
      <c r="T70" s="70" t="s">
        <v>339</v>
      </c>
    </row>
    <row r="71" customHeight="1" spans="1:20">
      <c r="A71" s="67">
        <v>45374</v>
      </c>
      <c r="B71" s="67">
        <v>45792</v>
      </c>
      <c r="C71" s="125" t="str">
        <f t="shared" si="13"/>
        <v>1 Anos, 1 Meses e 22 Dias</v>
      </c>
      <c r="D71" s="69">
        <f>IFERROR(MID(C71,1,FIND(" Anos",C71)-1)*365+MID(C71,FIND(" Anos",C71)+6,FIND(" Meses",C71)-FIND(" Anos",C71)-6)*30+MID(C153,FIND(" e ",C71)+3,FIND(" Dias",C71)-FIND(" e ",C71)-3),"")</f>
        <v>403</v>
      </c>
      <c r="E71" s="69">
        <v>70840</v>
      </c>
      <c r="F71" s="69">
        <v>100704</v>
      </c>
      <c r="G71" s="69">
        <v>1171516</v>
      </c>
      <c r="H71" s="70" t="s">
        <v>66</v>
      </c>
      <c r="I71" s="72" t="s">
        <v>498</v>
      </c>
      <c r="J71" s="72" t="s">
        <v>333</v>
      </c>
      <c r="K71" s="70" t="s">
        <v>382</v>
      </c>
      <c r="L71" s="70" t="s">
        <v>306</v>
      </c>
      <c r="M71" s="70" t="s">
        <v>433</v>
      </c>
      <c r="N71" s="109" t="s">
        <v>385</v>
      </c>
      <c r="O71" s="70"/>
      <c r="P71" s="70" t="s">
        <v>365</v>
      </c>
      <c r="Q71" s="70"/>
      <c r="R71" s="69" t="s">
        <v>337</v>
      </c>
      <c r="S71" s="69" t="s">
        <v>338</v>
      </c>
      <c r="T71" s="70" t="s">
        <v>347</v>
      </c>
    </row>
    <row r="72" customHeight="1" spans="1:20">
      <c r="A72" s="67">
        <v>45392</v>
      </c>
      <c r="B72" s="67">
        <v>45790</v>
      </c>
      <c r="C72" s="125" t="str">
        <f t="shared" si="13"/>
        <v>1 Anos, 1 Meses e 3 Dias</v>
      </c>
      <c r="D72" s="69">
        <f>IFERROR(MID(C72,1,FIND(" Anos",C72)-1)*365+MID(C72,FIND(" Anos",C72)+6,FIND(" Meses",C72)-FIND(" Anos",C72)-6)*30+MID(C152,FIND(" e ",C72)+3,FIND(" Dias",C72)-FIND(" e ",C72)-3),"")</f>
        <v>397</v>
      </c>
      <c r="E72" s="69">
        <v>71567</v>
      </c>
      <c r="F72" s="69">
        <v>101466</v>
      </c>
      <c r="G72" s="69">
        <v>1168999</v>
      </c>
      <c r="H72" s="70" t="s">
        <v>66</v>
      </c>
      <c r="I72" s="72" t="s">
        <v>499</v>
      </c>
      <c r="J72" s="72" t="s">
        <v>333</v>
      </c>
      <c r="K72" s="70" t="s">
        <v>384</v>
      </c>
      <c r="L72" s="70" t="s">
        <v>218</v>
      </c>
      <c r="M72" s="70" t="s">
        <v>500</v>
      </c>
      <c r="N72" s="109" t="s">
        <v>336</v>
      </c>
      <c r="O72" s="70" t="s">
        <v>259</v>
      </c>
      <c r="P72" s="70"/>
      <c r="Q72" s="70"/>
      <c r="R72" s="69" t="s">
        <v>337</v>
      </c>
      <c r="S72" s="69" t="s">
        <v>338</v>
      </c>
      <c r="T72" s="70" t="s">
        <v>347</v>
      </c>
    </row>
    <row r="73" customHeight="1" spans="1:20">
      <c r="A73" s="67">
        <v>45126</v>
      </c>
      <c r="B73" s="67">
        <v>45804</v>
      </c>
      <c r="C73" s="125" t="str">
        <f t="shared" si="13"/>
        <v>1 Anos, 10 Meses e 8 Dias</v>
      </c>
      <c r="D73" s="69" t="str">
        <f t="shared" ref="D73:D75" si="14">IFERROR(MID(C73,1,FIND(" Anos",C73)-1)*365+MID(C73,FIND(" Anos",C73)+6,FIND(" Meses",C73)-FIND(" Anos",C73)-6)*30+MID(C154,FIND(" e ",C73)+3,FIND(" Dias",C73)-FIND(" e ",C73)-3),"")</f>
        <v/>
      </c>
      <c r="E73" s="69">
        <v>62137</v>
      </c>
      <c r="F73" s="69">
        <v>90280</v>
      </c>
      <c r="G73" s="69">
        <v>1183073</v>
      </c>
      <c r="H73" s="70" t="s">
        <v>66</v>
      </c>
      <c r="I73" s="72" t="s">
        <v>501</v>
      </c>
      <c r="J73" s="72" t="s">
        <v>341</v>
      </c>
      <c r="K73" s="70" t="s">
        <v>502</v>
      </c>
      <c r="L73" s="70" t="s">
        <v>240</v>
      </c>
      <c r="M73" s="70"/>
      <c r="N73" s="109" t="s">
        <v>364</v>
      </c>
      <c r="O73" s="70" t="s">
        <v>59</v>
      </c>
      <c r="P73" s="70" t="s">
        <v>407</v>
      </c>
      <c r="Q73" s="70" t="s">
        <v>366</v>
      </c>
      <c r="R73" s="69" t="s">
        <v>337</v>
      </c>
      <c r="S73" s="69" t="s">
        <v>338</v>
      </c>
      <c r="T73" s="70" t="s">
        <v>339</v>
      </c>
    </row>
    <row r="74" customHeight="1" spans="1:20">
      <c r="A74" s="67">
        <v>45082</v>
      </c>
      <c r="B74" s="67">
        <v>45793</v>
      </c>
      <c r="C74" s="125" t="str">
        <f t="shared" si="13"/>
        <v>1 Anos, 11 Meses e 11 Dias</v>
      </c>
      <c r="D74" s="69">
        <f t="shared" si="14"/>
        <v>697</v>
      </c>
      <c r="E74" s="69">
        <v>60766</v>
      </c>
      <c r="F74" s="69">
        <v>88573</v>
      </c>
      <c r="G74" s="69">
        <v>1172778</v>
      </c>
      <c r="H74" s="70" t="s">
        <v>66</v>
      </c>
      <c r="I74" s="72" t="s">
        <v>503</v>
      </c>
      <c r="J74" s="72" t="s">
        <v>333</v>
      </c>
      <c r="K74" s="70" t="s">
        <v>504</v>
      </c>
      <c r="L74" s="70" t="s">
        <v>234</v>
      </c>
      <c r="M74" s="70"/>
      <c r="N74" s="109" t="s">
        <v>400</v>
      </c>
      <c r="O74" s="70" t="s">
        <v>59</v>
      </c>
      <c r="P74" s="70"/>
      <c r="Q74" s="70"/>
      <c r="R74" s="69" t="s">
        <v>337</v>
      </c>
      <c r="S74" s="69" t="s">
        <v>338</v>
      </c>
      <c r="T74" s="70" t="s">
        <v>339</v>
      </c>
    </row>
    <row r="75" customHeight="1" spans="1:20">
      <c r="A75" s="67">
        <v>45077</v>
      </c>
      <c r="B75" s="67">
        <v>45797</v>
      </c>
      <c r="C75" s="125" t="str">
        <f t="shared" si="13"/>
        <v>1 Anos, 11 Meses e 19 Dias</v>
      </c>
      <c r="D75" s="69">
        <f t="shared" si="14"/>
        <v>696</v>
      </c>
      <c r="E75" s="69">
        <v>14371</v>
      </c>
      <c r="F75" s="69">
        <v>88401</v>
      </c>
      <c r="G75" s="69">
        <v>1175503</v>
      </c>
      <c r="H75" s="70" t="s">
        <v>66</v>
      </c>
      <c r="I75" s="72" t="s">
        <v>505</v>
      </c>
      <c r="J75" s="72" t="s">
        <v>333</v>
      </c>
      <c r="K75" s="70" t="s">
        <v>506</v>
      </c>
      <c r="L75" s="70" t="s">
        <v>222</v>
      </c>
      <c r="M75" s="70"/>
      <c r="N75" s="109" t="s">
        <v>364</v>
      </c>
      <c r="O75" s="70" t="s">
        <v>59</v>
      </c>
      <c r="P75" s="70" t="s">
        <v>407</v>
      </c>
      <c r="Q75" s="70" t="s">
        <v>366</v>
      </c>
      <c r="R75" s="69" t="s">
        <v>337</v>
      </c>
      <c r="S75" s="69" t="s">
        <v>338</v>
      </c>
      <c r="T75" s="70" t="s">
        <v>339</v>
      </c>
    </row>
    <row r="76" customHeight="1" spans="1:20">
      <c r="A76" s="67">
        <v>45084</v>
      </c>
      <c r="B76" s="67">
        <v>45790</v>
      </c>
      <c r="C76" s="125" t="str">
        <f t="shared" si="13"/>
        <v>1 Anos, 11 Meses e 6 Dias</v>
      </c>
      <c r="D76" s="69">
        <f>IFERROR(MID(C76,1,FIND(" Anos",C76)-1)*365+MID(C76,FIND(" Anos",C76)+6,FIND(" Meses",C76)-FIND(" Anos",C76)-6)*30+MID(C156,FIND(" e ",C76)+3,FIND(" Dias",C76)-FIND(" e ",C76)-3),"")</f>
        <v>696</v>
      </c>
      <c r="E76" s="69">
        <v>60864</v>
      </c>
      <c r="F76" s="69">
        <v>88684</v>
      </c>
      <c r="G76" s="69">
        <v>1170000</v>
      </c>
      <c r="H76" s="70" t="s">
        <v>66</v>
      </c>
      <c r="I76" s="72" t="s">
        <v>507</v>
      </c>
      <c r="J76" s="72" t="s">
        <v>341</v>
      </c>
      <c r="K76" s="70" t="s">
        <v>508</v>
      </c>
      <c r="L76" s="70" t="s">
        <v>236</v>
      </c>
      <c r="M76" s="70"/>
      <c r="N76" s="109" t="s">
        <v>336</v>
      </c>
      <c r="O76" s="70" t="s">
        <v>83</v>
      </c>
      <c r="P76" s="70"/>
      <c r="Q76" s="70"/>
      <c r="R76" s="69" t="s">
        <v>337</v>
      </c>
      <c r="S76" s="69" t="s">
        <v>338</v>
      </c>
      <c r="T76" s="70" t="s">
        <v>339</v>
      </c>
    </row>
    <row r="77" customHeight="1" spans="1:20">
      <c r="A77" s="67">
        <v>45362</v>
      </c>
      <c r="B77" s="67">
        <v>45798</v>
      </c>
      <c r="C77" s="125" t="str">
        <f t="shared" si="13"/>
        <v>1 Anos, 2 Meses e 10 Dias</v>
      </c>
      <c r="D77" s="69">
        <f t="shared" ref="D77:D78" si="15">IFERROR(MID(C77,1,FIND(" Anos",C77)-1)*365+MID(C77,FIND(" Anos",C77)+6,FIND(" Meses",C77)-FIND(" Anos",C77)-6)*30+MID(C158,FIND(" e ",C77)+3,FIND(" Dias",C77)-FIND(" e ",C77)-3),"")</f>
        <v>440</v>
      </c>
      <c r="E77" s="69">
        <v>70338</v>
      </c>
      <c r="F77" s="69">
        <v>100155</v>
      </c>
      <c r="G77" s="69">
        <v>1177005</v>
      </c>
      <c r="H77" s="70" t="s">
        <v>66</v>
      </c>
      <c r="I77" s="72" t="s">
        <v>509</v>
      </c>
      <c r="J77" s="72" t="s">
        <v>333</v>
      </c>
      <c r="K77" s="70" t="s">
        <v>510</v>
      </c>
      <c r="L77" s="70" t="s">
        <v>271</v>
      </c>
      <c r="M77" s="70" t="s">
        <v>511</v>
      </c>
      <c r="N77" s="109" t="s">
        <v>377</v>
      </c>
      <c r="O77" s="70" t="s">
        <v>59</v>
      </c>
      <c r="P77" s="70" t="s">
        <v>365</v>
      </c>
      <c r="Q77" s="70"/>
      <c r="R77" s="69" t="s">
        <v>337</v>
      </c>
      <c r="S77" s="69" t="s">
        <v>338</v>
      </c>
      <c r="T77" s="70" t="s">
        <v>339</v>
      </c>
    </row>
    <row r="78" customHeight="1" spans="1:20">
      <c r="A78" s="67">
        <v>45363</v>
      </c>
      <c r="B78" s="67">
        <v>45803</v>
      </c>
      <c r="C78" s="125" t="str">
        <f t="shared" si="13"/>
        <v>1 Anos, 2 Meses e 14 Dias</v>
      </c>
      <c r="D78" s="69">
        <f t="shared" si="15"/>
        <v>451</v>
      </c>
      <c r="E78" s="69">
        <v>70370</v>
      </c>
      <c r="F78" s="69">
        <v>100185</v>
      </c>
      <c r="G78" s="69">
        <v>1182273</v>
      </c>
      <c r="H78" s="70" t="s">
        <v>66</v>
      </c>
      <c r="I78" s="72" t="s">
        <v>512</v>
      </c>
      <c r="J78" s="72" t="s">
        <v>341</v>
      </c>
      <c r="K78" s="70" t="s">
        <v>513</v>
      </c>
      <c r="L78" s="70" t="s">
        <v>258</v>
      </c>
      <c r="M78" s="70" t="s">
        <v>514</v>
      </c>
      <c r="N78" s="109" t="s">
        <v>336</v>
      </c>
      <c r="O78" s="70" t="s">
        <v>95</v>
      </c>
      <c r="P78" s="70"/>
      <c r="Q78" s="70"/>
      <c r="R78" s="69" t="s">
        <v>337</v>
      </c>
      <c r="S78" s="69" t="s">
        <v>338</v>
      </c>
      <c r="T78" s="70" t="s">
        <v>339</v>
      </c>
    </row>
    <row r="79" customHeight="1" spans="1:20">
      <c r="A79" s="67">
        <v>45342</v>
      </c>
      <c r="B79" s="67">
        <v>45782</v>
      </c>
      <c r="C79" s="125" t="str">
        <f t="shared" si="13"/>
        <v>1 Anos, 2 Meses e 15 Dias</v>
      </c>
      <c r="D79" s="69">
        <f>IFERROR(MID(C79,1,FIND(" Anos",C79)-1)*365+MID(C79,FIND(" Anos",C79)+6,FIND(" Meses",C79)-FIND(" Anos",C79)-6)*30+MID(C158,FIND(" e ",C79)+3,FIND(" Dias",C79)-FIND(" e ",C79)-3),"")</f>
        <v>440</v>
      </c>
      <c r="E79" s="69">
        <v>69661</v>
      </c>
      <c r="F79" s="69">
        <v>99331</v>
      </c>
      <c r="G79" s="69">
        <v>1162713</v>
      </c>
      <c r="H79" s="70" t="s">
        <v>66</v>
      </c>
      <c r="I79" s="72" t="s">
        <v>515</v>
      </c>
      <c r="J79" s="72" t="s">
        <v>341</v>
      </c>
      <c r="K79" s="70" t="s">
        <v>461</v>
      </c>
      <c r="L79" s="70" t="s">
        <v>283</v>
      </c>
      <c r="M79" s="70" t="s">
        <v>462</v>
      </c>
      <c r="N79" s="109" t="s">
        <v>336</v>
      </c>
      <c r="O79" s="70" t="s">
        <v>115</v>
      </c>
      <c r="P79" s="70"/>
      <c r="Q79" s="70"/>
      <c r="R79" s="69" t="s">
        <v>337</v>
      </c>
      <c r="S79" s="69" t="s">
        <v>338</v>
      </c>
      <c r="T79" s="70" t="s">
        <v>347</v>
      </c>
    </row>
    <row r="80" customHeight="1" spans="1:20">
      <c r="A80" s="67">
        <v>45353</v>
      </c>
      <c r="B80" s="67">
        <v>45784</v>
      </c>
      <c r="C80" s="125" t="str">
        <f t="shared" si="13"/>
        <v>1 Anos, 2 Meses e 5 Dias</v>
      </c>
      <c r="D80" s="69" t="str">
        <f>IFERROR(MID(C80,1,FIND(" Anos",C80)-1)*365+MID(C80,FIND(" Anos",C80)+6,FIND(" Meses",C80)-FIND(" Anos",C80)-6)*30+MID(#REF!,FIND(" e ",C80)+3,FIND(" Dias",C80)-FIND(" e ",C80)-3),"")</f>
        <v/>
      </c>
      <c r="E80" s="69">
        <v>69787</v>
      </c>
      <c r="F80" s="69">
        <v>99484</v>
      </c>
      <c r="G80" s="69">
        <v>1164099</v>
      </c>
      <c r="H80" s="70" t="s">
        <v>66</v>
      </c>
      <c r="I80" s="72" t="s">
        <v>516</v>
      </c>
      <c r="J80" s="72" t="s">
        <v>333</v>
      </c>
      <c r="K80" s="70" t="s">
        <v>517</v>
      </c>
      <c r="L80" s="70" t="s">
        <v>289</v>
      </c>
      <c r="M80" s="70"/>
      <c r="N80" s="109" t="s">
        <v>400</v>
      </c>
      <c r="O80" s="70" t="s">
        <v>59</v>
      </c>
      <c r="P80" s="70"/>
      <c r="Q80" s="70"/>
      <c r="R80" s="69" t="s">
        <v>337</v>
      </c>
      <c r="S80" s="69" t="s">
        <v>338</v>
      </c>
      <c r="T80" s="70" t="s">
        <v>339</v>
      </c>
    </row>
    <row r="81" customHeight="1" spans="1:20">
      <c r="A81" s="67">
        <v>45363</v>
      </c>
      <c r="B81" s="67">
        <v>45796</v>
      </c>
      <c r="C81" s="125" t="str">
        <f t="shared" si="13"/>
        <v>1 Anos, 2 Meses e 7 Dias</v>
      </c>
      <c r="D81" s="69">
        <f>IFERROR(MID(C81,1,FIND(" Anos",C81)-1)*365+MID(C81,FIND(" Anos",C81)+6,FIND(" Meses",C81)-FIND(" Anos",C81)-6)*30+MID(C162,FIND(" e ",C81)+3,FIND(" Dias",C81)-FIND(" e ",C81)-3),"")</f>
        <v>432</v>
      </c>
      <c r="E81" s="69">
        <v>70414</v>
      </c>
      <c r="F81" s="69">
        <v>100237</v>
      </c>
      <c r="G81" s="69">
        <v>1174235</v>
      </c>
      <c r="H81" s="70" t="s">
        <v>66</v>
      </c>
      <c r="I81" s="72" t="s">
        <v>518</v>
      </c>
      <c r="J81" s="72" t="s">
        <v>333</v>
      </c>
      <c r="K81" s="70" t="s">
        <v>519</v>
      </c>
      <c r="L81" s="70" t="s">
        <v>100</v>
      </c>
      <c r="M81" s="70"/>
      <c r="N81" s="109" t="s">
        <v>377</v>
      </c>
      <c r="O81" s="70" t="s">
        <v>59</v>
      </c>
      <c r="P81" s="70" t="s">
        <v>365</v>
      </c>
      <c r="Q81" s="70"/>
      <c r="R81" s="69" t="s">
        <v>337</v>
      </c>
      <c r="S81" s="69" t="s">
        <v>338</v>
      </c>
      <c r="T81" s="70" t="s">
        <v>339</v>
      </c>
    </row>
    <row r="82" customHeight="1" spans="1:20">
      <c r="A82" s="67">
        <v>45309</v>
      </c>
      <c r="B82" s="67">
        <v>45782</v>
      </c>
      <c r="C82" s="125" t="str">
        <f t="shared" si="13"/>
        <v>1 Anos, 3 Meses e 17 Dias</v>
      </c>
      <c r="D82" s="69">
        <f t="shared" ref="D82:D83" si="16">IFERROR(MID(C82,1,FIND(" Anos",C82)-1)*365+MID(C82,FIND(" Anos",C82)+6,FIND(" Meses",C82)-FIND(" Anos",C82)-6)*30+MID(C162,FIND(" e ",C82)+3,FIND(" Dias",C82)-FIND(" e ",C82)-3),"")</f>
        <v>462</v>
      </c>
      <c r="E82" s="69">
        <v>68030</v>
      </c>
      <c r="F82" s="69">
        <v>97440</v>
      </c>
      <c r="G82" s="69">
        <v>1162789</v>
      </c>
      <c r="H82" s="70" t="s">
        <v>66</v>
      </c>
      <c r="I82" s="72" t="s">
        <v>520</v>
      </c>
      <c r="J82" s="72" t="s">
        <v>341</v>
      </c>
      <c r="K82" s="70" t="s">
        <v>521</v>
      </c>
      <c r="L82" s="70" t="s">
        <v>230</v>
      </c>
      <c r="M82" s="70"/>
      <c r="N82" s="109" t="s">
        <v>336</v>
      </c>
      <c r="O82" s="70" t="s">
        <v>183</v>
      </c>
      <c r="P82" s="70"/>
      <c r="Q82" s="70"/>
      <c r="R82" s="69" t="s">
        <v>337</v>
      </c>
      <c r="S82" s="69" t="s">
        <v>338</v>
      </c>
      <c r="T82" s="70" t="s">
        <v>347</v>
      </c>
    </row>
    <row r="83" customHeight="1" spans="1:20">
      <c r="A83" s="67">
        <v>45309</v>
      </c>
      <c r="B83" s="67">
        <v>45790</v>
      </c>
      <c r="C83" s="125" t="str">
        <f t="shared" si="13"/>
        <v>1 Anos, 3 Meses e 25 Dias</v>
      </c>
      <c r="D83" s="69">
        <f t="shared" si="16"/>
        <v>461</v>
      </c>
      <c r="E83" s="69">
        <v>67963</v>
      </c>
      <c r="F83" s="69">
        <v>97363</v>
      </c>
      <c r="G83" s="69">
        <v>1169613</v>
      </c>
      <c r="H83" s="70" t="s">
        <v>66</v>
      </c>
      <c r="I83" s="72" t="s">
        <v>522</v>
      </c>
      <c r="J83" s="72" t="s">
        <v>333</v>
      </c>
      <c r="K83" s="70" t="s">
        <v>523</v>
      </c>
      <c r="L83" s="70" t="s">
        <v>278</v>
      </c>
      <c r="M83" s="70"/>
      <c r="N83" s="109" t="s">
        <v>336</v>
      </c>
      <c r="O83" s="70" t="s">
        <v>187</v>
      </c>
      <c r="P83" s="70"/>
      <c r="Q83" s="70"/>
      <c r="R83" s="69" t="s">
        <v>337</v>
      </c>
      <c r="S83" s="69" t="s">
        <v>338</v>
      </c>
      <c r="T83" s="70" t="s">
        <v>347</v>
      </c>
    </row>
    <row r="84" customHeight="1" spans="1:20">
      <c r="A84" s="67">
        <v>45323</v>
      </c>
      <c r="B84" s="67">
        <v>45803</v>
      </c>
      <c r="C84" s="125" t="str">
        <f t="shared" si="13"/>
        <v>1 Anos, 3 Meses e 25 Dias</v>
      </c>
      <c r="D84" s="69">
        <f>IFERROR(MID(C84,1,FIND(" Anos",C84)-1)*365+MID(C84,FIND(" Anos",C84)+6,FIND(" Meses",C84)-FIND(" Anos",C84)-6)*30+MID(C165,FIND(" e ",C84)+3,FIND(" Dias",C84)-FIND(" e ",C84)-3),"")</f>
        <v>484</v>
      </c>
      <c r="E84" s="69">
        <v>68843</v>
      </c>
      <c r="F84" s="69">
        <v>98401</v>
      </c>
      <c r="G84" s="69">
        <v>1182318</v>
      </c>
      <c r="H84" s="70" t="s">
        <v>66</v>
      </c>
      <c r="I84" s="72" t="s">
        <v>524</v>
      </c>
      <c r="J84" s="72" t="s">
        <v>341</v>
      </c>
      <c r="K84" s="70" t="s">
        <v>525</v>
      </c>
      <c r="L84" s="70" t="s">
        <v>178</v>
      </c>
      <c r="M84" s="70"/>
      <c r="N84" s="109" t="s">
        <v>336</v>
      </c>
      <c r="O84" s="70" t="s">
        <v>209</v>
      </c>
      <c r="P84" s="70"/>
      <c r="Q84" s="70"/>
      <c r="R84" s="69" t="s">
        <v>337</v>
      </c>
      <c r="S84" s="69" t="s">
        <v>338</v>
      </c>
      <c r="T84" s="70" t="s">
        <v>339</v>
      </c>
    </row>
    <row r="85" customHeight="1" spans="1:20">
      <c r="A85" s="67">
        <v>45309</v>
      </c>
      <c r="B85" s="67">
        <v>45792</v>
      </c>
      <c r="C85" s="125" t="str">
        <f t="shared" si="13"/>
        <v>1 Anos, 3 Meses e 27 Dias</v>
      </c>
      <c r="D85" s="69">
        <f>IFERROR(MID(C85,1,FIND(" Anos",C85)-1)*365+MID(C85,FIND(" Anos",C85)+6,FIND(" Meses",C85)-FIND(" Anos",C85)-6)*30+MID(C167,FIND(" e ",C85)+3,FIND(" Dias",C85)-FIND(" e ",C85)-3),"")</f>
        <v>478</v>
      </c>
      <c r="E85" s="69">
        <v>68467</v>
      </c>
      <c r="F85" s="69">
        <v>97970</v>
      </c>
      <c r="G85" s="69">
        <v>1171731</v>
      </c>
      <c r="H85" s="70" t="s">
        <v>66</v>
      </c>
      <c r="I85" s="72" t="s">
        <v>526</v>
      </c>
      <c r="J85" s="72" t="s">
        <v>333</v>
      </c>
      <c r="K85" s="70" t="s">
        <v>510</v>
      </c>
      <c r="L85" s="70" t="s">
        <v>270</v>
      </c>
      <c r="M85" s="70" t="s">
        <v>527</v>
      </c>
      <c r="N85" s="109" t="s">
        <v>336</v>
      </c>
      <c r="O85" s="70" t="s">
        <v>183</v>
      </c>
      <c r="P85" s="70"/>
      <c r="Q85" s="70"/>
      <c r="R85" s="69" t="s">
        <v>337</v>
      </c>
      <c r="S85" s="69" t="s">
        <v>338</v>
      </c>
      <c r="T85" s="70" t="s">
        <v>347</v>
      </c>
    </row>
    <row r="86" customHeight="1" spans="1:20">
      <c r="A86" s="67">
        <v>45323</v>
      </c>
      <c r="B86" s="67">
        <v>45783</v>
      </c>
      <c r="C86" s="125" t="str">
        <f t="shared" si="13"/>
        <v>1 Anos, 3 Meses e 5 Dias</v>
      </c>
      <c r="D86" s="69">
        <f t="shared" ref="D86:D87" si="17">IFERROR(MID(C86,1,FIND(" Anos",C86)-1)*365+MID(C86,FIND(" Anos",C86)+6,FIND(" Meses",C86)-FIND(" Anos",C86)-6)*30+MID(C166,FIND(" e ",C86)+3,FIND(" Dias",C86)-FIND(" e ",C86)-3),"")</f>
        <v>457</v>
      </c>
      <c r="E86" s="69">
        <v>69114</v>
      </c>
      <c r="F86" s="69">
        <v>98708</v>
      </c>
      <c r="G86" s="69">
        <v>1163226</v>
      </c>
      <c r="H86" s="70" t="s">
        <v>66</v>
      </c>
      <c r="I86" s="72" t="s">
        <v>528</v>
      </c>
      <c r="J86" s="72" t="s">
        <v>333</v>
      </c>
      <c r="K86" s="70" t="s">
        <v>529</v>
      </c>
      <c r="L86" s="70" t="s">
        <v>281</v>
      </c>
      <c r="M86" s="70"/>
      <c r="N86" s="109" t="s">
        <v>364</v>
      </c>
      <c r="O86" s="70" t="s">
        <v>59</v>
      </c>
      <c r="P86" s="70" t="s">
        <v>407</v>
      </c>
      <c r="Q86" s="70" t="s">
        <v>366</v>
      </c>
      <c r="R86" s="69" t="s">
        <v>337</v>
      </c>
      <c r="S86" s="69" t="s">
        <v>338</v>
      </c>
      <c r="T86" s="70" t="s">
        <v>339</v>
      </c>
    </row>
    <row r="87" customHeight="1" spans="1:20">
      <c r="A87" s="67">
        <v>45283</v>
      </c>
      <c r="B87" s="67">
        <v>45783</v>
      </c>
      <c r="C87" s="125" t="str">
        <f t="shared" si="13"/>
        <v>1 Anos, 4 Meses e 13 Dias</v>
      </c>
      <c r="D87" s="69">
        <f t="shared" si="17"/>
        <v>508</v>
      </c>
      <c r="E87" s="69">
        <v>66992</v>
      </c>
      <c r="F87" s="69">
        <v>96198</v>
      </c>
      <c r="G87" s="69">
        <v>1163307</v>
      </c>
      <c r="H87" s="70" t="s">
        <v>66</v>
      </c>
      <c r="I87" s="72" t="s">
        <v>530</v>
      </c>
      <c r="J87" s="72" t="s">
        <v>333</v>
      </c>
      <c r="K87" s="70" t="s">
        <v>531</v>
      </c>
      <c r="L87" s="70" t="s">
        <v>238</v>
      </c>
      <c r="M87" s="70"/>
      <c r="N87" s="109" t="s">
        <v>400</v>
      </c>
      <c r="O87" s="70" t="s">
        <v>59</v>
      </c>
      <c r="P87" s="70"/>
      <c r="Q87" s="70"/>
      <c r="R87" s="69" t="s">
        <v>337</v>
      </c>
      <c r="S87" s="69" t="s">
        <v>338</v>
      </c>
      <c r="T87" s="70" t="s">
        <v>339</v>
      </c>
    </row>
    <row r="88" customHeight="1" spans="1:20">
      <c r="A88" s="67">
        <v>45308</v>
      </c>
      <c r="B88" s="67">
        <v>45798</v>
      </c>
      <c r="C88" s="125" t="str">
        <f t="shared" si="13"/>
        <v>1 Anos, 4 Meses e 4 Dias</v>
      </c>
      <c r="D88" s="69" t="str">
        <f>IFERROR(MID(C88,1,FIND(" Anos",C88)-1)*365+MID(C88,FIND(" Anos",C88)+6,FIND(" Meses",C88)-FIND(" Anos",C88)-6)*30+MID(C169,FIND(" e ",C88)+3,FIND(" Dias",C88)-FIND(" e ",C88)-3),"")</f>
        <v/>
      </c>
      <c r="E88" s="69">
        <v>43710</v>
      </c>
      <c r="F88" s="69">
        <v>97845</v>
      </c>
      <c r="G88" s="69">
        <v>1176362</v>
      </c>
      <c r="H88" s="70" t="s">
        <v>66</v>
      </c>
      <c r="I88" s="72" t="s">
        <v>532</v>
      </c>
      <c r="J88" s="72" t="s">
        <v>333</v>
      </c>
      <c r="K88" s="70" t="s">
        <v>533</v>
      </c>
      <c r="L88" s="70" t="s">
        <v>194</v>
      </c>
      <c r="M88" s="70"/>
      <c r="N88" s="109" t="s">
        <v>534</v>
      </c>
      <c r="O88" s="70" t="s">
        <v>59</v>
      </c>
      <c r="P88" s="70"/>
      <c r="Q88" s="70"/>
      <c r="R88" s="69" t="s">
        <v>337</v>
      </c>
      <c r="S88" s="69" t="s">
        <v>338</v>
      </c>
      <c r="T88" s="70" t="s">
        <v>339</v>
      </c>
    </row>
    <row r="89" customHeight="1" spans="1:20">
      <c r="A89" s="67">
        <v>45272</v>
      </c>
      <c r="B89" s="67">
        <v>45790</v>
      </c>
      <c r="C89" s="125" t="str">
        <f t="shared" si="13"/>
        <v>1 Anos, 5 Meses e 1 Dias</v>
      </c>
      <c r="D89" s="69" t="str">
        <f>IFERROR(MID(C89,1,FIND(" Anos",C89)-1)*365+MID(C89,FIND(" Anos",C89)+6,FIND(" Meses",C89)-FIND(" Anos",C89)-6)*30+MID(C169,FIND(" e ",C89)+3,FIND(" Dias",C89)-FIND(" e ",C89)-3),"")</f>
        <v/>
      </c>
      <c r="E89" s="69">
        <v>40074</v>
      </c>
      <c r="F89" s="69">
        <v>96283</v>
      </c>
      <c r="G89" s="69">
        <v>1169473</v>
      </c>
      <c r="H89" s="70" t="s">
        <v>66</v>
      </c>
      <c r="I89" s="72" t="s">
        <v>535</v>
      </c>
      <c r="J89" s="72" t="s">
        <v>341</v>
      </c>
      <c r="K89" s="70" t="s">
        <v>536</v>
      </c>
      <c r="L89" s="70" t="s">
        <v>220</v>
      </c>
      <c r="M89" s="70"/>
      <c r="N89" s="109" t="s">
        <v>400</v>
      </c>
      <c r="O89" s="70" t="s">
        <v>59</v>
      </c>
      <c r="P89" s="70"/>
      <c r="Q89" s="70"/>
      <c r="R89" s="69" t="s">
        <v>337</v>
      </c>
      <c r="S89" s="69" t="s">
        <v>338</v>
      </c>
      <c r="T89" s="70" t="s">
        <v>347</v>
      </c>
    </row>
    <row r="90" customHeight="1" spans="1:20">
      <c r="A90" s="67">
        <v>45268</v>
      </c>
      <c r="B90" s="67">
        <v>45797</v>
      </c>
      <c r="C90" s="125" t="str">
        <f t="shared" si="13"/>
        <v>1 Anos, 5 Meses e 12 Dias</v>
      </c>
      <c r="D90" s="69">
        <f t="shared" ref="D90:D94" si="18">IFERROR(MID(C90,1,FIND(" Anos",C90)-1)*365+MID(C90,FIND(" Anos",C90)+6,FIND(" Meses",C90)-FIND(" Anos",C90)-6)*30+MID(C171,FIND(" e ",C90)+3,FIND(" Dias",C90)-FIND(" e ",C90)-3),"")</f>
        <v>528</v>
      </c>
      <c r="E90" s="69">
        <v>66903</v>
      </c>
      <c r="F90" s="69">
        <v>96079</v>
      </c>
      <c r="G90" s="69">
        <v>1175100</v>
      </c>
      <c r="H90" s="70" t="s">
        <v>66</v>
      </c>
      <c r="I90" s="72" t="s">
        <v>537</v>
      </c>
      <c r="J90" s="72" t="s">
        <v>341</v>
      </c>
      <c r="K90" s="70" t="s">
        <v>384</v>
      </c>
      <c r="L90" s="70" t="s">
        <v>216</v>
      </c>
      <c r="M90" s="70"/>
      <c r="N90" s="109" t="s">
        <v>400</v>
      </c>
      <c r="O90" s="70" t="s">
        <v>59</v>
      </c>
      <c r="P90" s="70"/>
      <c r="Q90" s="70"/>
      <c r="R90" s="69" t="s">
        <v>337</v>
      </c>
      <c r="S90" s="69" t="s">
        <v>338</v>
      </c>
      <c r="T90" s="70" t="s">
        <v>339</v>
      </c>
    </row>
    <row r="91" customHeight="1" spans="1:20">
      <c r="A91" s="67">
        <v>45275</v>
      </c>
      <c r="B91" s="67">
        <v>45807</v>
      </c>
      <c r="C91" s="125" t="str">
        <f t="shared" si="13"/>
        <v>1 Anos, 5 Meses e 15 Dias</v>
      </c>
      <c r="D91" s="69">
        <f t="shared" si="18"/>
        <v>516</v>
      </c>
      <c r="E91" s="69">
        <v>32820</v>
      </c>
      <c r="F91" s="69">
        <v>96484</v>
      </c>
      <c r="G91" s="69">
        <v>1186556</v>
      </c>
      <c r="H91" s="70" t="s">
        <v>66</v>
      </c>
      <c r="I91" s="72" t="s">
        <v>538</v>
      </c>
      <c r="J91" s="72" t="s">
        <v>341</v>
      </c>
      <c r="K91" s="70" t="s">
        <v>412</v>
      </c>
      <c r="L91" s="70" t="s">
        <v>194</v>
      </c>
      <c r="M91" s="70"/>
      <c r="N91" s="109" t="s">
        <v>336</v>
      </c>
      <c r="O91" s="70" t="s">
        <v>219</v>
      </c>
      <c r="P91" s="70"/>
      <c r="Q91" s="70"/>
      <c r="R91" s="69" t="s">
        <v>337</v>
      </c>
      <c r="S91" s="69" t="s">
        <v>338</v>
      </c>
      <c r="T91" s="70" t="s">
        <v>347</v>
      </c>
    </row>
    <row r="92" customHeight="1" spans="1:20">
      <c r="A92" s="67">
        <v>45268</v>
      </c>
      <c r="B92" s="67">
        <v>45804</v>
      </c>
      <c r="C92" s="125" t="str">
        <f t="shared" si="13"/>
        <v>1 Anos, 5 Meses e 19 Dias</v>
      </c>
      <c r="D92" s="69">
        <f t="shared" si="18"/>
        <v>521</v>
      </c>
      <c r="E92" s="69">
        <v>33145</v>
      </c>
      <c r="F92" s="69">
        <v>96081</v>
      </c>
      <c r="G92" s="69">
        <v>1183277</v>
      </c>
      <c r="H92" s="70" t="s">
        <v>66</v>
      </c>
      <c r="I92" s="72" t="s">
        <v>539</v>
      </c>
      <c r="J92" s="72" t="s">
        <v>333</v>
      </c>
      <c r="K92" s="70" t="s">
        <v>540</v>
      </c>
      <c r="L92" s="70" t="s">
        <v>285</v>
      </c>
      <c r="M92" s="70"/>
      <c r="N92" s="109" t="s">
        <v>336</v>
      </c>
      <c r="O92" s="70" t="s">
        <v>231</v>
      </c>
      <c r="P92" s="70"/>
      <c r="Q92" s="70"/>
      <c r="R92" s="69" t="s">
        <v>337</v>
      </c>
      <c r="S92" s="69" t="s">
        <v>338</v>
      </c>
      <c r="T92" s="70" t="s">
        <v>347</v>
      </c>
    </row>
    <row r="93" customHeight="1" spans="1:20">
      <c r="A93" s="67">
        <v>45247</v>
      </c>
      <c r="B93" s="67">
        <v>45796</v>
      </c>
      <c r="C93" s="125" t="str">
        <f t="shared" si="13"/>
        <v>1 Anos, 6 Meses e 2 Dias</v>
      </c>
      <c r="D93" s="69" t="str">
        <f t="shared" si="18"/>
        <v/>
      </c>
      <c r="E93" s="69">
        <v>65927</v>
      </c>
      <c r="F93" s="69">
        <v>94867</v>
      </c>
      <c r="G93" s="69">
        <v>1174577</v>
      </c>
      <c r="H93" s="70" t="s">
        <v>66</v>
      </c>
      <c r="I93" s="72" t="s">
        <v>541</v>
      </c>
      <c r="J93" s="72" t="s">
        <v>341</v>
      </c>
      <c r="K93" s="70" t="s">
        <v>542</v>
      </c>
      <c r="L93" s="70" t="s">
        <v>287</v>
      </c>
      <c r="M93" s="70"/>
      <c r="N93" s="109" t="s">
        <v>385</v>
      </c>
      <c r="O93" s="70" t="s">
        <v>59</v>
      </c>
      <c r="P93" s="70" t="s">
        <v>365</v>
      </c>
      <c r="Q93" s="70"/>
      <c r="R93" s="69" t="s">
        <v>337</v>
      </c>
      <c r="S93" s="69" t="s">
        <v>338</v>
      </c>
      <c r="T93" s="70" t="s">
        <v>339</v>
      </c>
    </row>
    <row r="94" customHeight="1" spans="1:20">
      <c r="A94" s="67">
        <v>45222</v>
      </c>
      <c r="B94" s="67">
        <v>45797</v>
      </c>
      <c r="C94" s="125" t="str">
        <f t="shared" si="13"/>
        <v>1 Anos, 6 Meses e 27 Dias</v>
      </c>
      <c r="D94" s="69">
        <f t="shared" si="18"/>
        <v>563</v>
      </c>
      <c r="E94" s="69">
        <v>65242</v>
      </c>
      <c r="F94" s="69">
        <v>94059</v>
      </c>
      <c r="G94" s="69">
        <v>1175595</v>
      </c>
      <c r="H94" s="70" t="s">
        <v>66</v>
      </c>
      <c r="I94" s="72" t="s">
        <v>543</v>
      </c>
      <c r="J94" s="72" t="s">
        <v>333</v>
      </c>
      <c r="K94" s="70" t="s">
        <v>544</v>
      </c>
      <c r="L94" s="70" t="s">
        <v>256</v>
      </c>
      <c r="M94" s="70"/>
      <c r="N94" s="109" t="s">
        <v>377</v>
      </c>
      <c r="O94" s="70"/>
      <c r="P94" s="70" t="s">
        <v>545</v>
      </c>
      <c r="Q94" s="70"/>
      <c r="R94" s="69" t="s">
        <v>337</v>
      </c>
      <c r="S94" s="69" t="s">
        <v>338</v>
      </c>
      <c r="T94" s="70" t="s">
        <v>347</v>
      </c>
    </row>
    <row r="95" customHeight="1" spans="1:20">
      <c r="A95" s="67">
        <v>45216</v>
      </c>
      <c r="B95" s="67">
        <v>45792</v>
      </c>
      <c r="C95" s="125" t="str">
        <f t="shared" si="13"/>
        <v>1 Anos, 6 Meses e 28 Dias</v>
      </c>
      <c r="D95" s="69">
        <f>IFERROR(MID(C95,1,FIND(" Anos",C95)-1)*365+MID(C95,FIND(" Anos",C95)+6,FIND(" Meses",C95)-FIND(" Anos",C95)-6)*30+MID(C177,FIND(" e ",C95)+3,FIND(" Dias",C95)-FIND(" e ",C95)-3),"")</f>
        <v>560</v>
      </c>
      <c r="E95" s="69">
        <v>59410</v>
      </c>
      <c r="F95" s="69">
        <v>93747</v>
      </c>
      <c r="G95" s="69">
        <v>1171540</v>
      </c>
      <c r="H95" s="70" t="s">
        <v>66</v>
      </c>
      <c r="I95" s="72" t="s">
        <v>546</v>
      </c>
      <c r="J95" s="72" t="s">
        <v>333</v>
      </c>
      <c r="K95" s="70" t="s">
        <v>547</v>
      </c>
      <c r="L95" s="70" t="s">
        <v>279</v>
      </c>
      <c r="M95" s="70" t="s">
        <v>548</v>
      </c>
      <c r="N95" s="109" t="s">
        <v>364</v>
      </c>
      <c r="O95" s="70" t="s">
        <v>59</v>
      </c>
      <c r="P95" s="70" t="s">
        <v>365</v>
      </c>
      <c r="Q95" s="70" t="s">
        <v>366</v>
      </c>
      <c r="R95" s="69" t="s">
        <v>337</v>
      </c>
      <c r="S95" s="69" t="s">
        <v>338</v>
      </c>
      <c r="T95" s="70" t="s">
        <v>347</v>
      </c>
    </row>
    <row r="96" customHeight="1" spans="1:20">
      <c r="A96" s="67">
        <v>45219</v>
      </c>
      <c r="B96" s="67">
        <v>45799</v>
      </c>
      <c r="C96" s="125" t="str">
        <f t="shared" si="13"/>
        <v>1 Anos, 7 Meses e 2 Dias</v>
      </c>
      <c r="D96" s="69">
        <f t="shared" ref="D96:D98" si="19">IFERROR(MID(C96,1,FIND(" Anos",C96)-1)*365+MID(C96,FIND(" Anos",C96)+6,FIND(" Meses",C96)-FIND(" Anos",C96)-6)*30+MID(C176,FIND(" e ",C96)+3,FIND(" Dias",C96)-FIND(" e ",C96)-3),"")</f>
        <v>577</v>
      </c>
      <c r="E96" s="69">
        <v>64997</v>
      </c>
      <c r="F96" s="69">
        <v>93764</v>
      </c>
      <c r="G96" s="69">
        <v>1177783</v>
      </c>
      <c r="H96" s="70" t="s">
        <v>66</v>
      </c>
      <c r="I96" s="72" t="s">
        <v>549</v>
      </c>
      <c r="J96" s="72" t="s">
        <v>333</v>
      </c>
      <c r="K96" s="70" t="s">
        <v>550</v>
      </c>
      <c r="L96" s="70" t="s">
        <v>285</v>
      </c>
      <c r="M96" s="70"/>
      <c r="N96" s="109" t="s">
        <v>385</v>
      </c>
      <c r="O96" s="70" t="s">
        <v>59</v>
      </c>
      <c r="P96" s="70" t="s">
        <v>365</v>
      </c>
      <c r="Q96" s="70"/>
      <c r="R96" s="69" t="s">
        <v>337</v>
      </c>
      <c r="S96" s="69" t="s">
        <v>338</v>
      </c>
      <c r="T96" s="70" t="s">
        <v>339</v>
      </c>
    </row>
    <row r="97" customHeight="1" spans="1:20">
      <c r="A97" s="67">
        <v>45201</v>
      </c>
      <c r="B97" s="67">
        <v>45783</v>
      </c>
      <c r="C97" s="125" t="str">
        <f t="shared" si="13"/>
        <v>1 Anos, 7 Meses e 4 Dias</v>
      </c>
      <c r="D97" s="69">
        <f t="shared" si="19"/>
        <v>576</v>
      </c>
      <c r="E97" s="69">
        <v>64675</v>
      </c>
      <c r="F97" s="69">
        <v>93378</v>
      </c>
      <c r="G97" s="69">
        <v>1163492</v>
      </c>
      <c r="H97" s="70" t="s">
        <v>66</v>
      </c>
      <c r="I97" s="72" t="s">
        <v>551</v>
      </c>
      <c r="J97" s="72" t="s">
        <v>333</v>
      </c>
      <c r="K97" s="70" t="s">
        <v>547</v>
      </c>
      <c r="L97" s="70" t="s">
        <v>279</v>
      </c>
      <c r="M97" s="70" t="s">
        <v>548</v>
      </c>
      <c r="N97" s="109" t="s">
        <v>377</v>
      </c>
      <c r="O97" s="70" t="s">
        <v>59</v>
      </c>
      <c r="P97" s="70" t="s">
        <v>365</v>
      </c>
      <c r="Q97" s="70"/>
      <c r="R97" s="69" t="s">
        <v>337</v>
      </c>
      <c r="S97" s="69" t="s">
        <v>338</v>
      </c>
      <c r="T97" s="70" t="s">
        <v>339</v>
      </c>
    </row>
    <row r="98" customHeight="1" spans="1:20">
      <c r="A98" s="67">
        <v>45174</v>
      </c>
      <c r="B98" s="67">
        <v>45782</v>
      </c>
      <c r="C98" s="125" t="str">
        <f t="shared" si="13"/>
        <v>1 Anos, 8 Meses e 0 Dias</v>
      </c>
      <c r="D98" s="69">
        <f t="shared" si="19"/>
        <v>606</v>
      </c>
      <c r="E98" s="69">
        <v>56508</v>
      </c>
      <c r="F98" s="69">
        <v>92263</v>
      </c>
      <c r="G98" s="69">
        <v>1162346</v>
      </c>
      <c r="H98" s="70" t="s">
        <v>66</v>
      </c>
      <c r="I98" s="72" t="s">
        <v>552</v>
      </c>
      <c r="J98" s="72" t="s">
        <v>341</v>
      </c>
      <c r="K98" s="70" t="s">
        <v>553</v>
      </c>
      <c r="L98" s="70" t="s">
        <v>285</v>
      </c>
      <c r="M98" s="70"/>
      <c r="N98" s="109" t="s">
        <v>336</v>
      </c>
      <c r="O98" s="70" t="s">
        <v>187</v>
      </c>
      <c r="P98" s="70"/>
      <c r="Q98" s="70"/>
      <c r="R98" s="69" t="s">
        <v>337</v>
      </c>
      <c r="S98" s="69" t="s">
        <v>338</v>
      </c>
      <c r="T98" s="70" t="s">
        <v>347</v>
      </c>
    </row>
    <row r="99" customHeight="1" spans="1:20">
      <c r="A99" s="67">
        <v>45166</v>
      </c>
      <c r="B99" s="67">
        <v>45797</v>
      </c>
      <c r="C99" s="125" t="str">
        <f t="shared" si="13"/>
        <v>1 Anos, 8 Meses e 22 Dias</v>
      </c>
      <c r="D99" s="69">
        <f t="shared" ref="D99:D100" si="20">IFERROR(MID(C99,1,FIND(" Anos",C99)-1)*365+MID(C99,FIND(" Anos",C99)+6,FIND(" Meses",C99)-FIND(" Anos",C99)-6)*30+MID(C180,FIND(" e ",C99)+3,FIND(" Dias",C99)-FIND(" e ",C99)-3),"")</f>
        <v>631</v>
      </c>
      <c r="E99" s="69">
        <v>63442</v>
      </c>
      <c r="F99" s="69">
        <v>91896</v>
      </c>
      <c r="G99" s="69">
        <v>1175525</v>
      </c>
      <c r="H99" s="70" t="s">
        <v>66</v>
      </c>
      <c r="I99" s="72" t="s">
        <v>554</v>
      </c>
      <c r="J99" s="72" t="s">
        <v>333</v>
      </c>
      <c r="K99" s="70" t="s">
        <v>555</v>
      </c>
      <c r="L99" s="70" t="s">
        <v>180</v>
      </c>
      <c r="M99" s="70"/>
      <c r="N99" s="109" t="s">
        <v>336</v>
      </c>
      <c r="O99" s="70" t="s">
        <v>183</v>
      </c>
      <c r="P99" s="70"/>
      <c r="Q99" s="70"/>
      <c r="R99" s="69" t="s">
        <v>337</v>
      </c>
      <c r="S99" s="69" t="s">
        <v>338</v>
      </c>
      <c r="T99" s="70" t="s">
        <v>339</v>
      </c>
    </row>
    <row r="100" customHeight="1" spans="1:20">
      <c r="A100" s="67">
        <v>45154</v>
      </c>
      <c r="B100" s="67">
        <v>45791</v>
      </c>
      <c r="C100" s="125" t="str">
        <f t="shared" si="13"/>
        <v>1 Anos, 8 Meses e 28 Dias</v>
      </c>
      <c r="D100" s="69">
        <f t="shared" si="20"/>
        <v>631</v>
      </c>
      <c r="E100" s="69">
        <v>63004</v>
      </c>
      <c r="F100" s="69">
        <v>91345</v>
      </c>
      <c r="G100" s="69">
        <v>1170961</v>
      </c>
      <c r="H100" s="70" t="s">
        <v>66</v>
      </c>
      <c r="I100" s="72" t="s">
        <v>556</v>
      </c>
      <c r="J100" s="72" t="s">
        <v>333</v>
      </c>
      <c r="K100" s="70" t="s">
        <v>557</v>
      </c>
      <c r="L100" s="70" t="s">
        <v>188</v>
      </c>
      <c r="M100" s="70" t="s">
        <v>558</v>
      </c>
      <c r="N100" s="109" t="s">
        <v>364</v>
      </c>
      <c r="O100" s="70" t="s">
        <v>59</v>
      </c>
      <c r="P100" s="70" t="s">
        <v>559</v>
      </c>
      <c r="Q100" s="70" t="s">
        <v>366</v>
      </c>
      <c r="R100" s="69" t="s">
        <v>337</v>
      </c>
      <c r="S100" s="69" t="s">
        <v>338</v>
      </c>
      <c r="T100" s="70" t="s">
        <v>339</v>
      </c>
    </row>
    <row r="101" customHeight="1" spans="1:20">
      <c r="A101" s="67">
        <v>45145</v>
      </c>
      <c r="B101" s="67">
        <v>45782</v>
      </c>
      <c r="C101" s="125" t="str">
        <f t="shared" si="13"/>
        <v>1 Anos, 8 Meses e 28 Dias</v>
      </c>
      <c r="D101" s="69">
        <f>IFERROR(MID(C101,1,FIND(" Anos",C101)-1)*365+MID(C101,FIND(" Anos",C101)+6,FIND(" Meses",C101)-FIND(" Anos",C101)-6)*30+MID(C181,FIND(" e ",C101)+3,FIND(" Dias",C101)-FIND(" e ",C101)-3),"")</f>
        <v>631</v>
      </c>
      <c r="E101" s="69">
        <v>62727</v>
      </c>
      <c r="F101" s="69">
        <v>91002</v>
      </c>
      <c r="G101" s="69">
        <v>1162211</v>
      </c>
      <c r="H101" s="70" t="s">
        <v>66</v>
      </c>
      <c r="I101" s="72" t="s">
        <v>560</v>
      </c>
      <c r="J101" s="72" t="s">
        <v>333</v>
      </c>
      <c r="K101" s="70" t="s">
        <v>561</v>
      </c>
      <c r="L101" s="70" t="s">
        <v>240</v>
      </c>
      <c r="M101" s="70"/>
      <c r="N101" s="109" t="s">
        <v>385</v>
      </c>
      <c r="O101" s="70"/>
      <c r="P101" s="70" t="s">
        <v>365</v>
      </c>
      <c r="Q101" s="70"/>
      <c r="R101" s="69" t="s">
        <v>337</v>
      </c>
      <c r="S101" s="69" t="s">
        <v>338</v>
      </c>
      <c r="T101" s="70" t="s">
        <v>347</v>
      </c>
    </row>
    <row r="102" customHeight="1" spans="1:20">
      <c r="A102" s="67">
        <v>45137</v>
      </c>
      <c r="B102" s="67">
        <v>45793</v>
      </c>
      <c r="C102" s="125" t="str">
        <f t="shared" si="13"/>
        <v>1 Anos, 9 Meses e 16 Dias</v>
      </c>
      <c r="D102" s="69">
        <f>IFERROR(MID(C102,1,FIND(" Anos",C102)-1)*365+MID(C102,FIND(" Anos",C102)+6,FIND(" Meses",C102)-FIND(" Anos",C102)-6)*30+MID(C183,FIND(" e ",C102)+3,FIND(" Dias",C102)-FIND(" e ",C102)-3),"")</f>
        <v>643</v>
      </c>
      <c r="E102" s="69">
        <v>62516</v>
      </c>
      <c r="F102" s="69">
        <v>90747</v>
      </c>
      <c r="G102" s="69">
        <v>1172790</v>
      </c>
      <c r="H102" s="70" t="s">
        <v>66</v>
      </c>
      <c r="I102" s="72" t="s">
        <v>562</v>
      </c>
      <c r="J102" s="72" t="s">
        <v>341</v>
      </c>
      <c r="K102" s="70" t="s">
        <v>504</v>
      </c>
      <c r="L102" s="70" t="s">
        <v>234</v>
      </c>
      <c r="M102" s="70"/>
      <c r="N102" s="109" t="s">
        <v>336</v>
      </c>
      <c r="O102" s="70" t="s">
        <v>259</v>
      </c>
      <c r="P102" s="70"/>
      <c r="Q102" s="70"/>
      <c r="R102" s="69" t="s">
        <v>337</v>
      </c>
      <c r="S102" s="69" t="s">
        <v>338</v>
      </c>
      <c r="T102" s="70" t="s">
        <v>339</v>
      </c>
    </row>
    <row r="103" customHeight="1" spans="1:20">
      <c r="A103" s="67">
        <v>45142</v>
      </c>
      <c r="B103" s="67">
        <v>45783</v>
      </c>
      <c r="C103" s="125" t="str">
        <f t="shared" si="13"/>
        <v>1 Anos, 9 Meses e 2 Dias</v>
      </c>
      <c r="D103" s="69">
        <f t="shared" ref="D103:D105" si="21">IFERROR(MID(C103,1,FIND(" Anos",C103)-1)*365+MID(C103,FIND(" Anos",C103)+6,FIND(" Meses",C103)-FIND(" Anos",C103)-6)*30+MID(C183,FIND(" e ",C103)+3,FIND(" Dias",C103)-FIND(" e ",C103)-3),"")</f>
        <v>643</v>
      </c>
      <c r="E103" s="69">
        <v>62726</v>
      </c>
      <c r="F103" s="69">
        <v>91000</v>
      </c>
      <c r="G103" s="69">
        <v>1163134</v>
      </c>
      <c r="H103" s="70" t="s">
        <v>66</v>
      </c>
      <c r="I103" s="72" t="s">
        <v>563</v>
      </c>
      <c r="J103" s="72" t="s">
        <v>341</v>
      </c>
      <c r="K103" s="70" t="s">
        <v>564</v>
      </c>
      <c r="L103" s="70" t="s">
        <v>108</v>
      </c>
      <c r="M103" s="70" t="s">
        <v>565</v>
      </c>
      <c r="N103" s="109" t="s">
        <v>336</v>
      </c>
      <c r="O103" s="70" t="s">
        <v>243</v>
      </c>
      <c r="P103" s="70"/>
      <c r="Q103" s="70"/>
      <c r="R103" s="69" t="s">
        <v>337</v>
      </c>
      <c r="S103" s="69" t="s">
        <v>338</v>
      </c>
      <c r="T103" s="70" t="s">
        <v>347</v>
      </c>
    </row>
    <row r="104" customHeight="1" spans="1:20">
      <c r="A104" s="67">
        <v>45142</v>
      </c>
      <c r="B104" s="67">
        <v>45789</v>
      </c>
      <c r="C104" s="125" t="str">
        <f t="shared" si="13"/>
        <v>1 Anos, 9 Meses e 8 Dias</v>
      </c>
      <c r="D104" s="69">
        <f t="shared" si="21"/>
        <v>636</v>
      </c>
      <c r="E104" s="69">
        <v>62661</v>
      </c>
      <c r="F104" s="69">
        <v>90924</v>
      </c>
      <c r="G104" s="69">
        <v>1167511</v>
      </c>
      <c r="H104" s="70" t="s">
        <v>66</v>
      </c>
      <c r="I104" s="72" t="s">
        <v>566</v>
      </c>
      <c r="J104" s="72" t="s">
        <v>341</v>
      </c>
      <c r="K104" s="70" t="s">
        <v>567</v>
      </c>
      <c r="L104" s="70" t="s">
        <v>136</v>
      </c>
      <c r="M104" s="70" t="s">
        <v>568</v>
      </c>
      <c r="N104" s="109" t="s">
        <v>336</v>
      </c>
      <c r="O104" s="70" t="s">
        <v>259</v>
      </c>
      <c r="P104" s="70"/>
      <c r="Q104" s="70"/>
      <c r="R104" s="69" t="s">
        <v>337</v>
      </c>
      <c r="S104" s="69" t="s">
        <v>338</v>
      </c>
      <c r="T104" s="70" t="s">
        <v>339</v>
      </c>
    </row>
    <row r="105" customHeight="1" spans="1:20">
      <c r="A105" s="67">
        <v>45030</v>
      </c>
      <c r="B105" s="67">
        <v>45783</v>
      </c>
      <c r="C105" s="125" t="str">
        <f t="shared" si="13"/>
        <v>2 Anos, 0 Meses e 22 Dias</v>
      </c>
      <c r="D105" s="69">
        <f t="shared" si="21"/>
        <v>749</v>
      </c>
      <c r="E105" s="69">
        <v>59090</v>
      </c>
      <c r="F105" s="69">
        <v>86607</v>
      </c>
      <c r="G105" s="69">
        <v>1163543</v>
      </c>
      <c r="H105" s="70" t="s">
        <v>66</v>
      </c>
      <c r="I105" s="72" t="s">
        <v>569</v>
      </c>
      <c r="J105" s="72" t="s">
        <v>341</v>
      </c>
      <c r="K105" s="70" t="s">
        <v>570</v>
      </c>
      <c r="L105" s="70" t="s">
        <v>277</v>
      </c>
      <c r="M105" s="70"/>
      <c r="N105" s="109" t="s">
        <v>364</v>
      </c>
      <c r="O105" s="70" t="s">
        <v>59</v>
      </c>
      <c r="P105" s="70" t="s">
        <v>365</v>
      </c>
      <c r="Q105" s="70" t="s">
        <v>366</v>
      </c>
      <c r="R105" s="69" t="s">
        <v>337</v>
      </c>
      <c r="S105" s="69" t="s">
        <v>338</v>
      </c>
      <c r="T105" s="70" t="s">
        <v>339</v>
      </c>
    </row>
    <row r="106" customHeight="1" spans="1:20">
      <c r="A106" s="67">
        <v>45049</v>
      </c>
      <c r="B106" s="67">
        <v>45804</v>
      </c>
      <c r="C106" s="125" t="str">
        <f t="shared" si="13"/>
        <v>2 Anos, 0 Meses e 24 Dias</v>
      </c>
      <c r="D106" s="69">
        <f t="shared" ref="D106:D108" si="22">IFERROR(MID(C106,1,FIND(" Anos",C106)-1)*365+MID(C106,FIND(" Anos",C106)+6,FIND(" Meses",C106)-FIND(" Anos",C106)-6)*30+MID(C187,FIND(" e ",C106)+3,FIND(" Dias",C106)-FIND(" e ",C106)-3),"")</f>
        <v>737</v>
      </c>
      <c r="E106" s="69">
        <v>59534</v>
      </c>
      <c r="F106" s="69">
        <v>87131</v>
      </c>
      <c r="G106" s="69">
        <v>1183405</v>
      </c>
      <c r="H106" s="70" t="s">
        <v>66</v>
      </c>
      <c r="I106" s="72" t="s">
        <v>571</v>
      </c>
      <c r="J106" s="72" t="s">
        <v>341</v>
      </c>
      <c r="K106" s="70" t="s">
        <v>510</v>
      </c>
      <c r="L106" s="70" t="s">
        <v>271</v>
      </c>
      <c r="M106" s="70" t="s">
        <v>511</v>
      </c>
      <c r="N106" s="109" t="s">
        <v>336</v>
      </c>
      <c r="O106" s="70" t="s">
        <v>259</v>
      </c>
      <c r="P106" s="70"/>
      <c r="Q106" s="70"/>
      <c r="R106" s="69" t="s">
        <v>337</v>
      </c>
      <c r="S106" s="69" t="s">
        <v>338</v>
      </c>
      <c r="T106" s="70" t="s">
        <v>339</v>
      </c>
    </row>
    <row r="107" customHeight="1" spans="1:20">
      <c r="A107" s="67">
        <v>45013</v>
      </c>
      <c r="B107" s="67">
        <v>45804</v>
      </c>
      <c r="C107" s="125" t="str">
        <f t="shared" si="13"/>
        <v>2 Anos, 1 Meses e 29 Dias</v>
      </c>
      <c r="D107" s="69">
        <f t="shared" si="22"/>
        <v>782</v>
      </c>
      <c r="E107" s="69">
        <v>58689</v>
      </c>
      <c r="F107" s="69">
        <v>86137</v>
      </c>
      <c r="G107" s="69">
        <v>1183052</v>
      </c>
      <c r="H107" s="70" t="s">
        <v>66</v>
      </c>
      <c r="I107" s="72" t="s">
        <v>572</v>
      </c>
      <c r="J107" s="72" t="s">
        <v>341</v>
      </c>
      <c r="K107" s="70" t="s">
        <v>573</v>
      </c>
      <c r="L107" s="70" t="s">
        <v>287</v>
      </c>
      <c r="M107" s="70"/>
      <c r="N107" s="109" t="s">
        <v>346</v>
      </c>
      <c r="O107" s="70" t="s">
        <v>59</v>
      </c>
      <c r="P107" s="70"/>
      <c r="Q107" s="70"/>
      <c r="R107" s="69" t="s">
        <v>337</v>
      </c>
      <c r="S107" s="69" t="s">
        <v>338</v>
      </c>
      <c r="T107" s="70" t="s">
        <v>339</v>
      </c>
    </row>
    <row r="108" customHeight="1" spans="1:20">
      <c r="A108" s="67">
        <v>44925</v>
      </c>
      <c r="B108" s="67">
        <v>45807</v>
      </c>
      <c r="C108" s="125" t="str">
        <f t="shared" si="13"/>
        <v>2 Anos, 5 Meses e 0 Dias</v>
      </c>
      <c r="D108" s="69">
        <f t="shared" si="22"/>
        <v>889</v>
      </c>
      <c r="E108" s="69">
        <v>55654</v>
      </c>
      <c r="F108" s="69">
        <v>82474</v>
      </c>
      <c r="G108" s="69">
        <v>1186611</v>
      </c>
      <c r="H108" s="70" t="s">
        <v>66</v>
      </c>
      <c r="I108" s="72" t="s">
        <v>574</v>
      </c>
      <c r="J108" s="72" t="s">
        <v>333</v>
      </c>
      <c r="K108" s="70" t="s">
        <v>575</v>
      </c>
      <c r="L108" s="70" t="s">
        <v>96</v>
      </c>
      <c r="M108" s="70"/>
      <c r="N108" s="109" t="s">
        <v>400</v>
      </c>
      <c r="O108" s="70" t="s">
        <v>59</v>
      </c>
      <c r="P108" s="70"/>
      <c r="Q108" s="70"/>
      <c r="R108" s="69" t="s">
        <v>337</v>
      </c>
      <c r="S108" s="69" t="s">
        <v>338</v>
      </c>
      <c r="T108" s="70" t="s">
        <v>347</v>
      </c>
    </row>
    <row r="109" customHeight="1" spans="1:20">
      <c r="A109" s="67">
        <v>44676</v>
      </c>
      <c r="B109" s="67">
        <v>45783</v>
      </c>
      <c r="C109" s="125" t="str">
        <f t="shared" si="13"/>
        <v>3 Anos, 0 Meses e 11 Dias</v>
      </c>
      <c r="D109" s="69">
        <f>IFERROR(MID(C109,1,FIND(" Anos",C109)-1)*365+MID(C109,FIND(" Anos",C109)+6,FIND(" Meses",C109)-FIND(" Anos",C109)-6)*30+MID(C189,FIND(" e ",C109)+3,FIND(" Dias",C109)-FIND(" e ",C109)-3),"")</f>
        <v>1104</v>
      </c>
      <c r="E109" s="69">
        <v>48232</v>
      </c>
      <c r="F109" s="69">
        <v>73680</v>
      </c>
      <c r="G109" s="69">
        <v>1163095</v>
      </c>
      <c r="H109" s="70" t="s">
        <v>66</v>
      </c>
      <c r="I109" s="72" t="s">
        <v>576</v>
      </c>
      <c r="J109" s="72" t="s">
        <v>333</v>
      </c>
      <c r="K109" s="70" t="s">
        <v>577</v>
      </c>
      <c r="L109" s="70" t="s">
        <v>294</v>
      </c>
      <c r="M109" s="70"/>
      <c r="N109" s="109" t="s">
        <v>336</v>
      </c>
      <c r="O109" s="70" t="s">
        <v>171</v>
      </c>
      <c r="P109" s="70"/>
      <c r="Q109" s="70"/>
      <c r="R109" s="69" t="s">
        <v>337</v>
      </c>
      <c r="S109" s="69" t="s">
        <v>338</v>
      </c>
      <c r="T109" s="70" t="s">
        <v>339</v>
      </c>
    </row>
    <row r="110" customHeight="1" spans="1:20">
      <c r="A110" s="67">
        <v>44671</v>
      </c>
      <c r="B110" s="67">
        <v>45779</v>
      </c>
      <c r="C110" s="125" t="str">
        <f t="shared" si="13"/>
        <v>3 Anos, 0 Meses e 12 Dias</v>
      </c>
      <c r="D110" s="69">
        <f>IFERROR(MID(C110,1,FIND(" Anos",C110)-1)*365+MID(C110,FIND(" Anos",C110)+6,FIND(" Meses",C110)-FIND(" Anos",C110)-6)*30+MID(C188,FIND(" e ",C110)+3,FIND(" Dias",C110)-FIND(" e ",C110)-3),"")</f>
        <v>1117</v>
      </c>
      <c r="E110" s="69">
        <v>48156</v>
      </c>
      <c r="F110" s="69">
        <v>73593</v>
      </c>
      <c r="G110" s="69">
        <v>1160530</v>
      </c>
      <c r="H110" s="70" t="s">
        <v>66</v>
      </c>
      <c r="I110" s="72" t="s">
        <v>578</v>
      </c>
      <c r="J110" s="72" t="s">
        <v>341</v>
      </c>
      <c r="K110" s="70" t="s">
        <v>510</v>
      </c>
      <c r="L110" s="70" t="s">
        <v>271</v>
      </c>
      <c r="M110" s="70" t="s">
        <v>579</v>
      </c>
      <c r="N110" s="109" t="s">
        <v>385</v>
      </c>
      <c r="O110" s="70"/>
      <c r="P110" s="70" t="s">
        <v>365</v>
      </c>
      <c r="Q110" s="70"/>
      <c r="R110" s="69" t="s">
        <v>337</v>
      </c>
      <c r="S110" s="69" t="s">
        <v>338</v>
      </c>
      <c r="T110" s="70" t="s">
        <v>339</v>
      </c>
    </row>
    <row r="111" customHeight="1" spans="1:20">
      <c r="A111" s="67">
        <v>44343</v>
      </c>
      <c r="B111" s="67">
        <v>45792</v>
      </c>
      <c r="C111" s="125" t="str">
        <f t="shared" si="13"/>
        <v>3 Anos, 11 Meses e 18 Dias</v>
      </c>
      <c r="D111" s="69" t="str">
        <f>IFERROR(MID(C111,1,FIND(" Anos",C111)-1)*365+MID(C111,FIND(" Anos",C111)+6,FIND(" Meses",C111)-FIND(" Anos",C111)-6)*30+MID(C193,FIND(" e ",C111)+3,FIND(" Dias",C111)-FIND(" e ",C111)-3),"")</f>
        <v/>
      </c>
      <c r="E111" s="69">
        <v>8843</v>
      </c>
      <c r="F111" s="69">
        <v>64078</v>
      </c>
      <c r="G111" s="69">
        <v>1171465</v>
      </c>
      <c r="H111" s="70" t="s">
        <v>66</v>
      </c>
      <c r="I111" s="72" t="s">
        <v>580</v>
      </c>
      <c r="J111" s="72" t="s">
        <v>333</v>
      </c>
      <c r="K111" s="70" t="s">
        <v>581</v>
      </c>
      <c r="L111" s="70" t="s">
        <v>96</v>
      </c>
      <c r="M111" s="70" t="s">
        <v>582</v>
      </c>
      <c r="N111" s="109" t="s">
        <v>373</v>
      </c>
      <c r="O111" s="70" t="s">
        <v>59</v>
      </c>
      <c r="P111" s="70"/>
      <c r="Q111" s="70"/>
      <c r="R111" s="69" t="s">
        <v>337</v>
      </c>
      <c r="S111" s="69" t="s">
        <v>338</v>
      </c>
      <c r="T111" s="70" t="s">
        <v>339</v>
      </c>
    </row>
    <row r="112" customHeight="1" spans="1:20">
      <c r="A112" s="67">
        <v>44361</v>
      </c>
      <c r="B112" s="67">
        <v>45800</v>
      </c>
      <c r="C112" s="125" t="str">
        <f t="shared" si="13"/>
        <v>3 Anos, 11 Meses e 9 Dias</v>
      </c>
      <c r="D112" s="69" t="str">
        <f t="shared" ref="D112:D114" si="23">IFERROR(MID(C112,1,FIND(" Anos",C112)-1)*365+MID(C112,FIND(" Anos",C112)+6,FIND(" Meses",C112)-FIND(" Anos",C112)-6)*30+MID(C193,FIND(" e ",C112)+3,FIND(" Dias",C112)-FIND(" e ",C112)-3),"")</f>
        <v/>
      </c>
      <c r="E112" s="69">
        <v>40338</v>
      </c>
      <c r="F112" s="69">
        <v>64392</v>
      </c>
      <c r="G112" s="69">
        <v>1179294</v>
      </c>
      <c r="H112" s="70" t="s">
        <v>66</v>
      </c>
      <c r="I112" s="72" t="s">
        <v>583</v>
      </c>
      <c r="J112" s="72" t="s">
        <v>333</v>
      </c>
      <c r="K112" s="70" t="s">
        <v>550</v>
      </c>
      <c r="L112" s="70" t="s">
        <v>285</v>
      </c>
      <c r="M112" s="70"/>
      <c r="N112" s="109" t="s">
        <v>377</v>
      </c>
      <c r="O112" s="70" t="s">
        <v>59</v>
      </c>
      <c r="P112" s="70" t="s">
        <v>407</v>
      </c>
      <c r="Q112" s="70" t="s">
        <v>366</v>
      </c>
      <c r="R112" s="69" t="s">
        <v>337</v>
      </c>
      <c r="S112" s="69" t="s">
        <v>338</v>
      </c>
      <c r="T112" s="70" t="s">
        <v>347</v>
      </c>
    </row>
    <row r="113" customHeight="1" spans="1:20">
      <c r="A113" s="67">
        <v>44497</v>
      </c>
      <c r="B113" s="67">
        <v>45797</v>
      </c>
      <c r="C113" s="125" t="str">
        <f t="shared" si="13"/>
        <v>3 Anos, 6 Meses e 22 Dias</v>
      </c>
      <c r="D113" s="69">
        <f t="shared" si="23"/>
        <v>1277</v>
      </c>
      <c r="E113" s="69">
        <v>43321</v>
      </c>
      <c r="F113" s="69">
        <v>67901</v>
      </c>
      <c r="G113" s="69">
        <v>1175742</v>
      </c>
      <c r="H113" s="70" t="s">
        <v>66</v>
      </c>
      <c r="I113" s="72" t="s">
        <v>584</v>
      </c>
      <c r="J113" s="72" t="s">
        <v>341</v>
      </c>
      <c r="K113" s="70" t="s">
        <v>429</v>
      </c>
      <c r="L113" s="70" t="s">
        <v>204</v>
      </c>
      <c r="M113" s="70"/>
      <c r="N113" s="109" t="s">
        <v>385</v>
      </c>
      <c r="O113" s="70" t="s">
        <v>59</v>
      </c>
      <c r="P113" s="70" t="s">
        <v>365</v>
      </c>
      <c r="Q113" s="70"/>
      <c r="R113" s="69" t="s">
        <v>337</v>
      </c>
      <c r="S113" s="69" t="s">
        <v>338</v>
      </c>
      <c r="T113" s="70" t="s">
        <v>347</v>
      </c>
    </row>
    <row r="114" customHeight="1" spans="1:20">
      <c r="A114" s="67">
        <v>44439</v>
      </c>
      <c r="B114" s="67">
        <v>45805</v>
      </c>
      <c r="C114" s="125" t="str">
        <f t="shared" si="13"/>
        <v>3 Anos, 8 Meses e 27 Dias</v>
      </c>
      <c r="D114" s="69">
        <f t="shared" si="23"/>
        <v>1336</v>
      </c>
      <c r="E114" s="69">
        <v>42007</v>
      </c>
      <c r="F114" s="69">
        <v>66345</v>
      </c>
      <c r="G114" s="69">
        <v>1184497</v>
      </c>
      <c r="H114" s="70" t="s">
        <v>66</v>
      </c>
      <c r="I114" s="72" t="s">
        <v>585</v>
      </c>
      <c r="J114" s="72" t="s">
        <v>341</v>
      </c>
      <c r="K114" s="70" t="s">
        <v>586</v>
      </c>
      <c r="L114" s="70" t="s">
        <v>192</v>
      </c>
      <c r="M114" s="70" t="s">
        <v>587</v>
      </c>
      <c r="N114" s="109" t="s">
        <v>346</v>
      </c>
      <c r="O114" s="70" t="s">
        <v>59</v>
      </c>
      <c r="P114" s="70"/>
      <c r="Q114" s="70"/>
      <c r="R114" s="69" t="s">
        <v>337</v>
      </c>
      <c r="S114" s="69" t="s">
        <v>338</v>
      </c>
      <c r="T114" s="70" t="s">
        <v>339</v>
      </c>
    </row>
    <row r="115" customHeight="1" spans="1:20">
      <c r="A115" s="67">
        <v>44316</v>
      </c>
      <c r="B115" s="67">
        <v>45790</v>
      </c>
      <c r="C115" s="125" t="str">
        <f t="shared" si="13"/>
        <v>4 Anos, 0 Meses e 13 Dias</v>
      </c>
      <c r="D115" s="69">
        <f t="shared" ref="D115:D116" si="24">IFERROR(MID(C115,1,FIND(" Anos",C115)-1)*365+MID(C115,FIND(" Anos",C115)+6,FIND(" Meses",C115)-FIND(" Anos",C115)-6)*30+MID(C195,FIND(" e ",C115)+3,FIND(" Dias",C115)-FIND(" e ",C115)-3),"")</f>
        <v>1461</v>
      </c>
      <c r="E115" s="69">
        <v>38946</v>
      </c>
      <c r="F115" s="69">
        <v>62738</v>
      </c>
      <c r="G115" s="69">
        <v>1169009</v>
      </c>
      <c r="H115" s="70" t="s">
        <v>66</v>
      </c>
      <c r="I115" s="72" t="s">
        <v>588</v>
      </c>
      <c r="J115" s="72" t="s">
        <v>341</v>
      </c>
      <c r="K115" s="70" t="s">
        <v>589</v>
      </c>
      <c r="L115" s="70" t="s">
        <v>285</v>
      </c>
      <c r="M115" s="70"/>
      <c r="N115" s="109" t="s">
        <v>377</v>
      </c>
      <c r="O115" s="70" t="s">
        <v>59</v>
      </c>
      <c r="P115" s="70" t="s">
        <v>365</v>
      </c>
      <c r="Q115" s="70"/>
      <c r="R115" s="69" t="s">
        <v>337</v>
      </c>
      <c r="S115" s="69" t="s">
        <v>338</v>
      </c>
      <c r="T115" s="70" t="s">
        <v>339</v>
      </c>
    </row>
    <row r="116" customHeight="1" spans="1:20">
      <c r="A116" s="67">
        <v>44321</v>
      </c>
      <c r="B116" s="67">
        <v>45790</v>
      </c>
      <c r="C116" s="125" t="str">
        <f t="shared" si="13"/>
        <v>4 Anos, 0 Meses e 8 Dias</v>
      </c>
      <c r="D116" s="69" t="str">
        <f t="shared" si="24"/>
        <v/>
      </c>
      <c r="E116" s="69">
        <v>39184</v>
      </c>
      <c r="F116" s="69">
        <v>63036</v>
      </c>
      <c r="G116" s="69">
        <v>1168394</v>
      </c>
      <c r="H116" s="70" t="s">
        <v>66</v>
      </c>
      <c r="I116" s="72" t="s">
        <v>590</v>
      </c>
      <c r="J116" s="72" t="s">
        <v>333</v>
      </c>
      <c r="K116" s="70" t="s">
        <v>591</v>
      </c>
      <c r="L116" s="70" t="s">
        <v>262</v>
      </c>
      <c r="M116" s="70"/>
      <c r="N116" s="109" t="s">
        <v>400</v>
      </c>
      <c r="O116" s="70" t="s">
        <v>59</v>
      </c>
      <c r="P116" s="70"/>
      <c r="Q116" s="70"/>
      <c r="R116" s="69" t="s">
        <v>337</v>
      </c>
      <c r="S116" s="69" t="s">
        <v>338</v>
      </c>
      <c r="T116" s="70" t="s">
        <v>339</v>
      </c>
    </row>
    <row r="117" customHeight="1" spans="1:20">
      <c r="A117" s="67">
        <v>44287</v>
      </c>
      <c r="B117" s="67">
        <v>45793</v>
      </c>
      <c r="C117" s="125" t="str">
        <f t="shared" si="13"/>
        <v>4 Anos, 1 Meses e 15 Dias</v>
      </c>
      <c r="D117" s="69">
        <f>IFERROR(MID(C117,1,FIND(" Anos",C117)-1)*365+MID(C117,FIND(" Anos",C117)+6,FIND(" Meses",C117)-FIND(" Anos",C117)-6)*30+MID(C199,FIND(" e ",C117)+3,FIND(" Dias",C117)-FIND(" e ",C117)-3),"")</f>
        <v>1517</v>
      </c>
      <c r="E117" s="69">
        <v>37916</v>
      </c>
      <c r="F117" s="69">
        <v>61527</v>
      </c>
      <c r="G117" s="69">
        <v>1172372</v>
      </c>
      <c r="H117" s="70" t="s">
        <v>66</v>
      </c>
      <c r="I117" s="72" t="s">
        <v>592</v>
      </c>
      <c r="J117" s="72" t="s">
        <v>333</v>
      </c>
      <c r="K117" s="70" t="s">
        <v>593</v>
      </c>
      <c r="L117" s="70" t="s">
        <v>250</v>
      </c>
      <c r="M117" s="70"/>
      <c r="N117" s="109" t="s">
        <v>336</v>
      </c>
      <c r="O117" s="70" t="s">
        <v>83</v>
      </c>
      <c r="P117" s="70"/>
      <c r="Q117" s="70"/>
      <c r="R117" s="69" t="s">
        <v>337</v>
      </c>
      <c r="S117" s="69" t="s">
        <v>338</v>
      </c>
      <c r="T117" s="70" t="s">
        <v>347</v>
      </c>
    </row>
    <row r="118" customHeight="1" spans="1:20">
      <c r="A118" s="67">
        <v>43995</v>
      </c>
      <c r="B118" s="67">
        <v>45807</v>
      </c>
      <c r="C118" s="125" t="str">
        <f t="shared" si="13"/>
        <v>4 Anos, 11 Meses e 17 Dias</v>
      </c>
      <c r="D118" s="69">
        <f t="shared" ref="D118:D119" si="25">IFERROR(MID(C118,1,FIND(" Anos",C118)-1)*365+MID(C118,FIND(" Anos",C118)+6,FIND(" Meses",C118)-FIND(" Anos",C118)-6)*30+MID(C199,FIND(" e ",C118)+3,FIND(" Dias",C118)-FIND(" e ",C118)-3),"")</f>
        <v>1797</v>
      </c>
      <c r="E118" s="69">
        <v>30128</v>
      </c>
      <c r="F118" s="69">
        <v>52100</v>
      </c>
      <c r="G118" s="69">
        <v>1186701</v>
      </c>
      <c r="H118" s="70" t="s">
        <v>66</v>
      </c>
      <c r="I118" s="72" t="s">
        <v>594</v>
      </c>
      <c r="J118" s="72" t="s">
        <v>341</v>
      </c>
      <c r="K118" s="70" t="s">
        <v>502</v>
      </c>
      <c r="L118" s="70" t="s">
        <v>240</v>
      </c>
      <c r="M118" s="70"/>
      <c r="N118" s="109" t="s">
        <v>377</v>
      </c>
      <c r="O118" s="70" t="s">
        <v>59</v>
      </c>
      <c r="P118" s="70" t="s">
        <v>365</v>
      </c>
      <c r="Q118" s="70"/>
      <c r="R118" s="69" t="s">
        <v>337</v>
      </c>
      <c r="S118" s="69" t="s">
        <v>338</v>
      </c>
      <c r="T118" s="70" t="s">
        <v>347</v>
      </c>
    </row>
    <row r="119" customHeight="1" spans="1:20">
      <c r="A119" s="67">
        <v>44253</v>
      </c>
      <c r="B119" s="67">
        <v>45800</v>
      </c>
      <c r="C119" s="125" t="str">
        <f t="shared" si="13"/>
        <v>4 Anos, 2 Meses e 27 Dias</v>
      </c>
      <c r="D119" s="69">
        <f t="shared" si="25"/>
        <v>1529</v>
      </c>
      <c r="E119" s="69">
        <v>37606</v>
      </c>
      <c r="F119" s="69">
        <v>61155</v>
      </c>
      <c r="G119" s="69">
        <v>1178877</v>
      </c>
      <c r="H119" s="70" t="s">
        <v>66</v>
      </c>
      <c r="I119" s="72" t="s">
        <v>595</v>
      </c>
      <c r="J119" s="72" t="s">
        <v>333</v>
      </c>
      <c r="K119" s="70" t="s">
        <v>596</v>
      </c>
      <c r="L119" s="70" t="s">
        <v>301</v>
      </c>
      <c r="M119" s="70" t="s">
        <v>597</v>
      </c>
      <c r="N119" s="109" t="s">
        <v>336</v>
      </c>
      <c r="O119" s="70" t="s">
        <v>203</v>
      </c>
      <c r="P119" s="70"/>
      <c r="Q119" s="70"/>
      <c r="R119" s="69" t="s">
        <v>337</v>
      </c>
      <c r="S119" s="69" t="s">
        <v>338</v>
      </c>
      <c r="T119" s="70" t="s">
        <v>347</v>
      </c>
    </row>
    <row r="120" customHeight="1" spans="1:20">
      <c r="A120" s="67">
        <v>44179</v>
      </c>
      <c r="B120" s="67">
        <v>45782</v>
      </c>
      <c r="C120" s="125" t="str">
        <f t="shared" si="13"/>
        <v>4 Anos, 4 Meses e 21 Dias</v>
      </c>
      <c r="D120" s="69">
        <f>IFERROR(MID(C120,1,FIND(" Anos",C120)-1)*365+MID(C120,FIND(" Anos",C120)+6,FIND(" Meses",C120)-FIND(" Anos",C120)-6)*30+MID(C200,FIND(" e ",C120)+3,FIND(" Dias",C120)-FIND(" e ",C120)-3),"")</f>
        <v>1589</v>
      </c>
      <c r="E120" s="69">
        <v>36023</v>
      </c>
      <c r="F120" s="69">
        <v>59272</v>
      </c>
      <c r="G120" s="69">
        <v>1162358</v>
      </c>
      <c r="H120" s="70" t="s">
        <v>66</v>
      </c>
      <c r="I120" s="72" t="s">
        <v>598</v>
      </c>
      <c r="J120" s="72" t="s">
        <v>333</v>
      </c>
      <c r="K120" s="70" t="s">
        <v>384</v>
      </c>
      <c r="L120" s="70" t="s">
        <v>218</v>
      </c>
      <c r="M120" s="70" t="s">
        <v>599</v>
      </c>
      <c r="N120" s="109" t="s">
        <v>336</v>
      </c>
      <c r="O120" s="70" t="s">
        <v>205</v>
      </c>
      <c r="P120" s="70"/>
      <c r="Q120" s="70"/>
      <c r="R120" s="69" t="s">
        <v>337</v>
      </c>
      <c r="S120" s="69" t="s">
        <v>338</v>
      </c>
      <c r="T120" s="70" t="s">
        <v>339</v>
      </c>
    </row>
    <row r="121" customHeight="1" spans="1:20">
      <c r="A121" s="67">
        <v>43944</v>
      </c>
      <c r="B121" s="67">
        <v>45798</v>
      </c>
      <c r="C121" s="125" t="str">
        <f t="shared" si="13"/>
        <v>5 Anos, 0 Meses e 28 Dias</v>
      </c>
      <c r="D121" s="69">
        <f>IFERROR(MID(C121,1,FIND(" Anos",C121)-1)*365+MID(C121,FIND(" Anos",C121)+6,FIND(" Meses",C121)-FIND(" Anos",C121)-6)*30+MID(C202,FIND(" e ",C121)+3,FIND(" Dias",C121)-FIND(" e ",C121)-3),"")</f>
        <v>1836</v>
      </c>
      <c r="E121" s="69">
        <v>29215</v>
      </c>
      <c r="F121" s="69">
        <v>51008</v>
      </c>
      <c r="G121" s="69">
        <v>1176745</v>
      </c>
      <c r="H121" s="70" t="s">
        <v>66</v>
      </c>
      <c r="I121" s="72" t="s">
        <v>600</v>
      </c>
      <c r="J121" s="72" t="s">
        <v>333</v>
      </c>
      <c r="K121" s="70" t="s">
        <v>379</v>
      </c>
      <c r="L121" s="70" t="s">
        <v>218</v>
      </c>
      <c r="M121" s="70" t="s">
        <v>380</v>
      </c>
      <c r="N121" s="109" t="s">
        <v>336</v>
      </c>
      <c r="O121" s="70" t="s">
        <v>259</v>
      </c>
      <c r="P121" s="70"/>
      <c r="Q121" s="70"/>
      <c r="R121" s="69" t="s">
        <v>337</v>
      </c>
      <c r="S121" s="69" t="s">
        <v>338</v>
      </c>
      <c r="T121" s="70" t="s">
        <v>339</v>
      </c>
    </row>
    <row r="122" customHeight="1" spans="1:20">
      <c r="A122" s="67">
        <v>43957</v>
      </c>
      <c r="B122" s="67">
        <v>45789</v>
      </c>
      <c r="C122" s="125" t="str">
        <f t="shared" si="13"/>
        <v>5 Anos, 0 Meses e 6 Dias</v>
      </c>
      <c r="D122" s="69">
        <f>IFERROR(MID(C122,1,FIND(" Anos",C122)-1)*365+MID(C122,FIND(" Anos",C122)+6,FIND(" Meses",C122)-FIND(" Anos",C122)-6)*30+MID(C202,FIND(" e ",C122)+3,FIND(" Dias",C122)-FIND(" e ",C122)-3),"")</f>
        <v>1826</v>
      </c>
      <c r="E122" s="69">
        <v>28931</v>
      </c>
      <c r="F122" s="69">
        <v>50666</v>
      </c>
      <c r="G122" s="69">
        <v>1167803</v>
      </c>
      <c r="H122" s="70" t="s">
        <v>66</v>
      </c>
      <c r="I122" s="72" t="s">
        <v>601</v>
      </c>
      <c r="J122" s="72" t="s">
        <v>341</v>
      </c>
      <c r="K122" s="70" t="s">
        <v>384</v>
      </c>
      <c r="L122" s="70" t="s">
        <v>218</v>
      </c>
      <c r="M122" s="70" t="s">
        <v>500</v>
      </c>
      <c r="N122" s="109" t="s">
        <v>336</v>
      </c>
      <c r="O122" s="70" t="s">
        <v>119</v>
      </c>
      <c r="P122" s="70"/>
      <c r="Q122" s="70"/>
      <c r="R122" s="69" t="s">
        <v>337</v>
      </c>
      <c r="S122" s="69" t="s">
        <v>338</v>
      </c>
      <c r="T122" s="70" t="s">
        <v>339</v>
      </c>
    </row>
    <row r="123" customHeight="1" spans="1:20">
      <c r="A123" s="67">
        <v>43838</v>
      </c>
      <c r="B123" s="67">
        <v>45804</v>
      </c>
      <c r="C123" s="125" t="str">
        <f t="shared" si="13"/>
        <v>5 Anos, 4 Meses e 19 Dias</v>
      </c>
      <c r="D123" s="69">
        <f t="shared" ref="D123:D124" si="26">IFERROR(MID(C123,1,FIND(" Anos",C123)-1)*365+MID(C123,FIND(" Anos",C123)+6,FIND(" Meses",C123)-FIND(" Anos",C123)-6)*30+MID(C204,FIND(" e ",C123)+3,FIND(" Dias",C123)-FIND(" e ",C123)-3),"")</f>
        <v>1973</v>
      </c>
      <c r="E123" s="69">
        <v>19291</v>
      </c>
      <c r="F123" s="69">
        <v>32896</v>
      </c>
      <c r="G123" s="69">
        <v>1183118</v>
      </c>
      <c r="H123" s="70" t="s">
        <v>66</v>
      </c>
      <c r="I123" s="72" t="s">
        <v>602</v>
      </c>
      <c r="J123" s="72" t="s">
        <v>341</v>
      </c>
      <c r="K123" s="70" t="s">
        <v>557</v>
      </c>
      <c r="L123" s="70" t="s">
        <v>120</v>
      </c>
      <c r="M123" s="70"/>
      <c r="N123" s="109" t="s">
        <v>364</v>
      </c>
      <c r="O123" s="70" t="s">
        <v>59</v>
      </c>
      <c r="P123" s="70" t="s">
        <v>407</v>
      </c>
      <c r="Q123" s="70" t="s">
        <v>366</v>
      </c>
      <c r="R123" s="69" t="s">
        <v>337</v>
      </c>
      <c r="S123" s="69" t="s">
        <v>338</v>
      </c>
      <c r="T123" s="70" t="s">
        <v>339</v>
      </c>
    </row>
    <row r="124" customHeight="1" spans="1:20">
      <c r="A124" s="67">
        <v>43801</v>
      </c>
      <c r="B124" s="67">
        <v>45797</v>
      </c>
      <c r="C124" s="125" t="str">
        <f t="shared" si="13"/>
        <v>5 Anos, 5 Meses e 18 Dias</v>
      </c>
      <c r="D124" s="69">
        <f t="shared" si="26"/>
        <v>1985</v>
      </c>
      <c r="E124" s="69">
        <v>22368</v>
      </c>
      <c r="F124" s="69">
        <v>45942</v>
      </c>
      <c r="G124" s="69">
        <v>1175421</v>
      </c>
      <c r="H124" s="70" t="s">
        <v>66</v>
      </c>
      <c r="I124" s="72" t="s">
        <v>603</v>
      </c>
      <c r="J124" s="72" t="s">
        <v>341</v>
      </c>
      <c r="K124" s="70" t="s">
        <v>604</v>
      </c>
      <c r="L124" s="70" t="s">
        <v>222</v>
      </c>
      <c r="M124" s="70"/>
      <c r="N124" s="109" t="s">
        <v>364</v>
      </c>
      <c r="O124" s="70" t="s">
        <v>59</v>
      </c>
      <c r="P124" s="70" t="s">
        <v>365</v>
      </c>
      <c r="Q124" s="70" t="s">
        <v>366</v>
      </c>
      <c r="R124" s="69" t="s">
        <v>337</v>
      </c>
      <c r="S124" s="69" t="s">
        <v>338</v>
      </c>
      <c r="T124" s="70" t="s">
        <v>339</v>
      </c>
    </row>
    <row r="125" customHeight="1" spans="1:20">
      <c r="A125" s="67">
        <v>43727</v>
      </c>
      <c r="B125" s="67">
        <v>45779</v>
      </c>
      <c r="C125" s="125" t="str">
        <f t="shared" si="13"/>
        <v>5 Anos, 7 Meses e 13 Dias</v>
      </c>
      <c r="D125" s="69">
        <f>IFERROR(MID(C125,1,FIND(" Anos",C125)-1)*365+MID(C125,FIND(" Anos",C125)+6,FIND(" Meses",C125)-FIND(" Anos",C125)-6)*30+MID(C203,FIND(" e ",C125)+3,FIND(" Dias",C125)-FIND(" e ",C125)-3),"")</f>
        <v>2055</v>
      </c>
      <c r="E125" s="69">
        <v>6826</v>
      </c>
      <c r="F125" s="69">
        <v>10044</v>
      </c>
      <c r="G125" s="69">
        <v>1160899</v>
      </c>
      <c r="H125" s="70" t="s">
        <v>66</v>
      </c>
      <c r="I125" s="72" t="s">
        <v>605</v>
      </c>
      <c r="J125" s="72" t="s">
        <v>341</v>
      </c>
      <c r="K125" s="70" t="s">
        <v>606</v>
      </c>
      <c r="L125" s="70" t="s">
        <v>198</v>
      </c>
      <c r="M125" s="70"/>
      <c r="N125" s="109" t="s">
        <v>364</v>
      </c>
      <c r="O125" s="70"/>
      <c r="P125" s="70" t="s">
        <v>365</v>
      </c>
      <c r="Q125" s="70" t="s">
        <v>366</v>
      </c>
      <c r="R125" s="69" t="s">
        <v>337</v>
      </c>
      <c r="S125" s="69" t="s">
        <v>338</v>
      </c>
      <c r="T125" s="70" t="s">
        <v>339</v>
      </c>
    </row>
    <row r="126" customHeight="1" spans="1:20">
      <c r="A126" s="67">
        <v>43683</v>
      </c>
      <c r="B126" s="67">
        <v>45807</v>
      </c>
      <c r="C126" s="125" t="str">
        <f t="shared" si="13"/>
        <v>5 Anos, 9 Meses e 24 Dias</v>
      </c>
      <c r="D126" s="69">
        <f>IFERROR(MID(C126,1,FIND(" Anos",C126)-1)*365+MID(C126,FIND(" Anos",C126)+6,FIND(" Meses",C126)-FIND(" Anos",C126)-6)*30+MID(C207,FIND(" e ",C126)+3,FIND(" Dias",C126)-FIND(" e ",C126)-3),"")</f>
        <v>2104</v>
      </c>
      <c r="E126" s="69">
        <v>9137</v>
      </c>
      <c r="F126" s="69">
        <v>14669</v>
      </c>
      <c r="G126" s="69">
        <v>1186581</v>
      </c>
      <c r="H126" s="70" t="s">
        <v>66</v>
      </c>
      <c r="I126" s="72" t="s">
        <v>607</v>
      </c>
      <c r="J126" s="72" t="s">
        <v>341</v>
      </c>
      <c r="K126" s="70" t="s">
        <v>604</v>
      </c>
      <c r="L126" s="70" t="s">
        <v>222</v>
      </c>
      <c r="M126" s="70"/>
      <c r="N126" s="109" t="s">
        <v>336</v>
      </c>
      <c r="O126" s="70" t="s">
        <v>79</v>
      </c>
      <c r="P126" s="70"/>
      <c r="Q126" s="70"/>
      <c r="R126" s="69" t="s">
        <v>337</v>
      </c>
      <c r="S126" s="69" t="s">
        <v>338</v>
      </c>
      <c r="T126" s="70" t="s">
        <v>347</v>
      </c>
    </row>
    <row r="127" customHeight="1" spans="1:20">
      <c r="A127" s="67">
        <v>43260</v>
      </c>
      <c r="B127" s="67">
        <v>45782</v>
      </c>
      <c r="C127" s="125" t="str">
        <f t="shared" si="13"/>
        <v>6 Anos, 10 Meses e 26 Dias</v>
      </c>
      <c r="D127" s="69" t="str">
        <f>IFERROR(MID(C127,1,FIND(" Anos",C127)-1)*365+MID(C127,FIND(" Anos",C127)+6,FIND(" Meses",C127)-FIND(" Anos",C127)-6)*30+MID(C207,FIND(" e ",C127)+3,FIND(" Dias",C127)-FIND(" e ",C127)-3),"")</f>
        <v/>
      </c>
      <c r="E127" s="69">
        <v>14497</v>
      </c>
      <c r="F127" s="69">
        <v>25002</v>
      </c>
      <c r="G127" s="69">
        <v>1162504</v>
      </c>
      <c r="H127" s="70" t="s">
        <v>66</v>
      </c>
      <c r="I127" s="72" t="s">
        <v>608</v>
      </c>
      <c r="J127" s="72" t="s">
        <v>341</v>
      </c>
      <c r="K127" s="70" t="s">
        <v>609</v>
      </c>
      <c r="L127" s="70" t="s">
        <v>176</v>
      </c>
      <c r="M127" s="70" t="s">
        <v>610</v>
      </c>
      <c r="N127" s="109" t="s">
        <v>336</v>
      </c>
      <c r="O127" s="70" t="s">
        <v>158</v>
      </c>
      <c r="P127" s="70"/>
      <c r="Q127" s="70"/>
      <c r="R127" s="69" t="s">
        <v>337</v>
      </c>
      <c r="S127" s="69" t="s">
        <v>338</v>
      </c>
      <c r="T127" s="70" t="s">
        <v>347</v>
      </c>
    </row>
    <row r="128" customHeight="1" spans="1:20">
      <c r="A128" s="67">
        <v>43270</v>
      </c>
      <c r="B128" s="67">
        <v>45805</v>
      </c>
      <c r="C128" s="125" t="str">
        <f t="shared" si="13"/>
        <v>6 Anos, 11 Meses e 9 Dias</v>
      </c>
      <c r="D128" s="69">
        <f t="shared" ref="D128:D129" si="27">IFERROR(MID(C128,1,FIND(" Anos",C128)-1)*365+MID(C128,FIND(" Anos",C128)+6,FIND(" Meses",C128)-FIND(" Anos",C128)-6)*30+MID(C209,FIND(" e ",C128)+3,FIND(" Dias",C128)-FIND(" e ",C128)-3),"")</f>
        <v>2520</v>
      </c>
      <c r="E128" s="69">
        <v>12915</v>
      </c>
      <c r="F128" s="69">
        <v>21876</v>
      </c>
      <c r="G128" s="69">
        <v>1184546</v>
      </c>
      <c r="H128" s="70" t="s">
        <v>66</v>
      </c>
      <c r="I128" s="72" t="s">
        <v>611</v>
      </c>
      <c r="J128" s="72" t="s">
        <v>341</v>
      </c>
      <c r="K128" s="70" t="s">
        <v>612</v>
      </c>
      <c r="L128" s="70" t="s">
        <v>124</v>
      </c>
      <c r="M128" s="70"/>
      <c r="N128" s="109" t="s">
        <v>400</v>
      </c>
      <c r="O128" s="70" t="s">
        <v>59</v>
      </c>
      <c r="P128" s="70"/>
      <c r="Q128" s="70"/>
      <c r="R128" s="69" t="s">
        <v>337</v>
      </c>
      <c r="S128" s="69" t="s">
        <v>338</v>
      </c>
      <c r="T128" s="70" t="s">
        <v>339</v>
      </c>
    </row>
    <row r="129" customHeight="1" spans="1:20">
      <c r="A129" s="67">
        <v>43270</v>
      </c>
      <c r="B129" s="67">
        <v>45805</v>
      </c>
      <c r="C129" s="125" t="str">
        <f t="shared" si="13"/>
        <v>6 Anos, 11 Meses e 9 Dias</v>
      </c>
      <c r="D129" s="69">
        <f t="shared" si="27"/>
        <v>2523</v>
      </c>
      <c r="E129" s="69">
        <v>12915</v>
      </c>
      <c r="F129" s="69">
        <v>21876</v>
      </c>
      <c r="G129" s="69">
        <v>1184546</v>
      </c>
      <c r="H129" s="70" t="s">
        <v>66</v>
      </c>
      <c r="I129" s="72" t="s">
        <v>613</v>
      </c>
      <c r="J129" s="72" t="s">
        <v>333</v>
      </c>
      <c r="K129" s="70" t="s">
        <v>614</v>
      </c>
      <c r="L129" s="70" t="s">
        <v>304</v>
      </c>
      <c r="M129" s="70"/>
      <c r="N129" s="109" t="s">
        <v>385</v>
      </c>
      <c r="O129" s="70" t="s">
        <v>59</v>
      </c>
      <c r="P129" s="70" t="s">
        <v>365</v>
      </c>
      <c r="Q129" s="70"/>
      <c r="R129" s="69" t="s">
        <v>337</v>
      </c>
      <c r="S129" s="69" t="s">
        <v>338</v>
      </c>
      <c r="T129" s="70" t="s">
        <v>339</v>
      </c>
    </row>
    <row r="130" customHeight="1" spans="1:20">
      <c r="A130" s="67">
        <v>45569</v>
      </c>
      <c r="B130" s="67">
        <v>45791</v>
      </c>
      <c r="C130" s="125" t="str">
        <f t="shared" ref="C130:C193" si="28">IF(OR(A130="",B130="")," ",DATEDIF(A130,B130,"Y")&amp;" Anos, "&amp;DATEDIF(A130,B130,"YM")&amp;" Meses e "&amp;DATEDIF(A130,B130,"MD")&amp;" Dias")</f>
        <v>0 Anos, 7 Meses e 10 Dias</v>
      </c>
      <c r="D130" s="69">
        <f>IFERROR(MID(C130,1,FIND(" Anos",C130)-1)*365+MID(C130,FIND(" Anos",C130)+6,FIND(" Meses",C130)-FIND(" Anos",C130)-6)*30+MID(C210,FIND(" e ",C130)+3,FIND(" Dias",C130)-FIND(" e ",C130)-3),"")</f>
        <v>223</v>
      </c>
      <c r="E130" s="69">
        <v>77282</v>
      </c>
      <c r="F130" s="69">
        <v>113743</v>
      </c>
      <c r="G130" s="69">
        <v>1170380</v>
      </c>
      <c r="H130" s="70" t="s">
        <v>70</v>
      </c>
      <c r="I130" s="72" t="s">
        <v>615</v>
      </c>
      <c r="J130" s="72" t="s">
        <v>341</v>
      </c>
      <c r="K130" s="70" t="s">
        <v>390</v>
      </c>
      <c r="L130" s="70" t="s">
        <v>244</v>
      </c>
      <c r="M130" s="70" t="s">
        <v>391</v>
      </c>
      <c r="N130" s="109" t="s">
        <v>336</v>
      </c>
      <c r="O130" s="70" t="s">
        <v>259</v>
      </c>
      <c r="P130" s="70"/>
      <c r="Q130" s="70"/>
      <c r="R130" s="69" t="s">
        <v>337</v>
      </c>
      <c r="S130" s="69" t="s">
        <v>338</v>
      </c>
      <c r="T130" s="70" t="s">
        <v>347</v>
      </c>
    </row>
    <row r="131" customHeight="1" spans="1:20">
      <c r="A131" s="67">
        <v>44029</v>
      </c>
      <c r="B131" s="67">
        <v>45800</v>
      </c>
      <c r="C131" s="125" t="str">
        <f t="shared" si="28"/>
        <v>4 Anos, 10 Meses e 6 Dias</v>
      </c>
      <c r="D131" s="69" t="str">
        <f t="shared" ref="D131:D132" si="29">IFERROR(MID(C131,1,FIND(" Anos",C131)-1)*365+MID(C131,FIND(" Anos",C131)+6,FIND(" Meses",C131)-FIND(" Anos",C131)-6)*30+MID(C212,FIND(" e ",C131)+3,FIND(" Dias",C131)-FIND(" e ",C131)-3),"")</f>
        <v/>
      </c>
      <c r="E131" s="69">
        <v>31051</v>
      </c>
      <c r="F131" s="69">
        <v>53199</v>
      </c>
      <c r="G131" s="69">
        <v>1178816</v>
      </c>
      <c r="H131" s="70" t="s">
        <v>74</v>
      </c>
      <c r="I131" s="72" t="s">
        <v>616</v>
      </c>
      <c r="J131" s="72" t="s">
        <v>341</v>
      </c>
      <c r="K131" s="70" t="s">
        <v>617</v>
      </c>
      <c r="L131" s="70" t="s">
        <v>276</v>
      </c>
      <c r="M131" s="70"/>
      <c r="N131" s="109" t="s">
        <v>346</v>
      </c>
      <c r="O131" s="70" t="s">
        <v>59</v>
      </c>
      <c r="P131" s="70"/>
      <c r="Q131" s="70"/>
      <c r="R131" s="69" t="s">
        <v>337</v>
      </c>
      <c r="S131" s="69" t="s">
        <v>338</v>
      </c>
      <c r="T131" s="70" t="s">
        <v>339</v>
      </c>
    </row>
    <row r="132" customHeight="1" spans="1:20">
      <c r="A132" s="67">
        <v>43987</v>
      </c>
      <c r="B132" s="67">
        <v>45805</v>
      </c>
      <c r="C132" s="125" t="str">
        <f t="shared" si="28"/>
        <v>4 Anos, 11 Meses e 23 Dias</v>
      </c>
      <c r="D132" s="69">
        <f t="shared" si="29"/>
        <v>1790</v>
      </c>
      <c r="E132" s="69">
        <v>9361</v>
      </c>
      <c r="F132" s="69">
        <v>53074</v>
      </c>
      <c r="G132" s="69">
        <v>1184523</v>
      </c>
      <c r="H132" s="70" t="s">
        <v>74</v>
      </c>
      <c r="I132" s="72" t="s">
        <v>618</v>
      </c>
      <c r="J132" s="72" t="s">
        <v>333</v>
      </c>
      <c r="K132" s="70" t="s">
        <v>619</v>
      </c>
      <c r="L132" s="70" t="s">
        <v>286</v>
      </c>
      <c r="M132" s="70"/>
      <c r="N132" s="109" t="s">
        <v>336</v>
      </c>
      <c r="O132" s="70" t="s">
        <v>259</v>
      </c>
      <c r="P132" s="70"/>
      <c r="Q132" s="70"/>
      <c r="R132" s="69" t="s">
        <v>337</v>
      </c>
      <c r="S132" s="69" t="s">
        <v>338</v>
      </c>
      <c r="T132" s="70" t="s">
        <v>339</v>
      </c>
    </row>
    <row r="133" customHeight="1" spans="1:20">
      <c r="A133" s="67">
        <v>44109</v>
      </c>
      <c r="B133" s="67">
        <v>45779</v>
      </c>
      <c r="C133" s="125" t="str">
        <f t="shared" si="28"/>
        <v>4 Anos, 6 Meses e 27 Dias</v>
      </c>
      <c r="D133" s="69">
        <f t="shared" ref="D133:D134" si="30">IFERROR(MID(C133,1,FIND(" Anos",C133)-1)*365+MID(C133,FIND(" Anos",C133)+6,FIND(" Meses",C133)-FIND(" Anos",C133)-6)*30+MID(C211,FIND(" e ",C133)+3,FIND(" Dias",C133)-FIND(" e ",C133)-3),"")</f>
        <v>1653</v>
      </c>
      <c r="E133" s="69">
        <v>33872</v>
      </c>
      <c r="F133" s="69">
        <v>56687</v>
      </c>
      <c r="G133" s="69">
        <v>1160398</v>
      </c>
      <c r="H133" s="70" t="s">
        <v>74</v>
      </c>
      <c r="I133" s="72" t="s">
        <v>620</v>
      </c>
      <c r="J133" s="72" t="s">
        <v>341</v>
      </c>
      <c r="K133" s="70" t="s">
        <v>621</v>
      </c>
      <c r="L133" s="70" t="s">
        <v>248</v>
      </c>
      <c r="M133" s="70"/>
      <c r="N133" s="109" t="s">
        <v>400</v>
      </c>
      <c r="O133" s="70"/>
      <c r="P133" s="70"/>
      <c r="Q133" s="70"/>
      <c r="R133" s="69" t="s">
        <v>337</v>
      </c>
      <c r="S133" s="69" t="s">
        <v>338</v>
      </c>
      <c r="T133" s="70" t="s">
        <v>339</v>
      </c>
    </row>
    <row r="134" customHeight="1" spans="1:20">
      <c r="A134" s="67">
        <v>44106</v>
      </c>
      <c r="B134" s="67">
        <v>45779</v>
      </c>
      <c r="C134" s="125" t="str">
        <f t="shared" si="28"/>
        <v>4 Anos, 7 Meses e 0 Dias</v>
      </c>
      <c r="D134" s="69">
        <f t="shared" si="30"/>
        <v>1672</v>
      </c>
      <c r="E134" s="69">
        <v>34109</v>
      </c>
      <c r="F134" s="69">
        <v>56968</v>
      </c>
      <c r="G134" s="69">
        <v>1160904</v>
      </c>
      <c r="H134" s="70" t="s">
        <v>74</v>
      </c>
      <c r="I134" s="72" t="s">
        <v>622</v>
      </c>
      <c r="J134" s="72" t="s">
        <v>333</v>
      </c>
      <c r="K134" s="70" t="s">
        <v>561</v>
      </c>
      <c r="L134" s="70" t="s">
        <v>240</v>
      </c>
      <c r="M134" s="70"/>
      <c r="N134" s="109" t="s">
        <v>385</v>
      </c>
      <c r="O134" s="70"/>
      <c r="P134" s="70" t="s">
        <v>365</v>
      </c>
      <c r="Q134" s="70"/>
      <c r="R134" s="69" t="s">
        <v>337</v>
      </c>
      <c r="S134" s="69" t="s">
        <v>338</v>
      </c>
      <c r="T134" s="70" t="s">
        <v>339</v>
      </c>
    </row>
    <row r="135" customHeight="1" spans="1:20">
      <c r="A135" s="67">
        <v>43641</v>
      </c>
      <c r="B135" s="67">
        <v>45793</v>
      </c>
      <c r="C135" s="125" t="str">
        <f t="shared" si="28"/>
        <v>5 Anos, 10 Meses e 21 Dias</v>
      </c>
      <c r="D135" s="69">
        <f>IFERROR(MID(C135,1,FIND(" Anos",C135)-1)*365+MID(C135,FIND(" Anos",C135)+6,FIND(" Meses",C135)-FIND(" Anos",C135)-6)*30+MID(C217,FIND(" e ",C135)+3,FIND(" Dias",C135)-FIND(" e ",C135)-3),"")</f>
        <v>2127</v>
      </c>
      <c r="E135" s="69">
        <v>15716</v>
      </c>
      <c r="F135" s="69">
        <v>27441</v>
      </c>
      <c r="G135" s="69">
        <v>1172549</v>
      </c>
      <c r="H135" s="70" t="s">
        <v>74</v>
      </c>
      <c r="I135" s="72" t="s">
        <v>623</v>
      </c>
      <c r="J135" s="72" t="s">
        <v>341</v>
      </c>
      <c r="K135" s="70" t="s">
        <v>624</v>
      </c>
      <c r="L135" s="70" t="s">
        <v>206</v>
      </c>
      <c r="M135" s="70" t="s">
        <v>625</v>
      </c>
      <c r="N135" s="109" t="s">
        <v>336</v>
      </c>
      <c r="O135" s="70" t="s">
        <v>249</v>
      </c>
      <c r="P135" s="70"/>
      <c r="Q135" s="70"/>
      <c r="R135" s="69" t="s">
        <v>337</v>
      </c>
      <c r="S135" s="69" t="s">
        <v>338</v>
      </c>
      <c r="T135" s="70" t="s">
        <v>339</v>
      </c>
    </row>
    <row r="136" customHeight="1" spans="1:20">
      <c r="A136" s="67">
        <v>43629</v>
      </c>
      <c r="B136" s="67">
        <v>45800</v>
      </c>
      <c r="C136" s="125" t="str">
        <f t="shared" si="28"/>
        <v>5 Anos, 11 Meses e 10 Dias</v>
      </c>
      <c r="D136" s="69">
        <f>IFERROR(MID(C136,1,FIND(" Anos",C136)-1)*365+MID(C136,FIND(" Anos",C136)+6,FIND(" Meses",C136)-FIND(" Anos",C136)-6)*30+MID(C217,FIND(" e ",C136)+3,FIND(" Dias",C136)-FIND(" e ",C136)-3),"")</f>
        <v>2157</v>
      </c>
      <c r="E136" s="69">
        <v>18833</v>
      </c>
      <c r="F136" s="69">
        <v>32044</v>
      </c>
      <c r="G136" s="69">
        <v>1178795</v>
      </c>
      <c r="H136" s="70" t="s">
        <v>74</v>
      </c>
      <c r="I136" s="72" t="s">
        <v>626</v>
      </c>
      <c r="J136" s="72" t="s">
        <v>333</v>
      </c>
      <c r="K136" s="70" t="s">
        <v>627</v>
      </c>
      <c r="L136" s="70" t="s">
        <v>88</v>
      </c>
      <c r="M136" s="70"/>
      <c r="N136" s="109" t="s">
        <v>336</v>
      </c>
      <c r="O136" s="70" t="s">
        <v>91</v>
      </c>
      <c r="P136" s="70"/>
      <c r="Q136" s="70"/>
      <c r="R136" s="69" t="s">
        <v>337</v>
      </c>
      <c r="S136" s="69" t="s">
        <v>338</v>
      </c>
      <c r="T136" s="70" t="s">
        <v>339</v>
      </c>
    </row>
    <row r="137" customHeight="1" spans="1:20">
      <c r="A137" s="67">
        <v>43838</v>
      </c>
      <c r="B137" s="67">
        <v>45782</v>
      </c>
      <c r="C137" s="125" t="str">
        <f t="shared" si="28"/>
        <v>5 Anos, 3 Meses e 27 Dias</v>
      </c>
      <c r="D137" s="69">
        <f>IFERROR(MID(C137,1,FIND(" Anos",C137)-1)*365+MID(C137,FIND(" Anos",C137)+6,FIND(" Meses",C137)-FIND(" Anos",C137)-6)*30+MID(C216,FIND(" e ",C137)+3,FIND(" Dias",C137)-FIND(" e ",C137)-3),"")</f>
        <v>1924</v>
      </c>
      <c r="E137" s="69">
        <v>3958</v>
      </c>
      <c r="F137" s="69">
        <v>4609</v>
      </c>
      <c r="G137" s="69">
        <v>1160938</v>
      </c>
      <c r="H137" s="70" t="s">
        <v>74</v>
      </c>
      <c r="I137" s="72" t="s">
        <v>628</v>
      </c>
      <c r="J137" s="72" t="s">
        <v>341</v>
      </c>
      <c r="K137" s="70" t="s">
        <v>629</v>
      </c>
      <c r="L137" s="70" t="s">
        <v>174</v>
      </c>
      <c r="M137" s="70"/>
      <c r="N137" s="109" t="s">
        <v>400</v>
      </c>
      <c r="O137" s="70"/>
      <c r="P137" s="70"/>
      <c r="Q137" s="70"/>
      <c r="R137" s="69" t="s">
        <v>337</v>
      </c>
      <c r="S137" s="69" t="s">
        <v>338</v>
      </c>
      <c r="T137" s="70" t="s">
        <v>339</v>
      </c>
    </row>
    <row r="138" customHeight="1" spans="1:20">
      <c r="A138" s="67">
        <v>43869</v>
      </c>
      <c r="B138" s="67">
        <v>45789</v>
      </c>
      <c r="C138" s="125" t="str">
        <f t="shared" si="28"/>
        <v>5 Anos, 3 Meses e 4 Dias</v>
      </c>
      <c r="D138" s="69">
        <f>IFERROR(MID(C138,1,FIND(" Anos",C138)-1)*365+MID(C138,FIND(" Anos",C138)+6,FIND(" Meses",C138)-FIND(" Anos",C138)-6)*30+MID(C218,FIND(" e ",C138)+3,FIND(" Dias",C138)-FIND(" e ",C138)-3),"")</f>
        <v>1921</v>
      </c>
      <c r="E138" s="69">
        <v>27389</v>
      </c>
      <c r="F138" s="69">
        <v>48761</v>
      </c>
      <c r="G138" s="69">
        <v>1168069</v>
      </c>
      <c r="H138" s="70" t="s">
        <v>74</v>
      </c>
      <c r="I138" s="72" t="s">
        <v>630</v>
      </c>
      <c r="J138" s="72" t="s">
        <v>333</v>
      </c>
      <c r="K138" s="70" t="s">
        <v>631</v>
      </c>
      <c r="L138" s="70" t="s">
        <v>84</v>
      </c>
      <c r="M138" s="70"/>
      <c r="N138" s="109" t="s">
        <v>373</v>
      </c>
      <c r="O138" s="70" t="s">
        <v>59</v>
      </c>
      <c r="P138" s="70"/>
      <c r="Q138" s="70"/>
      <c r="R138" s="69" t="s">
        <v>337</v>
      </c>
      <c r="S138" s="69" t="s">
        <v>338</v>
      </c>
      <c r="T138" s="70" t="s">
        <v>339</v>
      </c>
    </row>
    <row r="139" customHeight="1" spans="1:20">
      <c r="A139" s="67">
        <v>43858</v>
      </c>
      <c r="B139" s="67">
        <v>45805</v>
      </c>
      <c r="C139" s="125" t="str">
        <f t="shared" si="28"/>
        <v>5 Anos, 4 Meses e 0 Dias</v>
      </c>
      <c r="D139" s="69">
        <f>IFERROR(MID(C139,1,FIND(" Anos",C139)-1)*365+MID(C139,FIND(" Anos",C139)+6,FIND(" Meses",C139)-FIND(" Anos",C139)-6)*30+MID(C220,FIND(" e ",C139)+3,FIND(" Dias",C139)-FIND(" e ",C139)-3),"")</f>
        <v>1946</v>
      </c>
      <c r="E139" s="69">
        <v>21972</v>
      </c>
      <c r="F139" s="69">
        <v>48775</v>
      </c>
      <c r="G139" s="69">
        <v>1184867</v>
      </c>
      <c r="H139" s="70" t="s">
        <v>74</v>
      </c>
      <c r="I139" s="72" t="s">
        <v>632</v>
      </c>
      <c r="J139" s="72" t="s">
        <v>341</v>
      </c>
      <c r="K139" s="70" t="s">
        <v>633</v>
      </c>
      <c r="L139" s="70" t="s">
        <v>246</v>
      </c>
      <c r="M139" s="70" t="s">
        <v>634</v>
      </c>
      <c r="N139" s="109" t="s">
        <v>336</v>
      </c>
      <c r="O139" s="70" t="s">
        <v>259</v>
      </c>
      <c r="P139" s="70"/>
      <c r="Q139" s="70"/>
      <c r="R139" s="69" t="s">
        <v>337</v>
      </c>
      <c r="S139" s="69" t="s">
        <v>338</v>
      </c>
      <c r="T139" s="70" t="s">
        <v>347</v>
      </c>
    </row>
    <row r="140" customHeight="1" spans="1:20">
      <c r="A140" s="67">
        <v>43789</v>
      </c>
      <c r="B140" s="67">
        <v>45784</v>
      </c>
      <c r="C140" s="125" t="str">
        <f t="shared" si="28"/>
        <v>5 Anos, 5 Meses e 17 Dias</v>
      </c>
      <c r="D140" s="69">
        <f>IFERROR(MID(C140,1,FIND(" Anos",C140)-1)*365+MID(C140,FIND(" Anos",C140)+6,FIND(" Meses",C140)-FIND(" Anos",C140)-6)*30+MID(C218,FIND(" e ",C140)+3,FIND(" Dias",C140)-FIND(" e ",C140)-3),"")</f>
        <v>1981</v>
      </c>
      <c r="E140" s="69">
        <v>14616</v>
      </c>
      <c r="F140" s="69">
        <v>25242</v>
      </c>
      <c r="G140" s="69">
        <v>1164686</v>
      </c>
      <c r="H140" s="70" t="s">
        <v>74</v>
      </c>
      <c r="I140" s="72" t="s">
        <v>635</v>
      </c>
      <c r="J140" s="72" t="s">
        <v>333</v>
      </c>
      <c r="K140" s="70" t="s">
        <v>636</v>
      </c>
      <c r="L140" s="70" t="s">
        <v>277</v>
      </c>
      <c r="M140" s="70" t="s">
        <v>637</v>
      </c>
      <c r="N140" s="109" t="s">
        <v>336</v>
      </c>
      <c r="O140" s="70" t="s">
        <v>199</v>
      </c>
      <c r="P140" s="70"/>
      <c r="Q140" s="70"/>
      <c r="R140" s="69" t="s">
        <v>337</v>
      </c>
      <c r="S140" s="69" t="s">
        <v>338</v>
      </c>
      <c r="T140" s="70" t="s">
        <v>347</v>
      </c>
    </row>
    <row r="141" customHeight="1" spans="1:20">
      <c r="A141" s="67">
        <v>43797</v>
      </c>
      <c r="B141" s="67">
        <v>45793</v>
      </c>
      <c r="C141" s="125" t="str">
        <f t="shared" si="28"/>
        <v>5 Anos, 5 Meses e 18 Dias</v>
      </c>
      <c r="D141" s="69">
        <f>IFERROR(MID(C141,1,FIND(" Anos",C141)-1)*365+MID(C141,FIND(" Anos",C141)+6,FIND(" Meses",C141)-FIND(" Anos",C141)-6)*30+MID(C223,FIND(" e ",C141)+3,FIND(" Dias",C141)-FIND(" e ",C141)-3),"")</f>
        <v>2002</v>
      </c>
      <c r="E141" s="69">
        <v>7261</v>
      </c>
      <c r="F141" s="69">
        <v>10910</v>
      </c>
      <c r="G141" s="69">
        <v>1172383</v>
      </c>
      <c r="H141" s="70" t="s">
        <v>74</v>
      </c>
      <c r="I141" s="72" t="s">
        <v>638</v>
      </c>
      <c r="J141" s="72" t="s">
        <v>341</v>
      </c>
      <c r="K141" s="70" t="s">
        <v>639</v>
      </c>
      <c r="L141" s="70" t="s">
        <v>290</v>
      </c>
      <c r="M141" s="70"/>
      <c r="N141" s="109" t="s">
        <v>400</v>
      </c>
      <c r="O141" s="70" t="s">
        <v>59</v>
      </c>
      <c r="P141" s="70"/>
      <c r="Q141" s="70"/>
      <c r="R141" s="69" t="s">
        <v>337</v>
      </c>
      <c r="S141" s="69" t="s">
        <v>338</v>
      </c>
      <c r="T141" s="70" t="s">
        <v>347</v>
      </c>
    </row>
    <row r="142" customHeight="1" spans="1:20">
      <c r="A142" s="67">
        <v>43753</v>
      </c>
      <c r="B142" s="67">
        <v>45782</v>
      </c>
      <c r="C142" s="125" t="str">
        <f t="shared" si="28"/>
        <v>5 Anos, 6 Meses e 20 Dias</v>
      </c>
      <c r="D142" s="69">
        <f>IFERROR(MID(C142,1,FIND(" Anos",C142)-1)*365+MID(C142,FIND(" Anos",C142)+6,FIND(" Meses",C142)-FIND(" Anos",C142)-6)*30+MID(C222,FIND(" e ",C142)+3,FIND(" Dias",C142)-FIND(" e ",C142)-3),"")</f>
        <v>2024</v>
      </c>
      <c r="E142" s="69">
        <v>24692</v>
      </c>
      <c r="F142" s="69">
        <v>43716</v>
      </c>
      <c r="G142" s="69">
        <v>1162530</v>
      </c>
      <c r="H142" s="70" t="s">
        <v>74</v>
      </c>
      <c r="I142" s="72" t="s">
        <v>640</v>
      </c>
      <c r="J142" s="72" t="s">
        <v>341</v>
      </c>
      <c r="K142" s="70" t="s">
        <v>540</v>
      </c>
      <c r="L142" s="70" t="s">
        <v>285</v>
      </c>
      <c r="M142" s="70"/>
      <c r="N142" s="109" t="s">
        <v>336</v>
      </c>
      <c r="O142" s="70" t="s">
        <v>115</v>
      </c>
      <c r="P142" s="70"/>
      <c r="Q142" s="70"/>
      <c r="R142" s="69" t="s">
        <v>337</v>
      </c>
      <c r="S142" s="69" t="s">
        <v>338</v>
      </c>
      <c r="T142" s="70" t="s">
        <v>347</v>
      </c>
    </row>
    <row r="143" customHeight="1" spans="1:20">
      <c r="A143" s="67">
        <v>43769</v>
      </c>
      <c r="B143" s="67">
        <v>45803</v>
      </c>
      <c r="C143" s="125" t="str">
        <f t="shared" si="28"/>
        <v>5 Anos, 6 Meses e 25 Dias</v>
      </c>
      <c r="D143" s="69">
        <f t="shared" ref="D143:D144" si="31">IFERROR(MID(C143,1,FIND(" Anos",C143)-1)*365+MID(C143,FIND(" Anos",C143)+6,FIND(" Meses",C143)-FIND(" Anos",C143)-6)*30+MID(C224,FIND(" e ",C143)+3,FIND(" Dias",C143)-FIND(" e ",C143)-3),"")</f>
        <v>2034</v>
      </c>
      <c r="E143" s="69">
        <v>14674</v>
      </c>
      <c r="F143" s="69">
        <v>25356</v>
      </c>
      <c r="G143" s="69">
        <v>1181464</v>
      </c>
      <c r="H143" s="70" t="s">
        <v>74</v>
      </c>
      <c r="I143" s="72" t="s">
        <v>641</v>
      </c>
      <c r="J143" s="72" t="s">
        <v>333</v>
      </c>
      <c r="K143" s="70" t="s">
        <v>642</v>
      </c>
      <c r="L143" s="70" t="s">
        <v>212</v>
      </c>
      <c r="M143" s="70"/>
      <c r="N143" s="109" t="s">
        <v>400</v>
      </c>
      <c r="O143" s="70" t="s">
        <v>59</v>
      </c>
      <c r="P143" s="70"/>
      <c r="Q143" s="70"/>
      <c r="R143" s="69" t="s">
        <v>337</v>
      </c>
      <c r="S143" s="69" t="s">
        <v>338</v>
      </c>
      <c r="T143" s="70" t="s">
        <v>339</v>
      </c>
    </row>
    <row r="144" customHeight="1" spans="1:20">
      <c r="A144" s="67">
        <v>43743</v>
      </c>
      <c r="B144" s="67">
        <v>45803</v>
      </c>
      <c r="C144" s="125" t="str">
        <f t="shared" si="28"/>
        <v>5 Anos, 7 Meses e 21 Dias</v>
      </c>
      <c r="D144" s="69">
        <f t="shared" si="31"/>
        <v>2036</v>
      </c>
      <c r="E144" s="69">
        <v>23035</v>
      </c>
      <c r="F144" s="69">
        <v>40371</v>
      </c>
      <c r="G144" s="69">
        <v>1182559</v>
      </c>
      <c r="H144" s="70" t="s">
        <v>74</v>
      </c>
      <c r="I144" s="72" t="s">
        <v>643</v>
      </c>
      <c r="J144" s="72" t="s">
        <v>341</v>
      </c>
      <c r="K144" s="70" t="s">
        <v>493</v>
      </c>
      <c r="L144" s="70" t="s">
        <v>301</v>
      </c>
      <c r="M144" s="70"/>
      <c r="N144" s="109" t="s">
        <v>364</v>
      </c>
      <c r="O144" s="70" t="s">
        <v>59</v>
      </c>
      <c r="P144" s="70" t="s">
        <v>407</v>
      </c>
      <c r="Q144" s="70" t="s">
        <v>366</v>
      </c>
      <c r="R144" s="69" t="s">
        <v>337</v>
      </c>
      <c r="S144" s="69" t="s">
        <v>338</v>
      </c>
      <c r="T144" s="70" t="s">
        <v>339</v>
      </c>
    </row>
    <row r="145" customHeight="1" spans="1:20">
      <c r="A145" s="67">
        <v>43699</v>
      </c>
      <c r="B145" s="67">
        <v>45782</v>
      </c>
      <c r="C145" s="125" t="str">
        <f t="shared" si="28"/>
        <v>5 Anos, 8 Meses e 13 Dias</v>
      </c>
      <c r="D145" s="69">
        <f>IFERROR(MID(C145,1,FIND(" Anos",C145)-1)*365+MID(C145,FIND(" Anos",C145)+6,FIND(" Meses",C145)-FIND(" Anos",C145)-6)*30+MID(C224,FIND(" e ",C145)+3,FIND(" Dias",C145)-FIND(" e ",C145)-3),"")</f>
        <v>2094</v>
      </c>
      <c r="E145" s="69">
        <v>18804</v>
      </c>
      <c r="F145" s="69">
        <v>31990</v>
      </c>
      <c r="G145" s="69">
        <v>1162323</v>
      </c>
      <c r="H145" s="70" t="s">
        <v>74</v>
      </c>
      <c r="I145" s="72" t="s">
        <v>644</v>
      </c>
      <c r="J145" s="72" t="s">
        <v>341</v>
      </c>
      <c r="K145" s="70" t="s">
        <v>645</v>
      </c>
      <c r="L145" s="70" t="s">
        <v>96</v>
      </c>
      <c r="M145" s="70"/>
      <c r="N145" s="109" t="s">
        <v>364</v>
      </c>
      <c r="O145" s="70"/>
      <c r="P145" s="70" t="s">
        <v>365</v>
      </c>
      <c r="Q145" s="70" t="s">
        <v>646</v>
      </c>
      <c r="R145" s="69" t="s">
        <v>337</v>
      </c>
      <c r="S145" s="69" t="s">
        <v>338</v>
      </c>
      <c r="T145" s="70" t="s">
        <v>339</v>
      </c>
    </row>
    <row r="146" customHeight="1" spans="1:20">
      <c r="A146" s="67">
        <v>43718</v>
      </c>
      <c r="B146" s="67">
        <v>45796</v>
      </c>
      <c r="C146" s="125" t="str">
        <f t="shared" si="28"/>
        <v>5 Anos, 8 Meses e 9 Dias</v>
      </c>
      <c r="D146" s="69">
        <f t="shared" ref="D146:D150" si="32">IFERROR(MID(C146,1,FIND(" Anos",C146)-1)*365+MID(C146,FIND(" Anos",C146)+6,FIND(" Meses",C146)-FIND(" Anos",C146)-6)*30+MID(C227,FIND(" e ",C146)+3,FIND(" Dias",C146)-FIND(" e ",C146)-3),"")</f>
        <v>2071</v>
      </c>
      <c r="E146" s="69">
        <v>23529</v>
      </c>
      <c r="F146" s="69">
        <v>41349</v>
      </c>
      <c r="G146" s="69">
        <v>1174277</v>
      </c>
      <c r="H146" s="70" t="s">
        <v>74</v>
      </c>
      <c r="I146" s="72" t="s">
        <v>647</v>
      </c>
      <c r="J146" s="72" t="s">
        <v>341</v>
      </c>
      <c r="K146" s="70" t="s">
        <v>479</v>
      </c>
      <c r="L146" s="70" t="s">
        <v>196</v>
      </c>
      <c r="M146" s="70" t="s">
        <v>446</v>
      </c>
      <c r="N146" s="109" t="s">
        <v>336</v>
      </c>
      <c r="O146" s="70" t="s">
        <v>146</v>
      </c>
      <c r="P146" s="70"/>
      <c r="Q146" s="70"/>
      <c r="R146" s="69" t="s">
        <v>337</v>
      </c>
      <c r="S146" s="69" t="s">
        <v>338</v>
      </c>
      <c r="T146" s="70" t="s">
        <v>347</v>
      </c>
    </row>
    <row r="147" customHeight="1" spans="1:20">
      <c r="A147" s="67">
        <v>43481</v>
      </c>
      <c r="B147" s="67">
        <v>45803</v>
      </c>
      <c r="C147" s="125" t="str">
        <f t="shared" si="28"/>
        <v>6 Anos, 4 Meses e 10 Dias</v>
      </c>
      <c r="D147" s="69">
        <f t="shared" si="32"/>
        <v>2319</v>
      </c>
      <c r="E147" s="69">
        <v>5740</v>
      </c>
      <c r="F147" s="69">
        <v>7937</v>
      </c>
      <c r="G147" s="69">
        <v>1181595</v>
      </c>
      <c r="H147" s="70" t="s">
        <v>74</v>
      </c>
      <c r="I147" s="72" t="s">
        <v>648</v>
      </c>
      <c r="J147" s="72" t="s">
        <v>333</v>
      </c>
      <c r="K147" s="70" t="s">
        <v>349</v>
      </c>
      <c r="L147" s="70" t="s">
        <v>192</v>
      </c>
      <c r="M147" s="70" t="s">
        <v>350</v>
      </c>
      <c r="N147" s="109" t="s">
        <v>336</v>
      </c>
      <c r="O147" s="70" t="s">
        <v>259</v>
      </c>
      <c r="P147" s="70"/>
      <c r="Q147" s="70"/>
      <c r="R147" s="69" t="s">
        <v>337</v>
      </c>
      <c r="S147" s="69" t="s">
        <v>338</v>
      </c>
      <c r="T147" s="70" t="s">
        <v>339</v>
      </c>
    </row>
    <row r="148" customHeight="1" spans="1:20">
      <c r="A148" s="67">
        <v>45481</v>
      </c>
      <c r="B148" s="67">
        <v>45797</v>
      </c>
      <c r="C148" s="125" t="str">
        <f t="shared" si="28"/>
        <v>0 Anos, 10 Meses e 12 Dias</v>
      </c>
      <c r="D148" s="69" t="str">
        <f t="shared" si="32"/>
        <v/>
      </c>
      <c r="E148" s="69">
        <v>74325</v>
      </c>
      <c r="F148" s="69">
        <v>110417</v>
      </c>
      <c r="G148" s="69">
        <v>1175328</v>
      </c>
      <c r="H148" s="70" t="s">
        <v>78</v>
      </c>
      <c r="I148" s="72" t="s">
        <v>649</v>
      </c>
      <c r="J148" s="72" t="s">
        <v>341</v>
      </c>
      <c r="K148" s="70" t="s">
        <v>650</v>
      </c>
      <c r="L148" s="70" t="s">
        <v>159</v>
      </c>
      <c r="M148" s="70"/>
      <c r="N148" s="109" t="s">
        <v>377</v>
      </c>
      <c r="O148" s="70" t="s">
        <v>59</v>
      </c>
      <c r="P148" s="70" t="s">
        <v>365</v>
      </c>
      <c r="Q148" s="70"/>
      <c r="R148" s="69" t="s">
        <v>337</v>
      </c>
      <c r="S148" s="69" t="s">
        <v>338</v>
      </c>
      <c r="T148" s="70" t="s">
        <v>339</v>
      </c>
    </row>
    <row r="149" customHeight="1" spans="1:20">
      <c r="A149" s="67">
        <v>45470</v>
      </c>
      <c r="B149" s="67">
        <v>45797</v>
      </c>
      <c r="C149" s="125" t="str">
        <f t="shared" si="28"/>
        <v>0 Anos, 10 Meses e 23 Dias</v>
      </c>
      <c r="D149" s="69">
        <f t="shared" si="32"/>
        <v>304</v>
      </c>
      <c r="E149" s="69">
        <v>74159</v>
      </c>
      <c r="F149" s="69">
        <v>104189</v>
      </c>
      <c r="G149" s="69">
        <v>1175180</v>
      </c>
      <c r="H149" s="70" t="s">
        <v>78</v>
      </c>
      <c r="I149" s="72" t="s">
        <v>651</v>
      </c>
      <c r="J149" s="72" t="s">
        <v>333</v>
      </c>
      <c r="K149" s="70" t="s">
        <v>652</v>
      </c>
      <c r="L149" s="70" t="s">
        <v>285</v>
      </c>
      <c r="M149" s="70"/>
      <c r="N149" s="109" t="s">
        <v>377</v>
      </c>
      <c r="O149" s="70" t="s">
        <v>59</v>
      </c>
      <c r="P149" s="70" t="s">
        <v>386</v>
      </c>
      <c r="Q149" s="70"/>
      <c r="R149" s="69" t="s">
        <v>337</v>
      </c>
      <c r="S149" s="69" t="s">
        <v>338</v>
      </c>
      <c r="T149" s="70" t="s">
        <v>339</v>
      </c>
    </row>
    <row r="150" customHeight="1" spans="1:20">
      <c r="A150" s="67">
        <v>45493</v>
      </c>
      <c r="B150" s="67">
        <v>45800</v>
      </c>
      <c r="C150" s="125" t="str">
        <f t="shared" si="28"/>
        <v>0 Anos, 10 Meses e 3 Dias</v>
      </c>
      <c r="D150" s="69">
        <f t="shared" si="32"/>
        <v>301</v>
      </c>
      <c r="E150" s="69">
        <v>74556</v>
      </c>
      <c r="F150" s="69">
        <v>110679</v>
      </c>
      <c r="G150" s="69">
        <v>1178820</v>
      </c>
      <c r="H150" s="70" t="s">
        <v>78</v>
      </c>
      <c r="I150" s="72" t="s">
        <v>653</v>
      </c>
      <c r="J150" s="72" t="s">
        <v>333</v>
      </c>
      <c r="K150" s="70" t="s">
        <v>654</v>
      </c>
      <c r="L150" s="70" t="s">
        <v>116</v>
      </c>
      <c r="M150" s="70" t="s">
        <v>655</v>
      </c>
      <c r="N150" s="109" t="s">
        <v>336</v>
      </c>
      <c r="O150" s="70" t="s">
        <v>259</v>
      </c>
      <c r="P150" s="70"/>
      <c r="Q150" s="70"/>
      <c r="R150" s="69" t="s">
        <v>337</v>
      </c>
      <c r="S150" s="69" t="s">
        <v>338</v>
      </c>
      <c r="T150" s="70" t="s">
        <v>347</v>
      </c>
    </row>
    <row r="151" customHeight="1" spans="1:20">
      <c r="A151" s="67">
        <v>45434</v>
      </c>
      <c r="B151" s="67">
        <v>45784</v>
      </c>
      <c r="C151" s="125" t="str">
        <f t="shared" si="28"/>
        <v>0 Anos, 11 Meses e 15 Dias</v>
      </c>
      <c r="D151" s="69" t="str">
        <f>IFERROR(MID(C151,1,FIND(" Anos",C151)-1)*365+MID(C151,FIND(" Anos",C151)+6,FIND(" Meses",C151)-FIND(" Anos",C151)-6)*30+MID(C229,FIND(" e ",C151)+3,FIND(" Dias",C151)-FIND(" e ",C151)-3),"")</f>
        <v/>
      </c>
      <c r="E151" s="69">
        <v>73115</v>
      </c>
      <c r="F151" s="69">
        <v>103067</v>
      </c>
      <c r="G151" s="69">
        <v>1164324</v>
      </c>
      <c r="H151" s="70" t="s">
        <v>78</v>
      </c>
      <c r="I151" s="72" t="s">
        <v>656</v>
      </c>
      <c r="J151" s="72" t="s">
        <v>333</v>
      </c>
      <c r="K151" s="70" t="s">
        <v>657</v>
      </c>
      <c r="L151" s="70" t="s">
        <v>168</v>
      </c>
      <c r="M151" s="70"/>
      <c r="N151" s="109" t="s">
        <v>364</v>
      </c>
      <c r="O151" s="70" t="s">
        <v>59</v>
      </c>
      <c r="P151" s="70" t="s">
        <v>407</v>
      </c>
      <c r="Q151" s="70" t="s">
        <v>559</v>
      </c>
      <c r="R151" s="69" t="s">
        <v>337</v>
      </c>
      <c r="S151" s="69" t="s">
        <v>338</v>
      </c>
      <c r="T151" s="70" t="s">
        <v>347</v>
      </c>
    </row>
    <row r="152" customHeight="1" spans="1:20">
      <c r="A152" s="67">
        <v>45496</v>
      </c>
      <c r="B152" s="67">
        <v>45793</v>
      </c>
      <c r="C152" s="125" t="str">
        <f t="shared" si="28"/>
        <v>0 Anos, 9 Meses e 23 Dias</v>
      </c>
      <c r="D152" s="69">
        <f t="shared" ref="D152:D158" si="33">IFERROR(MID(C152,1,FIND(" Anos",C152)-1)*365+MID(C152,FIND(" Anos",C152)+6,FIND(" Meses",C152)-FIND(" Anos",C152)-6)*30+MID(C233,FIND(" e ",C152)+3,FIND(" Dias",C152)-FIND(" e ",C152)-3),"")</f>
        <v>278</v>
      </c>
      <c r="E152" s="69">
        <v>38578</v>
      </c>
      <c r="F152" s="69">
        <v>100914</v>
      </c>
      <c r="G152" s="69">
        <v>1172628</v>
      </c>
      <c r="H152" s="70" t="s">
        <v>78</v>
      </c>
      <c r="I152" s="72" t="s">
        <v>658</v>
      </c>
      <c r="J152" s="72" t="s">
        <v>333</v>
      </c>
      <c r="K152" s="70" t="s">
        <v>342</v>
      </c>
      <c r="L152" s="70" t="s">
        <v>190</v>
      </c>
      <c r="M152" s="70" t="s">
        <v>361</v>
      </c>
      <c r="N152" s="109" t="s">
        <v>336</v>
      </c>
      <c r="O152" s="70" t="s">
        <v>257</v>
      </c>
      <c r="P152" s="70"/>
      <c r="Q152" s="70"/>
      <c r="R152" s="69" t="s">
        <v>337</v>
      </c>
      <c r="S152" s="69" t="s">
        <v>338</v>
      </c>
      <c r="T152" s="70" t="s">
        <v>347</v>
      </c>
    </row>
    <row r="153" customHeight="1" spans="1:20">
      <c r="A153" s="67">
        <v>45434</v>
      </c>
      <c r="B153" s="67">
        <v>45807</v>
      </c>
      <c r="C153" s="125" t="str">
        <f t="shared" si="28"/>
        <v>1 Anos, 0 Meses e 8 Dias</v>
      </c>
      <c r="D153" s="69">
        <f t="shared" si="33"/>
        <v>365</v>
      </c>
      <c r="E153" s="69">
        <v>73022</v>
      </c>
      <c r="F153" s="69">
        <v>102966</v>
      </c>
      <c r="G153" s="69">
        <v>1187290</v>
      </c>
      <c r="H153" s="70" t="s">
        <v>78</v>
      </c>
      <c r="I153" s="72" t="s">
        <v>659</v>
      </c>
      <c r="J153" s="72" t="s">
        <v>341</v>
      </c>
      <c r="K153" s="70" t="s">
        <v>660</v>
      </c>
      <c r="L153" s="70" t="s">
        <v>244</v>
      </c>
      <c r="M153" s="70" t="s">
        <v>661</v>
      </c>
      <c r="N153" s="109" t="s">
        <v>336</v>
      </c>
      <c r="O153" s="70" t="s">
        <v>259</v>
      </c>
      <c r="P153" s="70"/>
      <c r="Q153" s="70"/>
      <c r="R153" s="69" t="s">
        <v>337</v>
      </c>
      <c r="S153" s="69" t="s">
        <v>338</v>
      </c>
      <c r="T153" s="70" t="s">
        <v>339</v>
      </c>
    </row>
    <row r="154" customHeight="1" spans="1:20">
      <c r="A154" s="67">
        <v>45426</v>
      </c>
      <c r="B154" s="67">
        <v>45800</v>
      </c>
      <c r="C154" s="125" t="str">
        <f t="shared" si="28"/>
        <v>1 Anos, 0 Meses e 9 Dias</v>
      </c>
      <c r="D154" s="69">
        <f t="shared" si="33"/>
        <v>367</v>
      </c>
      <c r="E154" s="69">
        <v>72676</v>
      </c>
      <c r="F154" s="69">
        <v>102570</v>
      </c>
      <c r="G154" s="69">
        <v>1179212</v>
      </c>
      <c r="H154" s="70" t="s">
        <v>78</v>
      </c>
      <c r="I154" s="72" t="s">
        <v>662</v>
      </c>
      <c r="J154" s="72" t="s">
        <v>341</v>
      </c>
      <c r="K154" s="70" t="s">
        <v>445</v>
      </c>
      <c r="L154" s="70" t="s">
        <v>196</v>
      </c>
      <c r="M154" s="70" t="s">
        <v>663</v>
      </c>
      <c r="N154" s="109" t="s">
        <v>336</v>
      </c>
      <c r="O154" s="70" t="s">
        <v>247</v>
      </c>
      <c r="P154" s="70"/>
      <c r="Q154" s="70"/>
      <c r="R154" s="69" t="s">
        <v>337</v>
      </c>
      <c r="S154" s="69" t="s">
        <v>338</v>
      </c>
      <c r="T154" s="70" t="s">
        <v>339</v>
      </c>
    </row>
    <row r="155" customHeight="1" spans="1:20">
      <c r="A155" s="67">
        <v>45133</v>
      </c>
      <c r="B155" s="67">
        <v>45805</v>
      </c>
      <c r="C155" s="125" t="str">
        <f t="shared" si="28"/>
        <v>1 Anos, 10 Meses e 2 Dias</v>
      </c>
      <c r="D155" s="69">
        <f t="shared" si="33"/>
        <v>673</v>
      </c>
      <c r="E155" s="69">
        <v>62399</v>
      </c>
      <c r="F155" s="69">
        <v>90607</v>
      </c>
      <c r="G155" s="69">
        <v>1184735</v>
      </c>
      <c r="H155" s="70" t="s">
        <v>78</v>
      </c>
      <c r="I155" s="72" t="s">
        <v>664</v>
      </c>
      <c r="J155" s="72" t="s">
        <v>333</v>
      </c>
      <c r="K155" s="70" t="s">
        <v>665</v>
      </c>
      <c r="L155" s="70" t="s">
        <v>60</v>
      </c>
      <c r="M155" s="70"/>
      <c r="N155" s="109" t="s">
        <v>400</v>
      </c>
      <c r="O155" s="70" t="s">
        <v>59</v>
      </c>
      <c r="P155" s="70"/>
      <c r="Q155" s="70"/>
      <c r="R155" s="69" t="s">
        <v>337</v>
      </c>
      <c r="S155" s="69" t="s">
        <v>338</v>
      </c>
      <c r="T155" s="70" t="s">
        <v>339</v>
      </c>
    </row>
    <row r="156" customHeight="1" spans="1:20">
      <c r="A156" s="67">
        <v>45106</v>
      </c>
      <c r="B156" s="67">
        <v>45807</v>
      </c>
      <c r="C156" s="125" t="str">
        <f t="shared" si="28"/>
        <v>1 Anos, 11 Meses e 1 Dias</v>
      </c>
      <c r="D156" s="69">
        <f t="shared" si="33"/>
        <v>697</v>
      </c>
      <c r="E156" s="69">
        <v>61456</v>
      </c>
      <c r="F156" s="69">
        <v>89404</v>
      </c>
      <c r="G156" s="69">
        <v>1187131</v>
      </c>
      <c r="H156" s="70" t="s">
        <v>78</v>
      </c>
      <c r="I156" s="72" t="s">
        <v>666</v>
      </c>
      <c r="J156" s="72" t="s">
        <v>333</v>
      </c>
      <c r="K156" s="70" t="s">
        <v>390</v>
      </c>
      <c r="L156" s="70" t="s">
        <v>244</v>
      </c>
      <c r="M156" s="70" t="s">
        <v>391</v>
      </c>
      <c r="N156" s="109" t="s">
        <v>336</v>
      </c>
      <c r="O156" s="70" t="s">
        <v>213</v>
      </c>
      <c r="P156" s="70"/>
      <c r="Q156" s="70"/>
      <c r="R156" s="69" t="s">
        <v>337</v>
      </c>
      <c r="S156" s="69" t="s">
        <v>338</v>
      </c>
      <c r="T156" s="70" t="s">
        <v>347</v>
      </c>
    </row>
    <row r="157" customHeight="1" spans="1:20">
      <c r="A157" s="67">
        <v>45084</v>
      </c>
      <c r="B157" s="67">
        <v>45800</v>
      </c>
      <c r="C157" s="125" t="str">
        <f t="shared" si="28"/>
        <v>1 Anos, 11 Meses e 16 Dias</v>
      </c>
      <c r="D157" s="69">
        <f t="shared" si="33"/>
        <v>702</v>
      </c>
      <c r="E157" s="69">
        <v>60627</v>
      </c>
      <c r="F157" s="69">
        <v>88406</v>
      </c>
      <c r="G157" s="69">
        <v>1178873</v>
      </c>
      <c r="H157" s="70" t="s">
        <v>78</v>
      </c>
      <c r="I157" s="72" t="s">
        <v>667</v>
      </c>
      <c r="J157" s="72" t="s">
        <v>333</v>
      </c>
      <c r="K157" s="70" t="s">
        <v>668</v>
      </c>
      <c r="L157" s="70" t="s">
        <v>274</v>
      </c>
      <c r="M157" s="70" t="s">
        <v>669</v>
      </c>
      <c r="N157" s="109" t="s">
        <v>336</v>
      </c>
      <c r="O157" s="70" t="s">
        <v>227</v>
      </c>
      <c r="P157" s="70"/>
      <c r="Q157" s="70"/>
      <c r="R157" s="69" t="s">
        <v>337</v>
      </c>
      <c r="S157" s="69" t="s">
        <v>338</v>
      </c>
      <c r="T157" s="70" t="s">
        <v>339</v>
      </c>
    </row>
    <row r="158" customHeight="1" spans="1:20">
      <c r="A158" s="67">
        <v>45359</v>
      </c>
      <c r="B158" s="67">
        <v>45800</v>
      </c>
      <c r="C158" s="125" t="str">
        <f t="shared" si="28"/>
        <v>1 Anos, 2 Meses e 15 Dias</v>
      </c>
      <c r="D158" s="69">
        <f t="shared" si="33"/>
        <v>440</v>
      </c>
      <c r="E158" s="69">
        <v>70383</v>
      </c>
      <c r="F158" s="69">
        <v>100198</v>
      </c>
      <c r="G158" s="69">
        <v>1178895</v>
      </c>
      <c r="H158" s="70" t="s">
        <v>78</v>
      </c>
      <c r="I158" s="72" t="s">
        <v>670</v>
      </c>
      <c r="J158" s="72" t="s">
        <v>341</v>
      </c>
      <c r="K158" s="70" t="s">
        <v>489</v>
      </c>
      <c r="L158" s="70" t="s">
        <v>285</v>
      </c>
      <c r="M158" s="70"/>
      <c r="N158" s="109" t="s">
        <v>336</v>
      </c>
      <c r="O158" s="70" t="s">
        <v>63</v>
      </c>
      <c r="P158" s="70"/>
      <c r="Q158" s="70"/>
      <c r="R158" s="69" t="s">
        <v>337</v>
      </c>
      <c r="S158" s="69" t="s">
        <v>338</v>
      </c>
      <c r="T158" s="70" t="s">
        <v>339</v>
      </c>
    </row>
    <row r="159" customHeight="1" spans="1:20">
      <c r="A159" s="67">
        <v>45348</v>
      </c>
      <c r="B159" s="67">
        <v>45799</v>
      </c>
      <c r="C159" s="125" t="str">
        <f t="shared" si="28"/>
        <v>1 Anos, 2 Meses e 26 Dias</v>
      </c>
      <c r="D159" s="69">
        <f>IFERROR(MID(C159,1,FIND(" Anos",C159)-1)*365+MID(C159,FIND(" Anos",C159)+6,FIND(" Meses",C159)-FIND(" Anos",C159)-6)*30+MID(C239,FIND(" e ",C159)+3,FIND(" Dias",C159)-FIND(" e ",C159)-3),"")</f>
        <v>440</v>
      </c>
      <c r="E159" s="69">
        <v>69897</v>
      </c>
      <c r="F159" s="69">
        <v>99610</v>
      </c>
      <c r="G159" s="69">
        <v>1178034</v>
      </c>
      <c r="H159" s="70" t="s">
        <v>78</v>
      </c>
      <c r="I159" s="72" t="s">
        <v>671</v>
      </c>
      <c r="J159" s="72" t="s">
        <v>333</v>
      </c>
      <c r="K159" s="70" t="s">
        <v>475</v>
      </c>
      <c r="L159" s="70" t="s">
        <v>300</v>
      </c>
      <c r="M159" s="70"/>
      <c r="N159" s="109" t="s">
        <v>336</v>
      </c>
      <c r="O159" s="70" t="s">
        <v>207</v>
      </c>
      <c r="P159" s="70"/>
      <c r="Q159" s="70"/>
      <c r="R159" s="69" t="s">
        <v>337</v>
      </c>
      <c r="S159" s="69" t="s">
        <v>338</v>
      </c>
      <c r="T159" s="70" t="s">
        <v>339</v>
      </c>
    </row>
    <row r="160" customHeight="1" spans="1:20">
      <c r="A160" s="67">
        <v>45366</v>
      </c>
      <c r="B160" s="67">
        <v>45796</v>
      </c>
      <c r="C160" s="125" t="str">
        <f t="shared" si="28"/>
        <v>1 Anos, 2 Meses e 4 Dias</v>
      </c>
      <c r="D160" s="69" t="str">
        <f>IFERROR(MID(C160,1,FIND(" Anos",C160)-1)*365+MID(C160,FIND(" Anos",C160)+6,FIND(" Meses",C160)-FIND(" Anos",C160)-6)*30+MID(C241,FIND(" e ",C160)+3,FIND(" Dias",C160)-FIND(" e ",C160)-3),"")</f>
        <v/>
      </c>
      <c r="E160" s="69">
        <v>70718</v>
      </c>
      <c r="F160" s="69">
        <v>100573</v>
      </c>
      <c r="G160" s="69">
        <v>1174742</v>
      </c>
      <c r="H160" s="70" t="s">
        <v>78</v>
      </c>
      <c r="I160" s="72" t="s">
        <v>672</v>
      </c>
      <c r="J160" s="72" t="s">
        <v>341</v>
      </c>
      <c r="K160" s="70" t="s">
        <v>673</v>
      </c>
      <c r="L160" s="70" t="s">
        <v>308</v>
      </c>
      <c r="M160" s="70"/>
      <c r="N160" s="109" t="s">
        <v>336</v>
      </c>
      <c r="O160" s="70" t="s">
        <v>131</v>
      </c>
      <c r="P160" s="70"/>
      <c r="Q160" s="70"/>
      <c r="R160" s="69" t="s">
        <v>337</v>
      </c>
      <c r="S160" s="69" t="s">
        <v>338</v>
      </c>
      <c r="T160" s="70" t="s">
        <v>347</v>
      </c>
    </row>
    <row r="161" customHeight="1" spans="1:20">
      <c r="A161" s="67">
        <v>45296</v>
      </c>
      <c r="B161" s="67">
        <v>45779</v>
      </c>
      <c r="C161" s="125" t="str">
        <f t="shared" si="28"/>
        <v>1 Anos, 3 Meses e 27 Dias</v>
      </c>
      <c r="D161" s="69">
        <f>IFERROR(MID(C161,1,FIND(" Anos",C161)-1)*365+MID(C161,FIND(" Anos",C161)+6,FIND(" Meses",C161)-FIND(" Anos",C161)-6)*30+MID(C239,FIND(" e ",C161)+3,FIND(" Dias",C161)-FIND(" e ",C161)-3),"")</f>
        <v>470</v>
      </c>
      <c r="E161" s="69">
        <v>66000</v>
      </c>
      <c r="F161" s="69">
        <v>97304</v>
      </c>
      <c r="G161" s="69">
        <v>1160746</v>
      </c>
      <c r="H161" s="70" t="s">
        <v>78</v>
      </c>
      <c r="I161" s="72" t="s">
        <v>674</v>
      </c>
      <c r="J161" s="72" t="s">
        <v>341</v>
      </c>
      <c r="K161" s="70" t="s">
        <v>334</v>
      </c>
      <c r="L161" s="70" t="s">
        <v>190</v>
      </c>
      <c r="M161" s="70" t="s">
        <v>335</v>
      </c>
      <c r="N161" s="109" t="s">
        <v>336</v>
      </c>
      <c r="O161" s="70" t="s">
        <v>259</v>
      </c>
      <c r="P161" s="70"/>
      <c r="Q161" s="70"/>
      <c r="R161" s="69" t="s">
        <v>337</v>
      </c>
      <c r="S161" s="69" t="s">
        <v>338</v>
      </c>
      <c r="T161" s="70" t="s">
        <v>347</v>
      </c>
    </row>
    <row r="162" customHeight="1" spans="1:20">
      <c r="A162" s="67">
        <v>45288</v>
      </c>
      <c r="B162" s="67">
        <v>45782</v>
      </c>
      <c r="C162" s="125" t="str">
        <f t="shared" si="28"/>
        <v>1 Anos, 4 Meses e 7 Dias</v>
      </c>
      <c r="D162" s="69">
        <f>IFERROR(MID(C162,1,FIND(" Anos",C162)-1)*365+MID(C162,FIND(" Anos",C162)+6,FIND(" Meses",C162)-FIND(" Anos",C162)-6)*30+MID(C242,FIND(" e ",C162)+3,FIND(" Dias",C162)-FIND(" e ",C162)-3),"")</f>
        <v>494</v>
      </c>
      <c r="E162" s="69">
        <v>67596</v>
      </c>
      <c r="F162" s="69">
        <v>96911</v>
      </c>
      <c r="G162" s="69">
        <v>1162495</v>
      </c>
      <c r="H162" s="109" t="s">
        <v>78</v>
      </c>
      <c r="I162" s="72" t="s">
        <v>675</v>
      </c>
      <c r="J162" s="72" t="s">
        <v>333</v>
      </c>
      <c r="K162" s="70" t="s">
        <v>676</v>
      </c>
      <c r="L162" s="70" t="s">
        <v>250</v>
      </c>
      <c r="M162" s="70"/>
      <c r="N162" s="109" t="s">
        <v>385</v>
      </c>
      <c r="O162" s="70" t="s">
        <v>59</v>
      </c>
      <c r="P162" s="70" t="s">
        <v>365</v>
      </c>
      <c r="Q162" s="70"/>
      <c r="R162" s="69" t="s">
        <v>337</v>
      </c>
      <c r="S162" s="69" t="s">
        <v>338</v>
      </c>
      <c r="T162" s="70" t="s">
        <v>347</v>
      </c>
    </row>
    <row r="163" customHeight="1" spans="1:20">
      <c r="A163" s="67">
        <v>45247</v>
      </c>
      <c r="B163" s="67">
        <v>45800</v>
      </c>
      <c r="C163" s="125" t="str">
        <f t="shared" si="28"/>
        <v>1 Anos, 6 Meses e 6 Dias</v>
      </c>
      <c r="D163" s="69">
        <f t="shared" ref="D163:D165" si="34">IFERROR(MID(C163,1,FIND(" Anos",C163)-1)*365+MID(C163,FIND(" Anos",C163)+6,FIND(" Meses",C163)-FIND(" Anos",C163)-6)*30+MID(C244,FIND(" e ",C163)+3,FIND(" Dias",C163)-FIND(" e ",C163)-3),"")</f>
        <v>547</v>
      </c>
      <c r="E163" s="69">
        <v>60627</v>
      </c>
      <c r="F163" s="69">
        <v>95172</v>
      </c>
      <c r="G163" s="69">
        <v>1178856</v>
      </c>
      <c r="H163" s="70" t="s">
        <v>78</v>
      </c>
      <c r="I163" s="72" t="s">
        <v>667</v>
      </c>
      <c r="J163" s="72" t="s">
        <v>333</v>
      </c>
      <c r="K163" s="70" t="s">
        <v>668</v>
      </c>
      <c r="L163" s="70" t="s">
        <v>274</v>
      </c>
      <c r="M163" s="70" t="s">
        <v>669</v>
      </c>
      <c r="N163" s="109" t="s">
        <v>336</v>
      </c>
      <c r="O163" s="70" t="s">
        <v>227</v>
      </c>
      <c r="P163" s="70"/>
      <c r="Q163" s="70"/>
      <c r="R163" s="69" t="s">
        <v>337</v>
      </c>
      <c r="S163" s="69" t="s">
        <v>338</v>
      </c>
      <c r="T163" s="70" t="s">
        <v>339</v>
      </c>
    </row>
    <row r="164" customHeight="1" spans="1:20">
      <c r="A164" s="67">
        <v>45209</v>
      </c>
      <c r="B164" s="67">
        <v>45803</v>
      </c>
      <c r="C164" s="125" t="str">
        <f t="shared" si="28"/>
        <v>1 Anos, 7 Meses e 16 Dias</v>
      </c>
      <c r="D164" s="69">
        <f t="shared" si="34"/>
        <v>588</v>
      </c>
      <c r="E164" s="69">
        <v>64676</v>
      </c>
      <c r="F164" s="69">
        <v>93381</v>
      </c>
      <c r="G164" s="69">
        <v>1182368</v>
      </c>
      <c r="H164" s="70" t="s">
        <v>78</v>
      </c>
      <c r="I164" s="72" t="s">
        <v>677</v>
      </c>
      <c r="J164" s="72" t="s">
        <v>341</v>
      </c>
      <c r="K164" s="70" t="s">
        <v>547</v>
      </c>
      <c r="L164" s="70" t="s">
        <v>279</v>
      </c>
      <c r="M164" s="70" t="s">
        <v>548</v>
      </c>
      <c r="N164" s="109" t="s">
        <v>377</v>
      </c>
      <c r="O164" s="70"/>
      <c r="P164" s="70" t="s">
        <v>365</v>
      </c>
      <c r="Q164" s="70"/>
      <c r="R164" s="69" t="s">
        <v>337</v>
      </c>
      <c r="S164" s="69" t="s">
        <v>338</v>
      </c>
      <c r="T164" s="70" t="s">
        <v>339</v>
      </c>
    </row>
    <row r="165" customHeight="1" spans="1:20">
      <c r="A165" s="67">
        <v>45159</v>
      </c>
      <c r="B165" s="67">
        <v>45797</v>
      </c>
      <c r="C165" s="125" t="str">
        <f t="shared" si="28"/>
        <v>1 Anos, 8 Meses e 29 Dias</v>
      </c>
      <c r="D165" s="69">
        <f t="shared" si="34"/>
        <v>610</v>
      </c>
      <c r="E165" s="69">
        <v>63252</v>
      </c>
      <c r="F165" s="69">
        <v>91648</v>
      </c>
      <c r="G165" s="69">
        <v>1175320</v>
      </c>
      <c r="H165" s="70" t="s">
        <v>78</v>
      </c>
      <c r="I165" s="72" t="s">
        <v>678</v>
      </c>
      <c r="J165" s="72" t="s">
        <v>333</v>
      </c>
      <c r="K165" s="70" t="s">
        <v>679</v>
      </c>
      <c r="L165" s="70" t="s">
        <v>295</v>
      </c>
      <c r="M165" s="70" t="s">
        <v>680</v>
      </c>
      <c r="N165" s="109" t="s">
        <v>364</v>
      </c>
      <c r="O165" s="70" t="s">
        <v>59</v>
      </c>
      <c r="P165" s="70" t="s">
        <v>407</v>
      </c>
      <c r="Q165" s="70" t="s">
        <v>559</v>
      </c>
      <c r="R165" s="69" t="s">
        <v>337</v>
      </c>
      <c r="S165" s="69" t="s">
        <v>338</v>
      </c>
      <c r="T165" s="70" t="s">
        <v>347</v>
      </c>
    </row>
    <row r="166" customHeight="1" spans="1:20">
      <c r="A166" s="67">
        <v>45117</v>
      </c>
      <c r="B166" s="67">
        <v>45786</v>
      </c>
      <c r="C166" s="125" t="str">
        <f t="shared" si="28"/>
        <v>1 Anos, 9 Meses e 29 Dias</v>
      </c>
      <c r="D166" s="69">
        <f t="shared" ref="D166:D167" si="35">IFERROR(MID(C166,1,FIND(" Anos",C166)-1)*365+MID(C166,FIND(" Anos",C166)+6,FIND(" Meses",C166)-FIND(" Anos",C166)-6)*30+MID(C246,FIND(" e ",C166)+3,FIND(" Dias",C166)-FIND(" e ",C166)-3),"")</f>
        <v>640</v>
      </c>
      <c r="E166" s="69">
        <v>61948</v>
      </c>
      <c r="F166" s="69">
        <v>90047</v>
      </c>
      <c r="G166" s="69">
        <v>1166135</v>
      </c>
      <c r="H166" s="70" t="s">
        <v>78</v>
      </c>
      <c r="I166" s="72" t="s">
        <v>681</v>
      </c>
      <c r="J166" s="72" t="s">
        <v>333</v>
      </c>
      <c r="K166" s="70" t="s">
        <v>682</v>
      </c>
      <c r="L166" s="70" t="s">
        <v>264</v>
      </c>
      <c r="M166" s="70" t="s">
        <v>683</v>
      </c>
      <c r="N166" s="109" t="s">
        <v>385</v>
      </c>
      <c r="O166" s="70" t="s">
        <v>59</v>
      </c>
      <c r="P166" s="70" t="s">
        <v>365</v>
      </c>
      <c r="Q166" s="70"/>
      <c r="R166" s="69" t="s">
        <v>337</v>
      </c>
      <c r="S166" s="69" t="s">
        <v>338</v>
      </c>
      <c r="T166" s="70" t="s">
        <v>347</v>
      </c>
    </row>
    <row r="167" customHeight="1" spans="1:20">
      <c r="A167" s="67">
        <v>45029</v>
      </c>
      <c r="B167" s="67">
        <v>45783</v>
      </c>
      <c r="C167" s="125" t="str">
        <f t="shared" si="28"/>
        <v>2 Anos, 0 Meses e 23 Dias</v>
      </c>
      <c r="D167" s="69">
        <f t="shared" si="35"/>
        <v>738</v>
      </c>
      <c r="E167" s="69">
        <v>59047</v>
      </c>
      <c r="F167" s="69">
        <v>86595</v>
      </c>
      <c r="G167" s="69">
        <v>1163332</v>
      </c>
      <c r="H167" s="70" t="s">
        <v>78</v>
      </c>
      <c r="I167" s="72" t="s">
        <v>684</v>
      </c>
      <c r="J167" s="72" t="s">
        <v>333</v>
      </c>
      <c r="K167" s="70" t="s">
        <v>685</v>
      </c>
      <c r="L167" s="70" t="s">
        <v>132</v>
      </c>
      <c r="M167" s="70"/>
      <c r="N167" s="109" t="s">
        <v>336</v>
      </c>
      <c r="O167" s="70" t="s">
        <v>201</v>
      </c>
      <c r="P167" s="70"/>
      <c r="Q167" s="70"/>
      <c r="R167" s="69" t="s">
        <v>337</v>
      </c>
      <c r="S167" s="69" t="s">
        <v>338</v>
      </c>
      <c r="T167" s="70" t="s">
        <v>347</v>
      </c>
    </row>
    <row r="168" customHeight="1" spans="1:20">
      <c r="A168" s="67">
        <v>44707</v>
      </c>
      <c r="B168" s="67">
        <v>45793</v>
      </c>
      <c r="C168" s="125" t="str">
        <f t="shared" si="28"/>
        <v>2 Anos, 11 Meses e 20 Dias</v>
      </c>
      <c r="D168" s="69" t="str">
        <f>IFERROR(MID(C168,1,FIND(" Anos",C168)-1)*365+MID(C168,FIND(" Anos",C168)+6,FIND(" Meses",C168)-FIND(" Anos",C168)-6)*30+MID(#REF!,FIND(" e ",C168)+3,FIND(" Dias",C168)-FIND(" e ",C168)-3),"")</f>
        <v/>
      </c>
      <c r="E168" s="69">
        <v>49112</v>
      </c>
      <c r="F168" s="69">
        <v>74686</v>
      </c>
      <c r="G168" s="69">
        <v>1172559</v>
      </c>
      <c r="H168" s="70" t="s">
        <v>78</v>
      </c>
      <c r="I168" s="72" t="s">
        <v>686</v>
      </c>
      <c r="J168" s="72" t="s">
        <v>333</v>
      </c>
      <c r="K168" s="70" t="s">
        <v>687</v>
      </c>
      <c r="L168" s="70" t="s">
        <v>194</v>
      </c>
      <c r="M168" s="70"/>
      <c r="N168" s="109" t="s">
        <v>385</v>
      </c>
      <c r="O168" s="70" t="s">
        <v>59</v>
      </c>
      <c r="P168" s="70" t="s">
        <v>365</v>
      </c>
      <c r="Q168" s="70"/>
      <c r="R168" s="69" t="s">
        <v>337</v>
      </c>
      <c r="S168" s="69" t="s">
        <v>338</v>
      </c>
      <c r="T168" s="70" t="s">
        <v>339</v>
      </c>
    </row>
    <row r="169" customHeight="1" spans="1:20">
      <c r="A169" s="67">
        <v>44721</v>
      </c>
      <c r="B169" s="67">
        <v>45791</v>
      </c>
      <c r="C169" s="125" t="str">
        <f t="shared" si="28"/>
        <v>2 Anos, 11 Meses e 5 Dias</v>
      </c>
      <c r="D169" s="69" t="str">
        <f>IFERROR(MID(C169,1,FIND(" Anos",C169)-1)*365+MID(C169,FIND(" Anos",C169)+6,FIND(" Meses",C169)-FIND(" Anos",C169)-6)*30+MID(C249,FIND(" e ",C169)+3,FIND(" Dias",C169)-FIND(" e ",C169)-3),"")</f>
        <v/>
      </c>
      <c r="E169" s="69">
        <v>18652</v>
      </c>
      <c r="F169" s="69">
        <v>75225</v>
      </c>
      <c r="G169" s="69">
        <v>1170303</v>
      </c>
      <c r="H169" s="70" t="s">
        <v>78</v>
      </c>
      <c r="I169" s="72" t="s">
        <v>688</v>
      </c>
      <c r="J169" s="72" t="s">
        <v>341</v>
      </c>
      <c r="K169" s="70" t="s">
        <v>689</v>
      </c>
      <c r="L169" s="70" t="s">
        <v>68</v>
      </c>
      <c r="M169" s="70"/>
      <c r="N169" s="109" t="s">
        <v>346</v>
      </c>
      <c r="O169" s="70" t="s">
        <v>59</v>
      </c>
      <c r="P169" s="70"/>
      <c r="Q169" s="70"/>
      <c r="R169" s="69" t="s">
        <v>337</v>
      </c>
      <c r="S169" s="69" t="s">
        <v>338</v>
      </c>
      <c r="T169" s="70" t="s">
        <v>347</v>
      </c>
    </row>
    <row r="170" customHeight="1" spans="1:20">
      <c r="A170" s="67">
        <v>44264</v>
      </c>
      <c r="B170" s="67">
        <v>45782</v>
      </c>
      <c r="C170" s="125" t="str">
        <f t="shared" si="28"/>
        <v>4 Anos, 1 Meses e 26 Dias</v>
      </c>
      <c r="D170" s="69">
        <f>IFERROR(MID(C170,1,FIND(" Anos",C170)-1)*365+MID(C170,FIND(" Anos",C170)+6,FIND(" Meses",C170)-FIND(" Anos",C170)-6)*30+MID(C248,FIND(" e ",C170)+3,FIND(" Dias",C170)-FIND(" e ",C170)-3),"")</f>
        <v>1505</v>
      </c>
      <c r="E170" s="69">
        <v>7859</v>
      </c>
      <c r="F170" s="69">
        <v>61862</v>
      </c>
      <c r="G170" s="69">
        <v>1161077</v>
      </c>
      <c r="H170" s="70" t="s">
        <v>78</v>
      </c>
      <c r="I170" s="72" t="s">
        <v>690</v>
      </c>
      <c r="J170" s="72" t="s">
        <v>341</v>
      </c>
      <c r="K170" s="70" t="s">
        <v>403</v>
      </c>
      <c r="L170" s="70" t="s">
        <v>96</v>
      </c>
      <c r="M170" s="70"/>
      <c r="N170" s="109" t="s">
        <v>336</v>
      </c>
      <c r="O170" s="70" t="s">
        <v>239</v>
      </c>
      <c r="P170" s="70"/>
      <c r="Q170" s="70"/>
      <c r="R170" s="69" t="s">
        <v>337</v>
      </c>
      <c r="S170" s="69" t="s">
        <v>338</v>
      </c>
      <c r="T170" s="70" t="s">
        <v>339</v>
      </c>
    </row>
    <row r="171" customHeight="1" spans="1:20">
      <c r="A171" s="67">
        <v>44089</v>
      </c>
      <c r="B171" s="67">
        <v>45805</v>
      </c>
      <c r="C171" s="125" t="str">
        <f t="shared" si="28"/>
        <v>4 Anos, 8 Meses e 13 Dias</v>
      </c>
      <c r="D171" s="69">
        <f t="shared" ref="D171:D172" si="36">IFERROR(MID(C171,1,FIND(" Anos",C171)-1)*365+MID(C171,FIND(" Anos",C171)+6,FIND(" Meses",C171)-FIND(" Anos",C171)-6)*30+MID(C252,FIND(" e ",C171)+3,FIND(" Dias",C171)-FIND(" e ",C171)-3),"")</f>
        <v>1718</v>
      </c>
      <c r="E171" s="69">
        <v>33074</v>
      </c>
      <c r="F171" s="69">
        <v>55729</v>
      </c>
      <c r="G171" s="69">
        <v>1184974</v>
      </c>
      <c r="H171" s="70" t="s">
        <v>78</v>
      </c>
      <c r="I171" s="72" t="s">
        <v>691</v>
      </c>
      <c r="J171" s="72" t="s">
        <v>341</v>
      </c>
      <c r="K171" s="70" t="s">
        <v>692</v>
      </c>
      <c r="L171" s="70" t="s">
        <v>303</v>
      </c>
      <c r="M171" s="70"/>
      <c r="N171" s="109" t="s">
        <v>364</v>
      </c>
      <c r="O171" s="70" t="s">
        <v>59</v>
      </c>
      <c r="P171" s="70" t="s">
        <v>407</v>
      </c>
      <c r="Q171" s="70" t="s">
        <v>366</v>
      </c>
      <c r="R171" s="69" t="s">
        <v>337</v>
      </c>
      <c r="S171" s="69" t="s">
        <v>338</v>
      </c>
      <c r="T171" s="70" t="s">
        <v>339</v>
      </c>
    </row>
    <row r="172" customHeight="1" spans="1:20">
      <c r="A172" s="67">
        <v>45132</v>
      </c>
      <c r="B172" s="67">
        <v>45803</v>
      </c>
      <c r="C172" s="125" t="str">
        <f t="shared" si="28"/>
        <v>1 Anos, 10 Meses e 1 Dias</v>
      </c>
      <c r="D172" s="69">
        <f t="shared" si="36"/>
        <v>666</v>
      </c>
      <c r="E172" s="69">
        <v>62370</v>
      </c>
      <c r="F172" s="69">
        <v>90575</v>
      </c>
      <c r="G172" s="69">
        <v>1182631</v>
      </c>
      <c r="H172" s="70" t="s">
        <v>82</v>
      </c>
      <c r="I172" s="72" t="s">
        <v>693</v>
      </c>
      <c r="J172" s="72" t="s">
        <v>333</v>
      </c>
      <c r="K172" s="70" t="s">
        <v>412</v>
      </c>
      <c r="L172" s="70" t="s">
        <v>194</v>
      </c>
      <c r="M172" s="70"/>
      <c r="N172" s="109" t="s">
        <v>336</v>
      </c>
      <c r="O172" s="70" t="s">
        <v>259</v>
      </c>
      <c r="P172" s="70"/>
      <c r="Q172" s="70"/>
      <c r="R172" s="69" t="s">
        <v>337</v>
      </c>
      <c r="S172" s="69" t="s">
        <v>338</v>
      </c>
      <c r="T172" s="70" t="s">
        <v>339</v>
      </c>
    </row>
    <row r="173" customHeight="1" spans="1:20">
      <c r="A173" s="67">
        <v>45113</v>
      </c>
      <c r="B173" s="67">
        <v>45789</v>
      </c>
      <c r="C173" s="125" t="str">
        <f t="shared" si="28"/>
        <v>1 Anos, 10 Meses e 6 Dias</v>
      </c>
      <c r="D173" s="69">
        <f>IFERROR(MID(C173,1,FIND(" Anos",C173)-1)*365+MID(C173,FIND(" Anos",C173)+6,FIND(" Meses",C173)-FIND(" Anos",C173)-6)*30+MID(C253,FIND(" e ",C173)+3,FIND(" Dias",C173)-FIND(" e ",C173)-3),"")</f>
        <v>666</v>
      </c>
      <c r="E173" s="69">
        <v>40344</v>
      </c>
      <c r="F173" s="69">
        <v>89783</v>
      </c>
      <c r="G173" s="69">
        <v>1167782</v>
      </c>
      <c r="H173" s="70" t="s">
        <v>82</v>
      </c>
      <c r="I173" s="72" t="s">
        <v>694</v>
      </c>
      <c r="J173" s="72" t="s">
        <v>341</v>
      </c>
      <c r="K173" s="70" t="s">
        <v>695</v>
      </c>
      <c r="L173" s="70" t="s">
        <v>196</v>
      </c>
      <c r="M173" s="70" t="s">
        <v>446</v>
      </c>
      <c r="N173" s="109" t="s">
        <v>336</v>
      </c>
      <c r="O173" s="70" t="s">
        <v>259</v>
      </c>
      <c r="P173" s="70"/>
      <c r="Q173" s="70"/>
      <c r="R173" s="69" t="s">
        <v>337</v>
      </c>
      <c r="S173" s="69" t="s">
        <v>338</v>
      </c>
      <c r="T173" s="70" t="s">
        <v>339</v>
      </c>
    </row>
    <row r="174" customHeight="1" spans="1:20">
      <c r="A174" s="67">
        <v>45105</v>
      </c>
      <c r="B174" s="67">
        <v>45805</v>
      </c>
      <c r="C174" s="125" t="str">
        <f t="shared" si="28"/>
        <v>1 Anos, 11 Meses e 0 Dias</v>
      </c>
      <c r="D174" s="69">
        <f>IFERROR(MID(C174,1,FIND(" Anos",C174)-1)*365+MID(C174,FIND(" Anos",C174)+6,FIND(" Meses",C174)-FIND(" Anos",C174)-6)*30+MID(C255,FIND(" e ",C174)+3,FIND(" Dias",C174)-FIND(" e ",C174)-3),"")</f>
        <v>696</v>
      </c>
      <c r="E174" s="69">
        <v>41492</v>
      </c>
      <c r="F174" s="69">
        <v>89430</v>
      </c>
      <c r="G174" s="69">
        <v>1185015</v>
      </c>
      <c r="H174" s="70" t="s">
        <v>82</v>
      </c>
      <c r="I174" s="72" t="s">
        <v>696</v>
      </c>
      <c r="J174" s="72" t="s">
        <v>341</v>
      </c>
      <c r="K174" s="70" t="s">
        <v>697</v>
      </c>
      <c r="L174" s="70" t="s">
        <v>162</v>
      </c>
      <c r="M174" s="70"/>
      <c r="N174" s="109" t="s">
        <v>534</v>
      </c>
      <c r="O174" s="70" t="s">
        <v>59</v>
      </c>
      <c r="P174" s="70"/>
      <c r="Q174" s="70"/>
      <c r="R174" s="69" t="s">
        <v>337</v>
      </c>
      <c r="S174" s="69" t="s">
        <v>338</v>
      </c>
      <c r="T174" s="70" t="s">
        <v>339</v>
      </c>
    </row>
    <row r="175" customHeight="1" spans="1:20">
      <c r="A175" s="67">
        <v>45336</v>
      </c>
      <c r="B175" s="67">
        <v>45779</v>
      </c>
      <c r="C175" s="125" t="str">
        <f t="shared" si="28"/>
        <v>1 Anos, 2 Meses e 18 Dias</v>
      </c>
      <c r="D175" s="69">
        <f>IFERROR(MID(C175,1,FIND(" Anos",C175)-1)*365+MID(C175,FIND(" Anos",C175)+6,FIND(" Meses",C175)-FIND(" Anos",C175)-6)*30+MID(C253,FIND(" e ",C175)+3,FIND(" Dias",C175)-FIND(" e ",C175)-3),"")</f>
        <v>426</v>
      </c>
      <c r="E175" s="69">
        <v>38061</v>
      </c>
      <c r="F175" s="69">
        <v>99362</v>
      </c>
      <c r="G175" s="69">
        <v>1160392</v>
      </c>
      <c r="H175" s="70" t="s">
        <v>82</v>
      </c>
      <c r="I175" s="72" t="s">
        <v>698</v>
      </c>
      <c r="J175" s="72" t="s">
        <v>341</v>
      </c>
      <c r="K175" s="70" t="s">
        <v>699</v>
      </c>
      <c r="L175" s="70" t="s">
        <v>289</v>
      </c>
      <c r="M175" s="70"/>
      <c r="N175" s="109" t="s">
        <v>400</v>
      </c>
      <c r="O175" s="70"/>
      <c r="P175" s="70"/>
      <c r="Q175" s="70"/>
      <c r="R175" s="69" t="s">
        <v>337</v>
      </c>
      <c r="S175" s="69" t="s">
        <v>338</v>
      </c>
      <c r="T175" s="70" t="s">
        <v>339</v>
      </c>
    </row>
    <row r="176" customHeight="1" spans="1:20">
      <c r="A176" s="67">
        <v>45237</v>
      </c>
      <c r="B176" s="67">
        <v>45807</v>
      </c>
      <c r="C176" s="125" t="str">
        <f t="shared" si="28"/>
        <v>1 Anos, 6 Meses e 23 Dias</v>
      </c>
      <c r="D176" s="69">
        <f t="shared" ref="D176:D179" si="37">IFERROR(MID(C176,1,FIND(" Anos",C176)-1)*365+MID(C176,FIND(" Anos",C176)+6,FIND(" Meses",C176)-FIND(" Anos",C176)-6)*30+MID(C257,FIND(" e ",C176)+3,FIND(" Dias",C176)-FIND(" e ",C176)-3),"")</f>
        <v>573</v>
      </c>
      <c r="E176" s="69">
        <v>65841</v>
      </c>
      <c r="F176" s="69">
        <v>94771</v>
      </c>
      <c r="G176" s="69">
        <v>1186650</v>
      </c>
      <c r="H176" s="70" t="s">
        <v>82</v>
      </c>
      <c r="I176" s="72" t="s">
        <v>700</v>
      </c>
      <c r="J176" s="72" t="s">
        <v>341</v>
      </c>
      <c r="K176" s="70" t="s">
        <v>557</v>
      </c>
      <c r="L176" s="70" t="s">
        <v>266</v>
      </c>
      <c r="M176" s="70"/>
      <c r="N176" s="109" t="s">
        <v>346</v>
      </c>
      <c r="O176" s="70" t="s">
        <v>59</v>
      </c>
      <c r="P176" s="70"/>
      <c r="Q176" s="70"/>
      <c r="R176" s="69" t="s">
        <v>337</v>
      </c>
      <c r="S176" s="69" t="s">
        <v>338</v>
      </c>
      <c r="T176" s="70" t="s">
        <v>339</v>
      </c>
    </row>
    <row r="177" customHeight="1" spans="1:20">
      <c r="A177" s="67">
        <v>45182</v>
      </c>
      <c r="B177" s="67">
        <v>45805</v>
      </c>
      <c r="C177" s="125" t="str">
        <f t="shared" si="28"/>
        <v>1 Anos, 8 Meses e 15 Dias</v>
      </c>
      <c r="D177" s="69">
        <f t="shared" si="37"/>
        <v>630</v>
      </c>
      <c r="E177" s="69">
        <v>63981</v>
      </c>
      <c r="F177" s="69">
        <v>92531</v>
      </c>
      <c r="G177" s="69">
        <v>1185004</v>
      </c>
      <c r="H177" s="70" t="s">
        <v>82</v>
      </c>
      <c r="I177" s="72" t="s">
        <v>701</v>
      </c>
      <c r="J177" s="72" t="s">
        <v>333</v>
      </c>
      <c r="K177" s="70" t="s">
        <v>702</v>
      </c>
      <c r="L177" s="70" t="s">
        <v>100</v>
      </c>
      <c r="M177" s="70"/>
      <c r="N177" s="109" t="s">
        <v>385</v>
      </c>
      <c r="O177" s="70" t="s">
        <v>59</v>
      </c>
      <c r="P177" s="70" t="s">
        <v>365</v>
      </c>
      <c r="Q177" s="70"/>
      <c r="R177" s="69" t="s">
        <v>337</v>
      </c>
      <c r="S177" s="69" t="s">
        <v>338</v>
      </c>
      <c r="T177" s="70" t="s">
        <v>339</v>
      </c>
    </row>
    <row r="178" customHeight="1" spans="1:20">
      <c r="A178" s="67">
        <v>45170</v>
      </c>
      <c r="B178" s="67">
        <v>45796</v>
      </c>
      <c r="C178" s="125" t="str">
        <f t="shared" si="28"/>
        <v>1 Anos, 8 Meses e 18 Dias</v>
      </c>
      <c r="D178" s="69">
        <f t="shared" si="37"/>
        <v>634</v>
      </c>
      <c r="E178" s="69">
        <v>63460</v>
      </c>
      <c r="F178" s="69">
        <v>91919</v>
      </c>
      <c r="G178" s="69">
        <v>1174773</v>
      </c>
      <c r="H178" s="70" t="s">
        <v>82</v>
      </c>
      <c r="I178" s="72" t="s">
        <v>703</v>
      </c>
      <c r="J178" s="72" t="s">
        <v>341</v>
      </c>
      <c r="K178" s="70" t="s">
        <v>704</v>
      </c>
      <c r="L178" s="70" t="s">
        <v>222</v>
      </c>
      <c r="M178" s="70"/>
      <c r="N178" s="109" t="s">
        <v>336</v>
      </c>
      <c r="O178" s="70" t="s">
        <v>111</v>
      </c>
      <c r="P178" s="70"/>
      <c r="Q178" s="70"/>
      <c r="R178" s="69" t="s">
        <v>337</v>
      </c>
      <c r="S178" s="69" t="s">
        <v>338</v>
      </c>
      <c r="T178" s="70" t="s">
        <v>347</v>
      </c>
    </row>
    <row r="179" customHeight="1" spans="1:20">
      <c r="A179" s="67">
        <v>45194</v>
      </c>
      <c r="B179" s="67">
        <v>45804</v>
      </c>
      <c r="C179" s="125" t="str">
        <f t="shared" si="28"/>
        <v>1 Anos, 8 Meses e 2 Dias</v>
      </c>
      <c r="D179" s="69">
        <f t="shared" si="37"/>
        <v>606</v>
      </c>
      <c r="E179" s="69">
        <v>64556</v>
      </c>
      <c r="F179" s="69">
        <v>93215</v>
      </c>
      <c r="G179" s="69">
        <v>1183635</v>
      </c>
      <c r="H179" s="70" t="s">
        <v>82</v>
      </c>
      <c r="I179" s="72" t="s">
        <v>705</v>
      </c>
      <c r="J179" s="72" t="s">
        <v>333</v>
      </c>
      <c r="K179" s="70" t="s">
        <v>706</v>
      </c>
      <c r="L179" s="70" t="s">
        <v>100</v>
      </c>
      <c r="M179" s="70"/>
      <c r="N179" s="109" t="s">
        <v>385</v>
      </c>
      <c r="O179" s="70" t="s">
        <v>59</v>
      </c>
      <c r="P179" s="70" t="s">
        <v>365</v>
      </c>
      <c r="Q179" s="70"/>
      <c r="R179" s="69" t="s">
        <v>337</v>
      </c>
      <c r="S179" s="69" t="s">
        <v>338</v>
      </c>
      <c r="T179" s="70" t="s">
        <v>339</v>
      </c>
    </row>
    <row r="180" customHeight="1" spans="1:20">
      <c r="A180" s="67">
        <v>45149</v>
      </c>
      <c r="B180" s="67">
        <v>45784</v>
      </c>
      <c r="C180" s="125" t="str">
        <f t="shared" si="28"/>
        <v>1 Anos, 8 Meses e 26 Dias</v>
      </c>
      <c r="D180" s="69">
        <f>IFERROR(MID(C180,1,FIND(" Anos",C180)-1)*365+MID(C180,FIND(" Anos",C180)+6,FIND(" Meses",C180)-FIND(" Anos",C180)-6)*30+MID(C258,FIND(" e ",C180)+3,FIND(" Dias",C180)-FIND(" e ",C180)-3),"")</f>
        <v>630</v>
      </c>
      <c r="E180" s="69">
        <v>62841</v>
      </c>
      <c r="F180" s="69">
        <v>91139</v>
      </c>
      <c r="G180" s="69">
        <v>1164606</v>
      </c>
      <c r="H180" s="70" t="s">
        <v>82</v>
      </c>
      <c r="I180" s="72" t="s">
        <v>707</v>
      </c>
      <c r="J180" s="72" t="s">
        <v>341</v>
      </c>
      <c r="K180" s="70" t="s">
        <v>358</v>
      </c>
      <c r="L180" s="70" t="s">
        <v>232</v>
      </c>
      <c r="M180" s="70"/>
      <c r="N180" s="109" t="s">
        <v>364</v>
      </c>
      <c r="O180" s="70" t="s">
        <v>59</v>
      </c>
      <c r="P180" s="70" t="s">
        <v>407</v>
      </c>
      <c r="Q180" s="70" t="s">
        <v>366</v>
      </c>
      <c r="R180" s="69" t="s">
        <v>337</v>
      </c>
      <c r="S180" s="69" t="s">
        <v>338</v>
      </c>
      <c r="T180" s="70" t="s">
        <v>339</v>
      </c>
    </row>
    <row r="181" customHeight="1" spans="1:20">
      <c r="A181" s="67">
        <v>45154</v>
      </c>
      <c r="B181" s="67">
        <v>45789</v>
      </c>
      <c r="C181" s="125" t="str">
        <f t="shared" si="28"/>
        <v>1 Anos, 8 Meses e 26 Dias</v>
      </c>
      <c r="D181" s="69">
        <f t="shared" ref="D181:D182" si="38">IFERROR(MID(C181,1,FIND(" Anos",C181)-1)*365+MID(C181,FIND(" Anos",C181)+6,FIND(" Meses",C181)-FIND(" Anos",C181)-6)*30+MID(C261,FIND(" e ",C181)+3,FIND(" Dias",C181)-FIND(" e ",C181)-3),"")</f>
        <v>622</v>
      </c>
      <c r="E181" s="69">
        <v>63064</v>
      </c>
      <c r="F181" s="69">
        <v>91420</v>
      </c>
      <c r="G181" s="69">
        <v>1167929</v>
      </c>
      <c r="H181" s="70" t="s">
        <v>82</v>
      </c>
      <c r="I181" s="72" t="s">
        <v>708</v>
      </c>
      <c r="J181" s="72" t="s">
        <v>333</v>
      </c>
      <c r="K181" s="70" t="s">
        <v>709</v>
      </c>
      <c r="L181" s="70" t="s">
        <v>280</v>
      </c>
      <c r="M181" s="70"/>
      <c r="N181" s="109" t="s">
        <v>346</v>
      </c>
      <c r="O181" s="70" t="s">
        <v>59</v>
      </c>
      <c r="P181" s="70"/>
      <c r="Q181" s="70"/>
      <c r="R181" s="69" t="s">
        <v>337</v>
      </c>
      <c r="S181" s="69" t="s">
        <v>338</v>
      </c>
      <c r="T181" s="70" t="s">
        <v>339</v>
      </c>
    </row>
    <row r="182" customHeight="1" spans="1:20">
      <c r="A182" s="67">
        <v>45175</v>
      </c>
      <c r="B182" s="67">
        <v>45790</v>
      </c>
      <c r="C182" s="125" t="str">
        <f t="shared" si="28"/>
        <v>1 Anos, 8 Meses e 7 Dias</v>
      </c>
      <c r="D182" s="69">
        <f t="shared" si="38"/>
        <v>607</v>
      </c>
      <c r="E182" s="69">
        <v>63843</v>
      </c>
      <c r="F182" s="69">
        <v>92378</v>
      </c>
      <c r="G182" s="69">
        <v>1169224</v>
      </c>
      <c r="H182" s="70" t="s">
        <v>82</v>
      </c>
      <c r="I182" s="72" t="s">
        <v>710</v>
      </c>
      <c r="J182" s="72" t="s">
        <v>341</v>
      </c>
      <c r="K182" s="70" t="s">
        <v>711</v>
      </c>
      <c r="L182" s="70" t="s">
        <v>196</v>
      </c>
      <c r="M182" s="70"/>
      <c r="N182" s="109" t="s">
        <v>400</v>
      </c>
      <c r="O182" s="70" t="s">
        <v>59</v>
      </c>
      <c r="P182" s="70"/>
      <c r="Q182" s="70"/>
      <c r="R182" s="69" t="s">
        <v>337</v>
      </c>
      <c r="S182" s="69" t="s">
        <v>338</v>
      </c>
      <c r="T182" s="70" t="s">
        <v>347</v>
      </c>
    </row>
    <row r="183" customHeight="1" spans="1:20">
      <c r="A183" s="67">
        <v>45181</v>
      </c>
      <c r="B183" s="67">
        <v>45797</v>
      </c>
      <c r="C183" s="125" t="str">
        <f t="shared" si="28"/>
        <v>1 Anos, 8 Meses e 8 Dias</v>
      </c>
      <c r="D183" s="69">
        <f t="shared" ref="D183:D184" si="39">IFERROR(MID(C183,1,FIND(" Anos",C183)-1)*365+MID(C183,FIND(" Anos",C183)+6,FIND(" Meses",C183)-FIND(" Anos",C183)-6)*30+MID(C264,FIND(" e ",C183)+3,FIND(" Dias",C183)-FIND(" e ",C183)-3),"")</f>
        <v>607</v>
      </c>
      <c r="E183" s="69">
        <v>63969</v>
      </c>
      <c r="F183" s="69">
        <v>92517</v>
      </c>
      <c r="G183" s="69">
        <v>1175135</v>
      </c>
      <c r="H183" s="70" t="s">
        <v>82</v>
      </c>
      <c r="I183" s="72" t="s">
        <v>712</v>
      </c>
      <c r="J183" s="72" t="s">
        <v>333</v>
      </c>
      <c r="K183" s="70" t="s">
        <v>713</v>
      </c>
      <c r="L183" s="70" t="s">
        <v>104</v>
      </c>
      <c r="M183" s="70"/>
      <c r="N183" s="109" t="s">
        <v>400</v>
      </c>
      <c r="O183" s="70" t="s">
        <v>59</v>
      </c>
      <c r="P183" s="70"/>
      <c r="Q183" s="70"/>
      <c r="R183" s="69" t="s">
        <v>337</v>
      </c>
      <c r="S183" s="69" t="s">
        <v>338</v>
      </c>
      <c r="T183" s="70" t="s">
        <v>339</v>
      </c>
    </row>
    <row r="184" customHeight="1" spans="1:20">
      <c r="A184" s="67">
        <v>45142</v>
      </c>
      <c r="B184" s="67">
        <v>45797</v>
      </c>
      <c r="C184" s="125" t="str">
        <f t="shared" si="28"/>
        <v>1 Anos, 9 Meses e 16 Dias</v>
      </c>
      <c r="D184" s="69">
        <f t="shared" si="39"/>
        <v>657</v>
      </c>
      <c r="E184" s="69">
        <v>40552</v>
      </c>
      <c r="F184" s="69">
        <v>90990</v>
      </c>
      <c r="G184" s="69">
        <v>1175353</v>
      </c>
      <c r="H184" s="70" t="s">
        <v>82</v>
      </c>
      <c r="I184" s="72" t="s">
        <v>714</v>
      </c>
      <c r="J184" s="72" t="s">
        <v>341</v>
      </c>
      <c r="K184" s="70" t="s">
        <v>529</v>
      </c>
      <c r="L184" s="70" t="s">
        <v>281</v>
      </c>
      <c r="M184" s="70"/>
      <c r="N184" s="109" t="s">
        <v>534</v>
      </c>
      <c r="O184" s="70" t="s">
        <v>59</v>
      </c>
      <c r="P184" s="70"/>
      <c r="Q184" s="70"/>
      <c r="R184" s="69" t="s">
        <v>337</v>
      </c>
      <c r="S184" s="69" t="s">
        <v>338</v>
      </c>
      <c r="T184" s="70" t="s">
        <v>339</v>
      </c>
    </row>
    <row r="185" customHeight="1" spans="1:20">
      <c r="A185" s="67">
        <v>45126</v>
      </c>
      <c r="B185" s="67">
        <v>45785</v>
      </c>
      <c r="C185" s="125" t="str">
        <f t="shared" si="28"/>
        <v>1 Anos, 9 Meses e 19 Dias</v>
      </c>
      <c r="D185" s="69">
        <f>IFERROR(MID(C185,1,FIND(" Anos",C185)-1)*365+MID(C185,FIND(" Anos",C185)+6,FIND(" Meses",C185)-FIND(" Anos",C185)-6)*30+MID(C265,FIND(" e ",C185)+3,FIND(" Dias",C185)-FIND(" e ",C185)-3),"")</f>
        <v>657</v>
      </c>
      <c r="E185" s="69">
        <v>5295</v>
      </c>
      <c r="F185" s="69">
        <v>90465</v>
      </c>
      <c r="G185" s="69">
        <v>1165251</v>
      </c>
      <c r="H185" s="70" t="s">
        <v>82</v>
      </c>
      <c r="I185" s="72" t="s">
        <v>715</v>
      </c>
      <c r="J185" s="72" t="s">
        <v>333</v>
      </c>
      <c r="K185" s="70" t="s">
        <v>342</v>
      </c>
      <c r="L185" s="70" t="s">
        <v>80</v>
      </c>
      <c r="M185" s="70" t="s">
        <v>361</v>
      </c>
      <c r="N185" s="109" t="s">
        <v>364</v>
      </c>
      <c r="O185" s="70" t="s">
        <v>59</v>
      </c>
      <c r="P185" s="70" t="s">
        <v>365</v>
      </c>
      <c r="Q185" s="70" t="s">
        <v>366</v>
      </c>
      <c r="R185" s="69" t="s">
        <v>337</v>
      </c>
      <c r="S185" s="69" t="s">
        <v>338</v>
      </c>
      <c r="T185" s="70" t="s">
        <v>347</v>
      </c>
    </row>
    <row r="186" customHeight="1" spans="1:20">
      <c r="A186" s="67">
        <v>45119</v>
      </c>
      <c r="B186" s="67">
        <v>45779</v>
      </c>
      <c r="C186" s="125" t="str">
        <f t="shared" si="28"/>
        <v>1 Anos, 9 Meses e 20 Dias</v>
      </c>
      <c r="D186" s="69">
        <f>IFERROR(MID(C186,1,FIND(" Anos",C186)-1)*365+MID(C186,FIND(" Anos",C186)+6,FIND(" Meses",C186)-FIND(" Anos",C186)-6)*30+MID(C264,FIND(" e ",C186)+3,FIND(" Dias",C186)-FIND(" e ",C186)-3),"")</f>
        <v>637</v>
      </c>
      <c r="E186" s="69">
        <v>61931</v>
      </c>
      <c r="F186" s="69">
        <v>90020</v>
      </c>
      <c r="G186" s="69">
        <v>1160535</v>
      </c>
      <c r="H186" s="70" t="s">
        <v>82</v>
      </c>
      <c r="I186" s="72" t="s">
        <v>716</v>
      </c>
      <c r="J186" s="72" t="s">
        <v>341</v>
      </c>
      <c r="K186" s="70" t="s">
        <v>717</v>
      </c>
      <c r="L186" s="70" t="s">
        <v>220</v>
      </c>
      <c r="M186" s="70"/>
      <c r="N186" s="109" t="s">
        <v>336</v>
      </c>
      <c r="O186" s="70" t="s">
        <v>83</v>
      </c>
      <c r="P186" s="70"/>
      <c r="Q186" s="70"/>
      <c r="R186" s="69" t="s">
        <v>337</v>
      </c>
      <c r="S186" s="69" t="s">
        <v>338</v>
      </c>
      <c r="T186" s="70" t="s">
        <v>347</v>
      </c>
    </row>
    <row r="187" customHeight="1" spans="1:20">
      <c r="A187" s="67">
        <v>45147</v>
      </c>
      <c r="B187" s="67">
        <v>45793</v>
      </c>
      <c r="C187" s="125" t="str">
        <f t="shared" si="28"/>
        <v>1 Anos, 9 Meses e 7 Dias</v>
      </c>
      <c r="D187" s="69">
        <f>IFERROR(MID(C187,1,FIND(" Anos",C187)-1)*365+MID(C187,FIND(" Anos",C187)+6,FIND(" Meses",C187)-FIND(" Anos",C187)-6)*30+MID(C268,FIND(" e ",C187)+3,FIND(" Dias",C187)-FIND(" e ",C187)-3),"")</f>
        <v>638</v>
      </c>
      <c r="E187" s="69">
        <v>46898</v>
      </c>
      <c r="F187" s="69">
        <v>90996</v>
      </c>
      <c r="G187" s="69">
        <v>1172877</v>
      </c>
      <c r="H187" s="70" t="s">
        <v>82</v>
      </c>
      <c r="I187" s="72" t="s">
        <v>718</v>
      </c>
      <c r="J187" s="72" t="s">
        <v>341</v>
      </c>
      <c r="K187" s="70" t="s">
        <v>510</v>
      </c>
      <c r="L187" s="70" t="s">
        <v>270</v>
      </c>
      <c r="M187" s="70" t="s">
        <v>719</v>
      </c>
      <c r="N187" s="109" t="s">
        <v>336</v>
      </c>
      <c r="O187" s="70" t="s">
        <v>259</v>
      </c>
      <c r="P187" s="70"/>
      <c r="Q187" s="70"/>
      <c r="R187" s="69" t="s">
        <v>337</v>
      </c>
      <c r="S187" s="69" t="s">
        <v>338</v>
      </c>
      <c r="T187" s="70" t="s">
        <v>339</v>
      </c>
    </row>
    <row r="188" customHeight="1" spans="1:20">
      <c r="A188" s="67">
        <v>45036</v>
      </c>
      <c r="B188" s="67">
        <v>45789</v>
      </c>
      <c r="C188" s="125" t="str">
        <f t="shared" si="28"/>
        <v>2 Anos, 0 Meses e 22 Dias</v>
      </c>
      <c r="D188" s="69">
        <f t="shared" ref="D188:D189" si="40">IFERROR(MID(C188,1,FIND(" Anos",C188)-1)*365+MID(C188,FIND(" Anos",C188)+6,FIND(" Meses",C188)-FIND(" Anos",C188)-6)*30+MID(C268,FIND(" e ",C188)+3,FIND(" Dias",C188)-FIND(" e ",C188)-3),"")</f>
        <v>733</v>
      </c>
      <c r="E188" s="69">
        <v>59208</v>
      </c>
      <c r="F188" s="69">
        <v>86750</v>
      </c>
      <c r="G188" s="69">
        <v>1168363</v>
      </c>
      <c r="H188" s="70" t="s">
        <v>82</v>
      </c>
      <c r="I188" s="72" t="s">
        <v>720</v>
      </c>
      <c r="J188" s="72" t="s">
        <v>333</v>
      </c>
      <c r="K188" s="70" t="s">
        <v>721</v>
      </c>
      <c r="L188" s="70" t="s">
        <v>156</v>
      </c>
      <c r="M188" s="70"/>
      <c r="N188" s="109" t="s">
        <v>336</v>
      </c>
      <c r="O188" s="70" t="s">
        <v>179</v>
      </c>
      <c r="P188" s="70"/>
      <c r="Q188" s="70"/>
      <c r="R188" s="69" t="s">
        <v>337</v>
      </c>
      <c r="S188" s="69" t="s">
        <v>338</v>
      </c>
      <c r="T188" s="70" t="s">
        <v>339</v>
      </c>
    </row>
    <row r="189" customHeight="1" spans="1:20">
      <c r="A189" s="67">
        <v>43955</v>
      </c>
      <c r="B189" s="67">
        <v>45790</v>
      </c>
      <c r="C189" s="125" t="str">
        <f t="shared" si="28"/>
        <v>5 Anos, 0 Meses e 9 Dias</v>
      </c>
      <c r="D189" s="69">
        <f t="shared" si="40"/>
        <v>1828</v>
      </c>
      <c r="E189" s="69">
        <v>29532</v>
      </c>
      <c r="F189" s="69">
        <v>51401</v>
      </c>
      <c r="G189" s="69">
        <v>1169216</v>
      </c>
      <c r="H189" s="70" t="s">
        <v>82</v>
      </c>
      <c r="I189" s="72" t="s">
        <v>722</v>
      </c>
      <c r="J189" s="72" t="s">
        <v>333</v>
      </c>
      <c r="K189" s="70" t="s">
        <v>510</v>
      </c>
      <c r="L189" s="70" t="s">
        <v>270</v>
      </c>
      <c r="M189" s="70" t="s">
        <v>723</v>
      </c>
      <c r="N189" s="109" t="s">
        <v>377</v>
      </c>
      <c r="O189" s="70" t="s">
        <v>59</v>
      </c>
      <c r="P189" s="70" t="s">
        <v>365</v>
      </c>
      <c r="Q189" s="70"/>
      <c r="R189" s="69" t="s">
        <v>337</v>
      </c>
      <c r="S189" s="69" t="s">
        <v>338</v>
      </c>
      <c r="T189" s="70" t="s">
        <v>339</v>
      </c>
    </row>
    <row r="190" customHeight="1" spans="1:20">
      <c r="A190" s="67">
        <v>45706</v>
      </c>
      <c r="B190" s="67">
        <v>45807</v>
      </c>
      <c r="C190" s="125" t="str">
        <f t="shared" si="28"/>
        <v>0 Anos, 3 Meses e 12 Dias</v>
      </c>
      <c r="D190" s="69">
        <f t="shared" ref="D190:D191" si="41">IFERROR(MID(C190,1,FIND(" Anos",C190)-1)*365+MID(C190,FIND(" Anos",C190)+6,FIND(" Meses",C190)-FIND(" Anos",C190)-6)*30+MID(C271,FIND(" e ",C190)+3,FIND(" Dias",C190)-FIND(" e ",C190)-3),"")</f>
        <v>103</v>
      </c>
      <c r="E190" s="69">
        <v>81629</v>
      </c>
      <c r="F190" s="69">
        <v>119013</v>
      </c>
      <c r="G190" s="69">
        <v>1186538</v>
      </c>
      <c r="H190" s="70" t="s">
        <v>86</v>
      </c>
      <c r="I190" s="72" t="s">
        <v>724</v>
      </c>
      <c r="J190" s="72" t="s">
        <v>333</v>
      </c>
      <c r="K190" s="70" t="s">
        <v>725</v>
      </c>
      <c r="L190" s="70" t="s">
        <v>275</v>
      </c>
      <c r="M190" s="70"/>
      <c r="N190" s="109" t="s">
        <v>336</v>
      </c>
      <c r="O190" s="70" t="s">
        <v>259</v>
      </c>
      <c r="P190" s="70"/>
      <c r="Q190" s="70"/>
      <c r="R190" s="69" t="s">
        <v>337</v>
      </c>
      <c r="S190" s="69" t="s">
        <v>338</v>
      </c>
      <c r="T190" s="70" t="s">
        <v>347</v>
      </c>
    </row>
    <row r="191" customHeight="1" spans="1:20">
      <c r="A191" s="67">
        <v>45652</v>
      </c>
      <c r="B191" s="67">
        <v>45804</v>
      </c>
      <c r="C191" s="125" t="str">
        <f t="shared" si="28"/>
        <v>0 Anos, 5 Meses e 1 Dias</v>
      </c>
      <c r="D191" s="69">
        <f t="shared" si="41"/>
        <v>151</v>
      </c>
      <c r="E191" s="69">
        <v>79742</v>
      </c>
      <c r="F191" s="69">
        <v>116734</v>
      </c>
      <c r="G191" s="69">
        <v>1183538</v>
      </c>
      <c r="H191" s="70" t="s">
        <v>86</v>
      </c>
      <c r="I191" s="72" t="s">
        <v>726</v>
      </c>
      <c r="J191" s="72" t="s">
        <v>341</v>
      </c>
      <c r="K191" s="70" t="s">
        <v>727</v>
      </c>
      <c r="L191" s="70" t="s">
        <v>214</v>
      </c>
      <c r="M191" s="70" t="s">
        <v>728</v>
      </c>
      <c r="N191" s="109" t="s">
        <v>336</v>
      </c>
      <c r="O191" s="70" t="s">
        <v>191</v>
      </c>
      <c r="P191" s="70"/>
      <c r="Q191" s="70"/>
      <c r="R191" s="69" t="s">
        <v>337</v>
      </c>
      <c r="S191" s="69" t="s">
        <v>338</v>
      </c>
      <c r="T191" s="70" t="s">
        <v>347</v>
      </c>
    </row>
    <row r="192" customHeight="1" spans="1:20">
      <c r="A192" s="67">
        <v>45547</v>
      </c>
      <c r="B192" s="67">
        <v>45799</v>
      </c>
      <c r="C192" s="125" t="str">
        <f t="shared" si="28"/>
        <v>0 Anos, 8 Meses e 10 Dias</v>
      </c>
      <c r="D192" s="69">
        <f t="shared" ref="D192:D193" si="42">IFERROR(MID(C192,1,FIND(" Anos",C192)-1)*365+MID(C192,FIND(" Anos",C192)+6,FIND(" Meses",C192)-FIND(" Anos",C192)-6)*30+MID(C272,FIND(" e ",C192)+3,FIND(" Dias",C192)-FIND(" e ",C192)-3),"")</f>
        <v>256</v>
      </c>
      <c r="E192" s="69">
        <v>76528</v>
      </c>
      <c r="F192" s="69">
        <v>112977</v>
      </c>
      <c r="G192" s="69">
        <v>1177712</v>
      </c>
      <c r="H192" s="70" t="s">
        <v>86</v>
      </c>
      <c r="I192" s="72" t="s">
        <v>729</v>
      </c>
      <c r="J192" s="72" t="s">
        <v>333</v>
      </c>
      <c r="K192" s="70" t="s">
        <v>654</v>
      </c>
      <c r="L192" s="70" t="s">
        <v>120</v>
      </c>
      <c r="M192" s="70" t="s">
        <v>730</v>
      </c>
      <c r="N192" s="109" t="s">
        <v>336</v>
      </c>
      <c r="O192" s="70" t="s">
        <v>169</v>
      </c>
      <c r="P192" s="70"/>
      <c r="Q192" s="70"/>
      <c r="R192" s="69" t="s">
        <v>337</v>
      </c>
      <c r="S192" s="69" t="s">
        <v>338</v>
      </c>
      <c r="T192" s="70" t="s">
        <v>347</v>
      </c>
    </row>
    <row r="193" customHeight="1" spans="1:20">
      <c r="A193" s="67">
        <v>44238</v>
      </c>
      <c r="B193" s="67">
        <v>45789</v>
      </c>
      <c r="C193" s="125" t="str">
        <f t="shared" si="28"/>
        <v>4 Anos, 3 Meses e 1 Dias</v>
      </c>
      <c r="D193" s="69">
        <f t="shared" si="42"/>
        <v>1551</v>
      </c>
      <c r="E193" s="69">
        <v>37464</v>
      </c>
      <c r="F193" s="69">
        <v>60983</v>
      </c>
      <c r="G193" s="69">
        <v>1167457</v>
      </c>
      <c r="H193" s="70" t="s">
        <v>86</v>
      </c>
      <c r="I193" s="72" t="s">
        <v>731</v>
      </c>
      <c r="J193" s="72" t="s">
        <v>333</v>
      </c>
      <c r="K193" s="70" t="s">
        <v>344</v>
      </c>
      <c r="L193" s="70" t="s">
        <v>246</v>
      </c>
      <c r="M193" s="70" t="s">
        <v>732</v>
      </c>
      <c r="N193" s="109" t="s">
        <v>336</v>
      </c>
      <c r="O193" s="70" t="s">
        <v>259</v>
      </c>
      <c r="P193" s="70"/>
      <c r="Q193" s="70"/>
      <c r="R193" s="69" t="s">
        <v>337</v>
      </c>
      <c r="S193" s="69" t="s">
        <v>338</v>
      </c>
      <c r="T193" s="70" t="s">
        <v>339</v>
      </c>
    </row>
    <row r="194" customHeight="1" spans="1:20">
      <c r="A194" s="67">
        <v>45420</v>
      </c>
      <c r="B194" s="67">
        <v>45784</v>
      </c>
      <c r="C194" s="125" t="str">
        <f t="shared" ref="C194:C257" si="43">IF(OR(A194="",B194="")," ",DATEDIF(A194,B194,"Y")&amp;" Anos, "&amp;DATEDIF(A194,B194,"YM")&amp;" Meses e "&amp;DATEDIF(A194,B194,"MD")&amp;" Dias")</f>
        <v>0 Anos, 11 Meses e 29 Dias</v>
      </c>
      <c r="D194" s="69">
        <f>IFERROR(MID(C194,1,FIND(" Anos",C194)-1)*365+MID(C194,FIND(" Anos",C194)+6,FIND(" Meses",C194)-FIND(" Anos",C194)-6)*30+MID(C272,FIND(" e ",C194)+3,FIND(" Dias",C194)-FIND(" e ",C194)-3),"")</f>
        <v>336</v>
      </c>
      <c r="E194" s="69">
        <v>72566</v>
      </c>
      <c r="F194" s="69">
        <v>102462</v>
      </c>
      <c r="G194" s="69">
        <v>1164365</v>
      </c>
      <c r="H194" s="70" t="s">
        <v>90</v>
      </c>
      <c r="I194" s="72" t="s">
        <v>733</v>
      </c>
      <c r="J194" s="72" t="s">
        <v>333</v>
      </c>
      <c r="K194" s="70" t="s">
        <v>636</v>
      </c>
      <c r="L194" s="70" t="s">
        <v>277</v>
      </c>
      <c r="M194" s="70"/>
      <c r="N194" s="109" t="s">
        <v>364</v>
      </c>
      <c r="O194" s="70" t="s">
        <v>59</v>
      </c>
      <c r="P194" s="70" t="s">
        <v>365</v>
      </c>
      <c r="Q194" s="70" t="s">
        <v>366</v>
      </c>
      <c r="R194" s="69" t="s">
        <v>337</v>
      </c>
      <c r="S194" s="69" t="s">
        <v>338</v>
      </c>
      <c r="T194" s="70" t="s">
        <v>339</v>
      </c>
    </row>
    <row r="195" customHeight="1" spans="1:20">
      <c r="A195" s="67">
        <v>45435</v>
      </c>
      <c r="B195" s="67">
        <v>45786</v>
      </c>
      <c r="C195" s="125" t="str">
        <f t="shared" si="43"/>
        <v>0 Anos, 11 Meses e 16 Dias</v>
      </c>
      <c r="D195" s="69">
        <f>IFERROR(MID(C195,1,FIND(" Anos",C195)-1)*365+MID(C195,FIND(" Anos",C195)+6,FIND(" Meses",C195)-FIND(" Anos",C195)-6)*30+MID(C275,FIND(" e ",C195)+3,FIND(" Dias",C195)-FIND(" e ",C195)-3),"")</f>
        <v>337</v>
      </c>
      <c r="E195" s="69">
        <v>72999</v>
      </c>
      <c r="F195" s="69">
        <v>102931</v>
      </c>
      <c r="G195" s="69">
        <v>1166521</v>
      </c>
      <c r="H195" s="70" t="s">
        <v>94</v>
      </c>
      <c r="I195" s="72" t="s">
        <v>734</v>
      </c>
      <c r="J195" s="72" t="s">
        <v>341</v>
      </c>
      <c r="K195" s="70" t="s">
        <v>735</v>
      </c>
      <c r="L195" s="70" t="s">
        <v>303</v>
      </c>
      <c r="M195" s="70"/>
      <c r="N195" s="109" t="s">
        <v>377</v>
      </c>
      <c r="O195" s="70" t="s">
        <v>59</v>
      </c>
      <c r="P195" s="70" t="s">
        <v>471</v>
      </c>
      <c r="Q195" s="70"/>
      <c r="R195" s="69" t="s">
        <v>337</v>
      </c>
      <c r="S195" s="69" t="s">
        <v>338</v>
      </c>
      <c r="T195" s="70" t="s">
        <v>347</v>
      </c>
    </row>
    <row r="196" customHeight="1" spans="1:20">
      <c r="A196" s="67">
        <v>45426</v>
      </c>
      <c r="B196" s="67">
        <v>45779</v>
      </c>
      <c r="C196" s="125" t="str">
        <f t="shared" si="43"/>
        <v>0 Anos, 11 Meses e 18 Dias</v>
      </c>
      <c r="D196" s="69">
        <f>IFERROR(MID(C196,1,FIND(" Anos",C196)-1)*365+MID(C196,FIND(" Anos",C196)+6,FIND(" Meses",C196)-FIND(" Anos",C196)-6)*30+MID(C274,FIND(" e ",C196)+3,FIND(" Dias",C196)-FIND(" e ",C196)-3),"")</f>
        <v>330</v>
      </c>
      <c r="E196" s="69">
        <v>72811</v>
      </c>
      <c r="F196" s="69">
        <v>102733</v>
      </c>
      <c r="G196" s="69">
        <v>1160440</v>
      </c>
      <c r="H196" s="70" t="s">
        <v>94</v>
      </c>
      <c r="I196" s="72" t="s">
        <v>736</v>
      </c>
      <c r="J196" s="72" t="s">
        <v>333</v>
      </c>
      <c r="K196" s="70" t="s">
        <v>737</v>
      </c>
      <c r="L196" s="70" t="s">
        <v>287</v>
      </c>
      <c r="M196" s="70"/>
      <c r="N196" s="109" t="s">
        <v>400</v>
      </c>
      <c r="O196" s="70"/>
      <c r="P196" s="70"/>
      <c r="Q196" s="70"/>
      <c r="R196" s="69" t="s">
        <v>337</v>
      </c>
      <c r="S196" s="69" t="s">
        <v>338</v>
      </c>
      <c r="T196" s="70" t="s">
        <v>339</v>
      </c>
    </row>
    <row r="197" customHeight="1" spans="1:20">
      <c r="A197" s="67">
        <v>45638</v>
      </c>
      <c r="B197" s="67">
        <v>45800</v>
      </c>
      <c r="C197" s="125" t="str">
        <f t="shared" si="43"/>
        <v>0 Anos, 5 Meses e 11 Dias</v>
      </c>
      <c r="D197" s="69">
        <f t="shared" ref="D197:D198" si="44">IFERROR(MID(C197,1,FIND(" Anos",C197)-1)*365+MID(C197,FIND(" Anos",C197)+6,FIND(" Meses",C197)-FIND(" Anos",C197)-6)*30+MID(C278,FIND(" e ",C197)+3,FIND(" Dias",C197)-FIND(" e ",C197)-3),"")</f>
        <v>176</v>
      </c>
      <c r="E197" s="69">
        <v>79293</v>
      </c>
      <c r="F197" s="69">
        <v>116204</v>
      </c>
      <c r="G197" s="69">
        <v>1178750</v>
      </c>
      <c r="H197" s="70" t="s">
        <v>94</v>
      </c>
      <c r="I197" s="72" t="s">
        <v>738</v>
      </c>
      <c r="J197" s="72" t="s">
        <v>341</v>
      </c>
      <c r="K197" s="70" t="s">
        <v>739</v>
      </c>
      <c r="L197" s="70" t="s">
        <v>279</v>
      </c>
      <c r="M197" s="70"/>
      <c r="N197" s="109" t="s">
        <v>336</v>
      </c>
      <c r="O197" s="70" t="s">
        <v>91</v>
      </c>
      <c r="P197" s="70"/>
      <c r="Q197" s="70"/>
      <c r="R197" s="69" t="s">
        <v>337</v>
      </c>
      <c r="S197" s="69" t="s">
        <v>338</v>
      </c>
      <c r="T197" s="70" t="s">
        <v>339</v>
      </c>
    </row>
    <row r="198" customHeight="1" spans="1:20">
      <c r="A198" s="67">
        <v>45600</v>
      </c>
      <c r="B198" s="67">
        <v>45796</v>
      </c>
      <c r="C198" s="125" t="str">
        <f t="shared" si="43"/>
        <v>0 Anos, 6 Meses e 15 Dias</v>
      </c>
      <c r="D198" s="69">
        <f t="shared" si="44"/>
        <v>189</v>
      </c>
      <c r="E198" s="69">
        <v>78196</v>
      </c>
      <c r="F198" s="69">
        <v>114844</v>
      </c>
      <c r="G198" s="69">
        <v>1174069</v>
      </c>
      <c r="H198" s="70" t="s">
        <v>94</v>
      </c>
      <c r="I198" s="72" t="s">
        <v>740</v>
      </c>
      <c r="J198" s="72" t="s">
        <v>333</v>
      </c>
      <c r="K198" s="70" t="s">
        <v>741</v>
      </c>
      <c r="L198" s="70" t="s">
        <v>180</v>
      </c>
      <c r="M198" s="70" t="s">
        <v>742</v>
      </c>
      <c r="N198" s="109" t="s">
        <v>336</v>
      </c>
      <c r="O198" s="70" t="s">
        <v>241</v>
      </c>
      <c r="P198" s="70"/>
      <c r="Q198" s="70"/>
      <c r="R198" s="69" t="s">
        <v>337</v>
      </c>
      <c r="S198" s="69" t="s">
        <v>338</v>
      </c>
      <c r="T198" s="70" t="s">
        <v>339</v>
      </c>
    </row>
    <row r="199" customHeight="1" spans="1:20">
      <c r="A199" s="67">
        <v>45397</v>
      </c>
      <c r="B199" s="67">
        <v>45789</v>
      </c>
      <c r="C199" s="125" t="str">
        <f t="shared" si="43"/>
        <v>1 Anos, 0 Meses e 27 Dias</v>
      </c>
      <c r="D199" s="69">
        <f>IFERROR(MID(C199,1,FIND(" Anos",C199)-1)*365+MID(C199,FIND(" Anos",C199)+6,FIND(" Meses",C199)-FIND(" Anos",C199)-6)*30+MID(C279,FIND(" e ",C199)+3,FIND(" Dias",C199)-FIND(" e ",C199)-3),"")</f>
        <v>374</v>
      </c>
      <c r="E199" s="69">
        <v>71698</v>
      </c>
      <c r="F199" s="69">
        <v>101633</v>
      </c>
      <c r="G199" s="69">
        <v>1168236</v>
      </c>
      <c r="H199" s="70" t="s">
        <v>94</v>
      </c>
      <c r="I199" s="72" t="s">
        <v>743</v>
      </c>
      <c r="J199" s="72" t="s">
        <v>341</v>
      </c>
      <c r="K199" s="70" t="s">
        <v>744</v>
      </c>
      <c r="L199" s="70" t="s">
        <v>128</v>
      </c>
      <c r="M199" s="70"/>
      <c r="N199" s="109" t="s">
        <v>364</v>
      </c>
      <c r="O199" s="70" t="s">
        <v>59</v>
      </c>
      <c r="P199" s="70" t="s">
        <v>745</v>
      </c>
      <c r="Q199" s="70" t="s">
        <v>366</v>
      </c>
      <c r="R199" s="69" t="s">
        <v>337</v>
      </c>
      <c r="S199" s="69" t="s">
        <v>338</v>
      </c>
      <c r="T199" s="70" t="s">
        <v>339</v>
      </c>
    </row>
    <row r="200" customHeight="1" spans="1:20">
      <c r="A200" s="67">
        <v>45461</v>
      </c>
      <c r="B200" s="67">
        <v>45804</v>
      </c>
      <c r="C200" s="125" t="str">
        <f t="shared" si="43"/>
        <v>0 Anos, 11 Meses e 9 Dias</v>
      </c>
      <c r="D200" s="69" t="str">
        <f>IFERROR(MID(C200,1,FIND(" Anos",C200)-1)*365+MID(C200,FIND(" Anos",C200)+6,FIND(" Meses",C200)-FIND(" Anos",C200)-6)*30+MID(C281,FIND(" e ",C200)+3,FIND(" Dias",C200)-FIND(" e ",C200)-3),"")</f>
        <v/>
      </c>
      <c r="E200" s="69">
        <v>73914</v>
      </c>
      <c r="F200" s="69">
        <v>103917</v>
      </c>
      <c r="G200" s="69">
        <v>1183418</v>
      </c>
      <c r="H200" s="70" t="s">
        <v>98</v>
      </c>
      <c r="I200" s="72" t="s">
        <v>746</v>
      </c>
      <c r="J200" s="72" t="s">
        <v>333</v>
      </c>
      <c r="K200" s="70" t="s">
        <v>747</v>
      </c>
      <c r="L200" s="70" t="s">
        <v>250</v>
      </c>
      <c r="M200" s="70"/>
      <c r="N200" s="109" t="s">
        <v>385</v>
      </c>
      <c r="O200" s="70" t="s">
        <v>59</v>
      </c>
      <c r="P200" s="70" t="s">
        <v>365</v>
      </c>
      <c r="Q200" s="70"/>
      <c r="R200" s="69" t="s">
        <v>337</v>
      </c>
      <c r="S200" s="69" t="s">
        <v>338</v>
      </c>
      <c r="T200" s="70" t="s">
        <v>347</v>
      </c>
    </row>
    <row r="201" customHeight="1" spans="1:20">
      <c r="A201" s="67">
        <v>45601</v>
      </c>
      <c r="B201" s="67">
        <v>45799</v>
      </c>
      <c r="C201" s="125" t="str">
        <f t="shared" si="43"/>
        <v>0 Anos, 6 Meses e 17 Dias</v>
      </c>
      <c r="D201" s="69">
        <f>IFERROR(MID(C201,1,FIND(" Anos",C201)-1)*365+MID(C201,FIND(" Anos",C201)+6,FIND(" Meses",C201)-FIND(" Anos",C201)-6)*30+MID(C281,FIND(" e ",C201)+3,FIND(" Dias",C201)-FIND(" e ",C201)-3),"")</f>
        <v>183</v>
      </c>
      <c r="E201" s="69">
        <v>78217</v>
      </c>
      <c r="F201" s="69">
        <v>114880</v>
      </c>
      <c r="G201" s="69">
        <v>1177996</v>
      </c>
      <c r="H201" s="70" t="s">
        <v>102</v>
      </c>
      <c r="I201" s="72" t="s">
        <v>748</v>
      </c>
      <c r="J201" s="72" t="s">
        <v>333</v>
      </c>
      <c r="K201" s="70" t="s">
        <v>384</v>
      </c>
      <c r="L201" s="70" t="s">
        <v>291</v>
      </c>
      <c r="M201" s="70"/>
      <c r="N201" s="109" t="s">
        <v>346</v>
      </c>
      <c r="O201" s="70" t="s">
        <v>59</v>
      </c>
      <c r="P201" s="70"/>
      <c r="Q201" s="70"/>
      <c r="R201" s="69" t="s">
        <v>337</v>
      </c>
      <c r="S201" s="69" t="s">
        <v>338</v>
      </c>
      <c r="T201" s="70" t="s">
        <v>347</v>
      </c>
    </row>
    <row r="202" customHeight="1" spans="1:20">
      <c r="A202" s="67">
        <v>45246</v>
      </c>
      <c r="B202" s="67">
        <v>45804</v>
      </c>
      <c r="C202" s="125" t="str">
        <f t="shared" si="43"/>
        <v>1 Anos, 6 Meses e 11 Dias</v>
      </c>
      <c r="D202" s="69">
        <f>IFERROR(MID(C202,1,FIND(" Anos",C202)-1)*365+MID(C202,FIND(" Anos",C202)+6,FIND(" Meses",C202)-FIND(" Anos",C202)-6)*30+MID(C283,FIND(" e ",C202)+3,FIND(" Dias",C202)-FIND(" e ",C202)-3),"")</f>
        <v>546</v>
      </c>
      <c r="E202" s="69">
        <v>20955</v>
      </c>
      <c r="F202" s="69">
        <v>95412</v>
      </c>
      <c r="G202" s="69">
        <v>1183823</v>
      </c>
      <c r="H202" s="70" t="s">
        <v>106</v>
      </c>
      <c r="I202" s="72" t="s">
        <v>749</v>
      </c>
      <c r="J202" s="72" t="s">
        <v>333</v>
      </c>
      <c r="K202" s="70" t="s">
        <v>750</v>
      </c>
      <c r="L202" s="70" t="s">
        <v>273</v>
      </c>
      <c r="M202" s="70"/>
      <c r="N202" s="109" t="s">
        <v>373</v>
      </c>
      <c r="O202" s="70" t="s">
        <v>59</v>
      </c>
      <c r="P202" s="70" t="s">
        <v>365</v>
      </c>
      <c r="Q202" s="70"/>
      <c r="R202" s="69" t="s">
        <v>337</v>
      </c>
      <c r="S202" s="69" t="s">
        <v>338</v>
      </c>
      <c r="T202" s="70" t="s">
        <v>347</v>
      </c>
    </row>
    <row r="203" customHeight="1" spans="1:20">
      <c r="A203" s="67">
        <v>45770</v>
      </c>
      <c r="B203" s="67">
        <v>45790</v>
      </c>
      <c r="C203" s="125" t="str">
        <f t="shared" si="43"/>
        <v>0 Anos, 0 Meses e 20 Dias</v>
      </c>
      <c r="D203" s="69">
        <f>IFERROR(MID(C203,1,FIND(" Anos",C203)-1)*365+MID(C203,FIND(" Anos",C203)+6,FIND(" Meses",C203)-FIND(" Anos",C203)-6)*30+MID(C283,FIND(" e ",C203)+3,FIND(" Dias",C203)-FIND(" e ",C203)-3),"")</f>
        <v>1</v>
      </c>
      <c r="E203" s="69">
        <v>83946</v>
      </c>
      <c r="F203" s="69">
        <v>121689</v>
      </c>
      <c r="G203" s="69">
        <v>1169315</v>
      </c>
      <c r="H203" s="70" t="s">
        <v>110</v>
      </c>
      <c r="I203" s="72" t="s">
        <v>751</v>
      </c>
      <c r="J203" s="72" t="s">
        <v>333</v>
      </c>
      <c r="K203" s="70" t="s">
        <v>349</v>
      </c>
      <c r="L203" s="70" t="s">
        <v>244</v>
      </c>
      <c r="M203" s="70" t="s">
        <v>752</v>
      </c>
      <c r="N203" s="109" t="s">
        <v>336</v>
      </c>
      <c r="O203" s="70" t="s">
        <v>261</v>
      </c>
      <c r="P203" s="70"/>
      <c r="Q203" s="70"/>
      <c r="R203" s="69" t="s">
        <v>337</v>
      </c>
      <c r="S203" s="69" t="s">
        <v>338</v>
      </c>
      <c r="T203" s="70" t="s">
        <v>339</v>
      </c>
    </row>
    <row r="204" customHeight="1" spans="1:20">
      <c r="A204" s="67">
        <v>45768</v>
      </c>
      <c r="B204" s="67">
        <v>45796</v>
      </c>
      <c r="C204" s="125" t="str">
        <f t="shared" si="43"/>
        <v>0 Anos, 0 Meses e 28 Dias</v>
      </c>
      <c r="D204" s="69">
        <f t="shared" ref="D204:D206" si="45">IFERROR(MID(C204,1,FIND(" Anos",C204)-1)*365+MID(C204,FIND(" Anos",C204)+6,FIND(" Meses",C204)-FIND(" Anos",C204)-6)*30+MID(C285,FIND(" e ",C204)+3,FIND(" Dias",C204)-FIND(" e ",C204)-3),"")</f>
        <v>4</v>
      </c>
      <c r="E204" s="69">
        <v>83888</v>
      </c>
      <c r="F204" s="69">
        <v>121628</v>
      </c>
      <c r="G204" s="69">
        <v>1174886</v>
      </c>
      <c r="H204" s="70" t="s">
        <v>110</v>
      </c>
      <c r="I204" s="72" t="s">
        <v>753</v>
      </c>
      <c r="J204" s="72" t="s">
        <v>341</v>
      </c>
      <c r="K204" s="70" t="s">
        <v>704</v>
      </c>
      <c r="L204" s="70" t="s">
        <v>222</v>
      </c>
      <c r="M204" s="70"/>
      <c r="N204" s="109" t="s">
        <v>336</v>
      </c>
      <c r="O204" s="70" t="s">
        <v>223</v>
      </c>
      <c r="P204" s="70"/>
      <c r="Q204" s="70"/>
      <c r="R204" s="69" t="s">
        <v>337</v>
      </c>
      <c r="S204" s="69" t="s">
        <v>338</v>
      </c>
      <c r="T204" s="70" t="s">
        <v>347</v>
      </c>
    </row>
    <row r="205" customHeight="1" spans="1:20">
      <c r="A205" s="67">
        <v>45757</v>
      </c>
      <c r="B205" s="67">
        <v>45797</v>
      </c>
      <c r="C205" s="125" t="str">
        <f t="shared" si="43"/>
        <v>0 Anos, 1 Meses e 10 Dias</v>
      </c>
      <c r="D205" s="69">
        <f t="shared" si="45"/>
        <v>38</v>
      </c>
      <c r="E205" s="69">
        <v>83468</v>
      </c>
      <c r="F205" s="69">
        <v>121147</v>
      </c>
      <c r="G205" s="69">
        <v>1175685</v>
      </c>
      <c r="H205" s="70" t="s">
        <v>110</v>
      </c>
      <c r="I205" s="72" t="s">
        <v>754</v>
      </c>
      <c r="J205" s="72" t="s">
        <v>341</v>
      </c>
      <c r="K205" s="70" t="s">
        <v>372</v>
      </c>
      <c r="L205" s="70" t="s">
        <v>263</v>
      </c>
      <c r="M205" s="70"/>
      <c r="N205" s="109" t="s">
        <v>346</v>
      </c>
      <c r="O205" s="70" t="s">
        <v>59</v>
      </c>
      <c r="P205" s="70"/>
      <c r="Q205" s="70"/>
      <c r="R205" s="69" t="s">
        <v>337</v>
      </c>
      <c r="S205" s="69" t="s">
        <v>338</v>
      </c>
      <c r="T205" s="70" t="s">
        <v>339</v>
      </c>
    </row>
    <row r="206" customHeight="1" spans="1:20">
      <c r="A206" s="67">
        <v>45764</v>
      </c>
      <c r="B206" s="67">
        <v>45806</v>
      </c>
      <c r="C206" s="125" t="str">
        <f t="shared" si="43"/>
        <v>0 Anos, 1 Meses e 12 Dias</v>
      </c>
      <c r="D206" s="69">
        <f t="shared" si="45"/>
        <v>56</v>
      </c>
      <c r="E206" s="69">
        <v>83777</v>
      </c>
      <c r="F206" s="69">
        <v>121494</v>
      </c>
      <c r="G206" s="69">
        <v>1185641</v>
      </c>
      <c r="H206" s="70" t="s">
        <v>110</v>
      </c>
      <c r="I206" s="72" t="s">
        <v>755</v>
      </c>
      <c r="J206" s="72" t="s">
        <v>333</v>
      </c>
      <c r="K206" s="70" t="s">
        <v>756</v>
      </c>
      <c r="L206" s="70" t="s">
        <v>286</v>
      </c>
      <c r="M206" s="70"/>
      <c r="N206" s="109" t="s">
        <v>336</v>
      </c>
      <c r="O206" s="70" t="s">
        <v>83</v>
      </c>
      <c r="P206" s="70"/>
      <c r="Q206" s="70"/>
      <c r="R206" s="69" t="s">
        <v>337</v>
      </c>
      <c r="S206" s="69" t="s">
        <v>338</v>
      </c>
      <c r="T206" s="70" t="s">
        <v>347</v>
      </c>
    </row>
    <row r="207" customHeight="1" spans="1:20">
      <c r="A207" s="67">
        <v>45743</v>
      </c>
      <c r="B207" s="67">
        <v>45783</v>
      </c>
      <c r="C207" s="125" t="str">
        <f t="shared" si="43"/>
        <v>0 Anos, 1 Meses e 9 Dias</v>
      </c>
      <c r="D207" s="69">
        <f t="shared" ref="D207:D208" si="46">IFERROR(MID(C207,1,FIND(" Anos",C207)-1)*365+MID(C207,FIND(" Anos",C207)+6,FIND(" Meses",C207)-FIND(" Anos",C207)-6)*30+MID(C287,FIND(" e ",C207)+3,FIND(" Dias",C207)-FIND(" e ",C207)-3),"")</f>
        <v>32</v>
      </c>
      <c r="E207" s="69">
        <v>81952</v>
      </c>
      <c r="F207" s="69">
        <v>120465</v>
      </c>
      <c r="G207" s="69">
        <v>1163088</v>
      </c>
      <c r="H207" s="70" t="s">
        <v>110</v>
      </c>
      <c r="I207" s="72" t="s">
        <v>757</v>
      </c>
      <c r="J207" s="72" t="s">
        <v>341</v>
      </c>
      <c r="K207" s="70" t="s">
        <v>758</v>
      </c>
      <c r="L207" s="70" t="s">
        <v>132</v>
      </c>
      <c r="M207" s="70"/>
      <c r="N207" s="109" t="s">
        <v>336</v>
      </c>
      <c r="O207" s="70" t="s">
        <v>221</v>
      </c>
      <c r="P207" s="70"/>
      <c r="Q207" s="70"/>
      <c r="R207" s="69" t="s">
        <v>337</v>
      </c>
      <c r="S207" s="69" t="s">
        <v>338</v>
      </c>
      <c r="T207" s="70" t="s">
        <v>339</v>
      </c>
    </row>
    <row r="208" customHeight="1" spans="1:20">
      <c r="A208" s="67">
        <v>45720</v>
      </c>
      <c r="B208" s="67">
        <v>45782</v>
      </c>
      <c r="C208" s="125" t="str">
        <f t="shared" si="43"/>
        <v>0 Anos, 2 Meses e 1 Dias</v>
      </c>
      <c r="D208" s="69" t="str">
        <f t="shared" si="46"/>
        <v/>
      </c>
      <c r="E208" s="69">
        <v>81992</v>
      </c>
      <c r="F208" s="69">
        <v>119424</v>
      </c>
      <c r="G208" s="69">
        <v>1162733</v>
      </c>
      <c r="H208" s="70" t="s">
        <v>110</v>
      </c>
      <c r="I208" s="72" t="s">
        <v>759</v>
      </c>
      <c r="J208" s="72" t="s">
        <v>341</v>
      </c>
      <c r="K208" s="70" t="s">
        <v>384</v>
      </c>
      <c r="L208" s="70" t="s">
        <v>218</v>
      </c>
      <c r="M208" s="70" t="s">
        <v>500</v>
      </c>
      <c r="N208" s="109" t="s">
        <v>336</v>
      </c>
      <c r="O208" s="70" t="s">
        <v>211</v>
      </c>
      <c r="P208" s="70"/>
      <c r="Q208" s="70"/>
      <c r="R208" s="69" t="s">
        <v>337</v>
      </c>
      <c r="S208" s="69" t="s">
        <v>338</v>
      </c>
      <c r="T208" s="70" t="s">
        <v>347</v>
      </c>
    </row>
    <row r="209" customHeight="1" spans="1:20">
      <c r="A209" s="67">
        <v>45721</v>
      </c>
      <c r="B209" s="67">
        <v>45792</v>
      </c>
      <c r="C209" s="125" t="str">
        <f t="shared" si="43"/>
        <v>0 Anos, 2 Meses e 10 Dias</v>
      </c>
      <c r="D209" s="69">
        <f>IFERROR(MID(C209,1,FIND(" Anos",C209)-1)*365+MID(C209,FIND(" Anos",C209)+6,FIND(" Meses",C209)-FIND(" Anos",C209)-6)*30+MID(C291,FIND(" e ",C209)+3,FIND(" Dias",C209)-FIND(" e ",C209)-3),"")</f>
        <v>62</v>
      </c>
      <c r="E209" s="69">
        <v>81959</v>
      </c>
      <c r="F209" s="69">
        <v>119377</v>
      </c>
      <c r="G209" s="69">
        <v>1171817</v>
      </c>
      <c r="H209" s="70" t="s">
        <v>110</v>
      </c>
      <c r="I209" s="72" t="s">
        <v>760</v>
      </c>
      <c r="J209" s="72" t="s">
        <v>341</v>
      </c>
      <c r="K209" s="70" t="s">
        <v>379</v>
      </c>
      <c r="L209" s="70" t="s">
        <v>218</v>
      </c>
      <c r="M209" s="70" t="s">
        <v>380</v>
      </c>
      <c r="N209" s="109" t="s">
        <v>400</v>
      </c>
      <c r="O209" s="70" t="s">
        <v>59</v>
      </c>
      <c r="P209" s="70" t="s">
        <v>407</v>
      </c>
      <c r="Q209" s="70"/>
      <c r="R209" s="69" t="s">
        <v>337</v>
      </c>
      <c r="S209" s="69" t="s">
        <v>338</v>
      </c>
      <c r="T209" s="70" t="s">
        <v>347</v>
      </c>
    </row>
    <row r="210" customHeight="1" spans="1:20">
      <c r="A210" s="67">
        <v>45733</v>
      </c>
      <c r="B210" s="67">
        <v>45807</v>
      </c>
      <c r="C210" s="125" t="str">
        <f t="shared" si="43"/>
        <v>0 Anos, 2 Meses e 13 Dias</v>
      </c>
      <c r="D210" s="69">
        <f t="shared" ref="D210:D211" si="47">IFERROR(MID(C210,1,FIND(" Anos",C210)-1)*365+MID(C210,FIND(" Anos",C210)+6,FIND(" Meses",C210)-FIND(" Anos",C210)-6)*30+MID(C291,FIND(" e ",C210)+3,FIND(" Dias",C210)-FIND(" e ",C210)-3),"")</f>
        <v>62</v>
      </c>
      <c r="E210" s="69">
        <v>82361</v>
      </c>
      <c r="F210" s="69">
        <v>119842</v>
      </c>
      <c r="G210" s="69">
        <v>1187363</v>
      </c>
      <c r="H210" s="70" t="s">
        <v>110</v>
      </c>
      <c r="I210" s="72" t="s">
        <v>761</v>
      </c>
      <c r="J210" s="72" t="s">
        <v>341</v>
      </c>
      <c r="K210" s="70" t="s">
        <v>762</v>
      </c>
      <c r="L210" s="70" t="s">
        <v>120</v>
      </c>
      <c r="M210" s="70" t="s">
        <v>763</v>
      </c>
      <c r="N210" s="109" t="s">
        <v>364</v>
      </c>
      <c r="O210" s="70" t="s">
        <v>59</v>
      </c>
      <c r="P210" s="70" t="s">
        <v>407</v>
      </c>
      <c r="Q210" s="70" t="s">
        <v>366</v>
      </c>
      <c r="R210" s="69" t="s">
        <v>337</v>
      </c>
      <c r="S210" s="69" t="s">
        <v>338</v>
      </c>
      <c r="T210" s="70" t="s">
        <v>347</v>
      </c>
    </row>
    <row r="211" customHeight="1" spans="1:20">
      <c r="A211" s="67">
        <v>45726</v>
      </c>
      <c r="B211" s="67">
        <v>45800</v>
      </c>
      <c r="C211" s="125" t="str">
        <f t="shared" si="43"/>
        <v>0 Anos, 2 Meses e 13 Dias</v>
      </c>
      <c r="D211" s="69">
        <f t="shared" si="47"/>
        <v>62</v>
      </c>
      <c r="E211" s="69">
        <v>82152</v>
      </c>
      <c r="F211" s="69">
        <v>119606</v>
      </c>
      <c r="G211" s="69">
        <v>1178696</v>
      </c>
      <c r="H211" s="70" t="s">
        <v>110</v>
      </c>
      <c r="I211" s="72" t="s">
        <v>764</v>
      </c>
      <c r="J211" s="72" t="s">
        <v>333</v>
      </c>
      <c r="K211" s="70" t="s">
        <v>765</v>
      </c>
      <c r="L211" s="70" t="s">
        <v>311</v>
      </c>
      <c r="M211" s="70"/>
      <c r="N211" s="109" t="s">
        <v>336</v>
      </c>
      <c r="O211" s="70" t="s">
        <v>87</v>
      </c>
      <c r="P211" s="70"/>
      <c r="Q211" s="70"/>
      <c r="R211" s="69" t="s">
        <v>337</v>
      </c>
      <c r="S211" s="69" t="s">
        <v>338</v>
      </c>
      <c r="T211" s="70" t="s">
        <v>347</v>
      </c>
    </row>
    <row r="212" customHeight="1" spans="1:20">
      <c r="A212" s="67">
        <v>45727</v>
      </c>
      <c r="B212" s="67">
        <v>45790</v>
      </c>
      <c r="C212" s="125" t="str">
        <f t="shared" si="43"/>
        <v>0 Anos, 2 Meses e 2 Dias</v>
      </c>
      <c r="D212" s="69" t="str">
        <f t="shared" ref="D212:D213" si="48">IFERROR(MID(C212,1,FIND(" Anos",C212)-1)*365+MID(C212,FIND(" Anos",C212)+6,FIND(" Meses",C212)-FIND(" Anos",C212)-6)*30+MID(C292,FIND(" e ",C212)+3,FIND(" Dias",C212)-FIND(" e ",C212)-3),"")</f>
        <v/>
      </c>
      <c r="E212" s="69">
        <v>82230</v>
      </c>
      <c r="F212" s="69">
        <v>119683</v>
      </c>
      <c r="G212" s="69">
        <v>1169175</v>
      </c>
      <c r="H212" s="70" t="s">
        <v>110</v>
      </c>
      <c r="I212" s="72" t="s">
        <v>766</v>
      </c>
      <c r="J212" s="72" t="s">
        <v>333</v>
      </c>
      <c r="K212" s="70" t="s">
        <v>767</v>
      </c>
      <c r="L212" s="70" t="s">
        <v>290</v>
      </c>
      <c r="M212" s="70"/>
      <c r="N212" s="109" t="s">
        <v>385</v>
      </c>
      <c r="O212" s="70" t="s">
        <v>59</v>
      </c>
      <c r="P212" s="70" t="s">
        <v>365</v>
      </c>
      <c r="Q212" s="70"/>
      <c r="R212" s="69" t="s">
        <v>337</v>
      </c>
      <c r="S212" s="69" t="s">
        <v>338</v>
      </c>
      <c r="T212" s="70" t="s">
        <v>339</v>
      </c>
    </row>
    <row r="213" customHeight="1" spans="1:20">
      <c r="A213" s="67">
        <v>45710</v>
      </c>
      <c r="B213" s="67">
        <v>45789</v>
      </c>
      <c r="C213" s="125" t="str">
        <f t="shared" si="43"/>
        <v>0 Anos, 2 Meses e 20 Dias</v>
      </c>
      <c r="D213" s="69">
        <f t="shared" si="48"/>
        <v>61</v>
      </c>
      <c r="E213" s="69">
        <v>73113</v>
      </c>
      <c r="F213" s="69">
        <v>118634</v>
      </c>
      <c r="G213" s="69">
        <v>1167539</v>
      </c>
      <c r="H213" s="70" t="s">
        <v>110</v>
      </c>
      <c r="I213" s="72" t="s">
        <v>768</v>
      </c>
      <c r="J213" s="72" t="s">
        <v>333</v>
      </c>
      <c r="K213" s="70" t="s">
        <v>769</v>
      </c>
      <c r="L213" s="70" t="s">
        <v>226</v>
      </c>
      <c r="M213" s="70"/>
      <c r="N213" s="109" t="s">
        <v>385</v>
      </c>
      <c r="O213" s="70" t="s">
        <v>59</v>
      </c>
      <c r="P213" s="70" t="s">
        <v>365</v>
      </c>
      <c r="Q213" s="70"/>
      <c r="R213" s="69" t="s">
        <v>337</v>
      </c>
      <c r="S213" s="69" t="s">
        <v>338</v>
      </c>
      <c r="T213" s="70" t="s">
        <v>339</v>
      </c>
    </row>
    <row r="214" customHeight="1" spans="1:20">
      <c r="A214" s="67">
        <v>45720</v>
      </c>
      <c r="B214" s="67">
        <v>45784</v>
      </c>
      <c r="C214" s="125" t="str">
        <f t="shared" si="43"/>
        <v>0 Anos, 2 Meses e 3 Dias</v>
      </c>
      <c r="D214" s="69" t="str">
        <f>IFERROR(MID(C214,1,FIND(" Anos",C214)-1)*365+MID(C214,FIND(" Anos",C214)+6,FIND(" Meses",C214)-FIND(" Anos",C214)-6)*30+MID(C292,FIND(" e ",C214)+3,FIND(" Dias",C214)-FIND(" e ",C214)-3),"")</f>
        <v/>
      </c>
      <c r="E214" s="69">
        <v>82029</v>
      </c>
      <c r="F214" s="69">
        <v>119469</v>
      </c>
      <c r="G214" s="69">
        <v>1164336</v>
      </c>
      <c r="H214" s="70" t="s">
        <v>110</v>
      </c>
      <c r="I214" s="72" t="s">
        <v>770</v>
      </c>
      <c r="J214" s="72" t="s">
        <v>333</v>
      </c>
      <c r="K214" s="70" t="s">
        <v>771</v>
      </c>
      <c r="L214" s="70" t="s">
        <v>299</v>
      </c>
      <c r="M214" s="70"/>
      <c r="N214" s="109" t="s">
        <v>336</v>
      </c>
      <c r="O214" s="70" t="s">
        <v>259</v>
      </c>
      <c r="P214" s="70"/>
      <c r="Q214" s="70"/>
      <c r="R214" s="69" t="s">
        <v>337</v>
      </c>
      <c r="S214" s="69" t="s">
        <v>338</v>
      </c>
      <c r="T214" s="70" t="s">
        <v>339</v>
      </c>
    </row>
    <row r="215" customHeight="1" spans="1:20">
      <c r="A215" s="67">
        <v>45734</v>
      </c>
      <c r="B215" s="67">
        <v>45799</v>
      </c>
      <c r="C215" s="125" t="str">
        <f t="shared" si="43"/>
        <v>0 Anos, 2 Meses e 4 Dias</v>
      </c>
      <c r="D215" s="69">
        <f>IFERROR(MID(C215,1,FIND(" Anos",C215)-1)*365+MID(C215,FIND(" Anos",C215)+6,FIND(" Meses",C215)-FIND(" Anos",C215)-6)*30+MID(C295,FIND(" e ",C215)+3,FIND(" Dias",C215)-FIND(" e ",C215)-3),"")</f>
        <v>61</v>
      </c>
      <c r="E215" s="69">
        <v>82392</v>
      </c>
      <c r="F215" s="69">
        <v>119883</v>
      </c>
      <c r="G215" s="69">
        <v>1177852</v>
      </c>
      <c r="H215" s="70" t="s">
        <v>110</v>
      </c>
      <c r="I215" s="72" t="s">
        <v>772</v>
      </c>
      <c r="J215" s="72" t="s">
        <v>341</v>
      </c>
      <c r="K215" s="70" t="s">
        <v>762</v>
      </c>
      <c r="L215" s="70" t="s">
        <v>120</v>
      </c>
      <c r="M215" s="70"/>
      <c r="N215" s="109" t="s">
        <v>364</v>
      </c>
      <c r="O215" s="70" t="s">
        <v>59</v>
      </c>
      <c r="P215" s="70" t="s">
        <v>365</v>
      </c>
      <c r="Q215" s="70" t="s">
        <v>366</v>
      </c>
      <c r="R215" s="69" t="s">
        <v>337</v>
      </c>
      <c r="S215" s="69" t="s">
        <v>338</v>
      </c>
      <c r="T215" s="70" t="s">
        <v>339</v>
      </c>
    </row>
    <row r="216" customHeight="1" spans="1:20">
      <c r="A216" s="67">
        <v>45734</v>
      </c>
      <c r="B216" s="67">
        <v>45804</v>
      </c>
      <c r="C216" s="125" t="str">
        <f t="shared" si="43"/>
        <v>0 Anos, 2 Meses e 9 Dias</v>
      </c>
      <c r="D216" s="69">
        <f t="shared" ref="D216:D217" si="49">IFERROR(MID(C216,1,FIND(" Anos",C216)-1)*365+MID(C216,FIND(" Anos",C216)+6,FIND(" Meses",C216)-FIND(" Anos",C216)-6)*30+MID(C297,FIND(" e ",C216)+3,FIND(" Dias",C216)-FIND(" e ",C216)-3),"")</f>
        <v>60</v>
      </c>
      <c r="E216" s="69">
        <v>82510</v>
      </c>
      <c r="F216" s="69">
        <v>120015</v>
      </c>
      <c r="G216" s="69">
        <v>1182976</v>
      </c>
      <c r="H216" s="70" t="s">
        <v>110</v>
      </c>
      <c r="I216" s="72" t="s">
        <v>773</v>
      </c>
      <c r="J216" s="72" t="s">
        <v>341</v>
      </c>
      <c r="K216" s="70" t="s">
        <v>774</v>
      </c>
      <c r="L216" s="70" t="s">
        <v>300</v>
      </c>
      <c r="M216" s="70"/>
      <c r="N216" s="109" t="s">
        <v>336</v>
      </c>
      <c r="O216" s="70" t="s">
        <v>229</v>
      </c>
      <c r="P216" s="70"/>
      <c r="Q216" s="70"/>
      <c r="R216" s="69" t="s">
        <v>337</v>
      </c>
      <c r="S216" s="69" t="s">
        <v>338</v>
      </c>
      <c r="T216" s="70" t="s">
        <v>339</v>
      </c>
    </row>
    <row r="217" customHeight="1" spans="1:20">
      <c r="A217" s="67">
        <v>45705</v>
      </c>
      <c r="B217" s="67">
        <v>45806</v>
      </c>
      <c r="C217" s="125" t="str">
        <f t="shared" si="43"/>
        <v>0 Anos, 3 Meses e 12 Dias</v>
      </c>
      <c r="D217" s="69">
        <f t="shared" si="49"/>
        <v>92</v>
      </c>
      <c r="E217" s="69">
        <v>81368</v>
      </c>
      <c r="F217" s="69">
        <v>118681</v>
      </c>
      <c r="G217" s="69">
        <v>1185795</v>
      </c>
      <c r="H217" s="70" t="s">
        <v>110</v>
      </c>
      <c r="I217" s="72" t="s">
        <v>775</v>
      </c>
      <c r="J217" s="72" t="s">
        <v>341</v>
      </c>
      <c r="K217" s="70" t="s">
        <v>466</v>
      </c>
      <c r="L217" s="70" t="s">
        <v>236</v>
      </c>
      <c r="M217" s="70"/>
      <c r="N217" s="109" t="s">
        <v>346</v>
      </c>
      <c r="O217" s="70" t="s">
        <v>59</v>
      </c>
      <c r="P217" s="70"/>
      <c r="Q217" s="70"/>
      <c r="R217" s="69" t="s">
        <v>337</v>
      </c>
      <c r="S217" s="69" t="s">
        <v>338</v>
      </c>
      <c r="T217" s="70" t="s">
        <v>347</v>
      </c>
    </row>
    <row r="218" customHeight="1" spans="1:20">
      <c r="A218" s="67">
        <v>45688</v>
      </c>
      <c r="B218" s="67">
        <v>45784</v>
      </c>
      <c r="C218" s="125" t="str">
        <f t="shared" si="43"/>
        <v>0 Anos, 3 Meses e 6 Dias</v>
      </c>
      <c r="D218" s="69">
        <f>IFERROR(MID(C218,1,FIND(" Anos",C218)-1)*365+MID(C218,FIND(" Anos",C218)+6,FIND(" Meses",C218)-FIND(" Anos",C218)-6)*30+MID(C296,FIND(" e ",C218)+3,FIND(" Dias",C218)-FIND(" e ",C218)-3),"")</f>
        <v>91</v>
      </c>
      <c r="E218" s="69">
        <v>80734</v>
      </c>
      <c r="F218" s="69">
        <v>118010</v>
      </c>
      <c r="G218" s="69">
        <v>1164496</v>
      </c>
      <c r="H218" s="70" t="s">
        <v>110</v>
      </c>
      <c r="I218" s="72" t="s">
        <v>776</v>
      </c>
      <c r="J218" s="72" t="s">
        <v>341</v>
      </c>
      <c r="K218" s="70" t="s">
        <v>435</v>
      </c>
      <c r="L218" s="70" t="s">
        <v>252</v>
      </c>
      <c r="M218" s="70"/>
      <c r="N218" s="109" t="s">
        <v>346</v>
      </c>
      <c r="O218" s="70" t="s">
        <v>59</v>
      </c>
      <c r="P218" s="70"/>
      <c r="Q218" s="70"/>
      <c r="R218" s="69" t="s">
        <v>337</v>
      </c>
      <c r="S218" s="69" t="s">
        <v>338</v>
      </c>
      <c r="T218" s="70" t="s">
        <v>339</v>
      </c>
    </row>
    <row r="219" customHeight="1" spans="1:20">
      <c r="A219" s="67">
        <v>45624</v>
      </c>
      <c r="B219" s="67">
        <v>45798</v>
      </c>
      <c r="C219" s="125" t="str">
        <f t="shared" si="43"/>
        <v>0 Anos, 5 Meses e 23 Dias</v>
      </c>
      <c r="D219" s="69">
        <f>IFERROR(MID(C219,1,FIND(" Anos",C219)-1)*365+MID(C219,FIND(" Anos",C219)+6,FIND(" Meses",C219)-FIND(" Anos",C219)-6)*30+MID(C300,FIND(" e ",C219)+3,FIND(" Dias",C219)-FIND(" e ",C219)-3),"")</f>
        <v>172</v>
      </c>
      <c r="E219" s="69">
        <v>79007</v>
      </c>
      <c r="F219" s="69">
        <v>115832</v>
      </c>
      <c r="G219" s="69">
        <v>1176667</v>
      </c>
      <c r="H219" s="70" t="s">
        <v>110</v>
      </c>
      <c r="I219" s="72" t="s">
        <v>777</v>
      </c>
      <c r="J219" s="72" t="s">
        <v>341</v>
      </c>
      <c r="K219" s="70" t="s">
        <v>778</v>
      </c>
      <c r="L219" s="70" t="s">
        <v>309</v>
      </c>
      <c r="M219" s="70"/>
      <c r="N219" s="109" t="s">
        <v>336</v>
      </c>
      <c r="O219" s="70" t="s">
        <v>779</v>
      </c>
      <c r="P219" s="70"/>
      <c r="Q219" s="70"/>
      <c r="R219" s="69" t="s">
        <v>337</v>
      </c>
      <c r="S219" s="69" t="s">
        <v>338</v>
      </c>
      <c r="T219" s="70" t="s">
        <v>347</v>
      </c>
    </row>
    <row r="220" customHeight="1" spans="1:20">
      <c r="A220" s="67">
        <v>45000</v>
      </c>
      <c r="B220" s="67">
        <v>45779</v>
      </c>
      <c r="C220" s="125" t="str">
        <f t="shared" si="43"/>
        <v>2 Anos, 1 Meses e 17 Dias</v>
      </c>
      <c r="D220" s="69">
        <f t="shared" ref="D220:D221" si="50">IFERROR(MID(C220,1,FIND(" Anos",C220)-1)*365+MID(C220,FIND(" Anos",C220)+6,FIND(" Meses",C220)-FIND(" Anos",C220)-6)*30+MID(C298,FIND(" e ",C220)+3,FIND(" Dias",C220)-FIND(" e ",C220)-3),"")</f>
        <v>762</v>
      </c>
      <c r="E220" s="69">
        <v>48156</v>
      </c>
      <c r="F220" s="69">
        <v>85478</v>
      </c>
      <c r="G220" s="69">
        <v>1160525</v>
      </c>
      <c r="H220" s="70" t="s">
        <v>110</v>
      </c>
      <c r="I220" s="72" t="s">
        <v>578</v>
      </c>
      <c r="J220" s="72" t="s">
        <v>341</v>
      </c>
      <c r="K220" s="70" t="s">
        <v>510</v>
      </c>
      <c r="L220" s="70" t="s">
        <v>271</v>
      </c>
      <c r="M220" s="70" t="s">
        <v>579</v>
      </c>
      <c r="N220" s="109" t="s">
        <v>385</v>
      </c>
      <c r="O220" s="70"/>
      <c r="P220" s="70" t="s">
        <v>365</v>
      </c>
      <c r="Q220" s="70"/>
      <c r="R220" s="69" t="s">
        <v>337</v>
      </c>
      <c r="S220" s="69" t="s">
        <v>338</v>
      </c>
      <c r="T220" s="70" t="s">
        <v>339</v>
      </c>
    </row>
    <row r="221" customHeight="1" spans="1:20">
      <c r="A221" s="67">
        <v>44999</v>
      </c>
      <c r="B221" s="67">
        <v>45779</v>
      </c>
      <c r="C221" s="125" t="str">
        <f t="shared" si="43"/>
        <v>2 Anos, 1 Meses e 18 Dias</v>
      </c>
      <c r="D221" s="69">
        <f t="shared" si="50"/>
        <v>767</v>
      </c>
      <c r="E221" s="69">
        <v>58029</v>
      </c>
      <c r="F221" s="69">
        <v>85314</v>
      </c>
      <c r="G221" s="69">
        <v>1160469</v>
      </c>
      <c r="H221" s="70" t="s">
        <v>110</v>
      </c>
      <c r="I221" s="72" t="s">
        <v>780</v>
      </c>
      <c r="J221" s="72" t="s">
        <v>333</v>
      </c>
      <c r="K221" s="70" t="s">
        <v>781</v>
      </c>
      <c r="L221" s="70" t="s">
        <v>226</v>
      </c>
      <c r="M221" s="70" t="s">
        <v>782</v>
      </c>
      <c r="N221" s="109" t="s">
        <v>336</v>
      </c>
      <c r="O221" s="70" t="s">
        <v>259</v>
      </c>
      <c r="P221" s="70"/>
      <c r="Q221" s="70"/>
      <c r="R221" s="69" t="s">
        <v>337</v>
      </c>
      <c r="S221" s="69" t="s">
        <v>338</v>
      </c>
      <c r="T221" s="70" t="s">
        <v>347</v>
      </c>
    </row>
    <row r="222" customHeight="1" spans="1:20">
      <c r="A222" s="67">
        <v>45027</v>
      </c>
      <c r="B222" s="67">
        <v>45807</v>
      </c>
      <c r="C222" s="125" t="str">
        <f t="shared" si="43"/>
        <v>2 Anos, 1 Meses e 19 Dias</v>
      </c>
      <c r="D222" s="69">
        <f t="shared" ref="D222:D223" si="51">IFERROR(MID(C222,1,FIND(" Anos",C222)-1)*365+MID(C222,FIND(" Anos",C222)+6,FIND(" Meses",C222)-FIND(" Anos",C222)-6)*30+MID(C303,FIND(" e ",C222)+3,FIND(" Dias",C222)-FIND(" e ",C222)-3),"")</f>
        <v>763</v>
      </c>
      <c r="E222" s="69">
        <v>58913</v>
      </c>
      <c r="F222" s="69">
        <v>86413</v>
      </c>
      <c r="G222" s="69">
        <v>1186073</v>
      </c>
      <c r="H222" s="70" t="s">
        <v>110</v>
      </c>
      <c r="I222" s="72" t="s">
        <v>783</v>
      </c>
      <c r="J222" s="72" t="s">
        <v>333</v>
      </c>
      <c r="K222" s="70" t="s">
        <v>784</v>
      </c>
      <c r="L222" s="70" t="s">
        <v>220</v>
      </c>
      <c r="M222" s="70"/>
      <c r="N222" s="109" t="s">
        <v>346</v>
      </c>
      <c r="O222" s="70" t="s">
        <v>59</v>
      </c>
      <c r="P222" s="70"/>
      <c r="Q222" s="70"/>
      <c r="R222" s="69" t="s">
        <v>337</v>
      </c>
      <c r="S222" s="69" t="s">
        <v>338</v>
      </c>
      <c r="T222" s="70" t="s">
        <v>339</v>
      </c>
    </row>
    <row r="223" customHeight="1" spans="1:20">
      <c r="A223" s="67">
        <v>45015</v>
      </c>
      <c r="B223" s="67">
        <v>45804</v>
      </c>
      <c r="C223" s="125" t="str">
        <f t="shared" si="43"/>
        <v>2 Anos, 1 Meses e 27 Dias</v>
      </c>
      <c r="D223" s="69">
        <f t="shared" si="51"/>
        <v>762</v>
      </c>
      <c r="E223" s="69">
        <v>20989</v>
      </c>
      <c r="F223" s="69">
        <v>86035</v>
      </c>
      <c r="G223" s="69">
        <v>1183625</v>
      </c>
      <c r="H223" s="70" t="s">
        <v>110</v>
      </c>
      <c r="I223" s="72" t="s">
        <v>785</v>
      </c>
      <c r="J223" s="72" t="s">
        <v>341</v>
      </c>
      <c r="K223" s="70" t="s">
        <v>384</v>
      </c>
      <c r="L223" s="70" t="s">
        <v>218</v>
      </c>
      <c r="M223" s="70" t="s">
        <v>419</v>
      </c>
      <c r="N223" s="109" t="s">
        <v>336</v>
      </c>
      <c r="O223" s="70" t="s">
        <v>201</v>
      </c>
      <c r="P223" s="70"/>
      <c r="Q223" s="70"/>
      <c r="R223" s="69" t="s">
        <v>337</v>
      </c>
      <c r="S223" s="69" t="s">
        <v>338</v>
      </c>
      <c r="T223" s="70" t="s">
        <v>339</v>
      </c>
    </row>
    <row r="224" customHeight="1" spans="1:20">
      <c r="A224" s="67">
        <v>44998</v>
      </c>
      <c r="B224" s="67">
        <v>45789</v>
      </c>
      <c r="C224" s="125" t="str">
        <f t="shared" si="43"/>
        <v>2 Anos, 1 Meses e 29 Dias</v>
      </c>
      <c r="D224" s="69">
        <f>IFERROR(MID(C224,1,FIND(" Anos",C224)-1)*365+MID(C224,FIND(" Anos",C224)+6,FIND(" Meses",C224)-FIND(" Anos",C224)-6)*30+MID(C304,FIND(" e ",C224)+3,FIND(" Dias",C224)-FIND(" e ",C224)-3),"")</f>
        <v>762</v>
      </c>
      <c r="E224" s="69">
        <v>13932</v>
      </c>
      <c r="F224" s="69">
        <v>85529</v>
      </c>
      <c r="G224" s="69">
        <v>1168120</v>
      </c>
      <c r="H224" s="70" t="s">
        <v>110</v>
      </c>
      <c r="I224" s="72" t="s">
        <v>786</v>
      </c>
      <c r="J224" s="72" t="s">
        <v>333</v>
      </c>
      <c r="K224" s="70" t="s">
        <v>379</v>
      </c>
      <c r="L224" s="70" t="s">
        <v>218</v>
      </c>
      <c r="M224" s="70" t="s">
        <v>380</v>
      </c>
      <c r="N224" s="109" t="s">
        <v>364</v>
      </c>
      <c r="O224" s="70" t="s">
        <v>59</v>
      </c>
      <c r="P224" s="70" t="s">
        <v>365</v>
      </c>
      <c r="Q224" s="70" t="s">
        <v>366</v>
      </c>
      <c r="R224" s="69" t="s">
        <v>337</v>
      </c>
      <c r="S224" s="69" t="s">
        <v>338</v>
      </c>
      <c r="T224" s="70" t="s">
        <v>339</v>
      </c>
    </row>
    <row r="225" customHeight="1" spans="1:20">
      <c r="A225" s="67">
        <v>44733</v>
      </c>
      <c r="B225" s="67">
        <v>45784</v>
      </c>
      <c r="C225" s="125" t="str">
        <f t="shared" si="43"/>
        <v>2 Anos, 10 Meses e 16 Dias</v>
      </c>
      <c r="D225" s="69" t="str">
        <f>IFERROR(MID(C225,1,FIND(" Anos",C225)-1)*365+MID(C225,FIND(" Anos",C225)+6,FIND(" Meses",C225)-FIND(" Anos",C225)-6)*30+MID(C303,FIND(" e ",C225)+3,FIND(" Dias",C225)-FIND(" e ",C225)-3),"")</f>
        <v/>
      </c>
      <c r="E225" s="69">
        <v>49887</v>
      </c>
      <c r="F225" s="69">
        <v>75589</v>
      </c>
      <c r="G225" s="69">
        <v>1164566</v>
      </c>
      <c r="H225" s="70" t="s">
        <v>110</v>
      </c>
      <c r="I225" s="72" t="s">
        <v>787</v>
      </c>
      <c r="J225" s="72" t="s">
        <v>341</v>
      </c>
      <c r="K225" s="70" t="s">
        <v>788</v>
      </c>
      <c r="L225" s="70" t="s">
        <v>282</v>
      </c>
      <c r="M225" s="70"/>
      <c r="N225" s="109" t="s">
        <v>377</v>
      </c>
      <c r="O225" s="70" t="s">
        <v>59</v>
      </c>
      <c r="P225" s="70" t="s">
        <v>407</v>
      </c>
      <c r="Q225" s="70"/>
      <c r="R225" s="69" t="s">
        <v>337</v>
      </c>
      <c r="S225" s="69" t="s">
        <v>338</v>
      </c>
      <c r="T225" s="70" t="s">
        <v>339</v>
      </c>
    </row>
    <row r="226" customHeight="1" spans="1:20">
      <c r="A226" s="67">
        <v>44753</v>
      </c>
      <c r="B226" s="67">
        <v>45805</v>
      </c>
      <c r="C226" s="125" t="str">
        <f t="shared" si="43"/>
        <v>2 Anos, 10 Meses e 17 Dias</v>
      </c>
      <c r="D226" s="69" t="str">
        <f t="shared" ref="D226:D227" si="52">IFERROR(MID(C226,1,FIND(" Anos",C226)-1)*365+MID(C226,FIND(" Anos",C226)+6,FIND(" Meses",C226)-FIND(" Anos",C226)-6)*30+MID(C307,FIND(" e ",C226)+3,FIND(" Dias",C226)-FIND(" e ",C226)-3),"")</f>
        <v/>
      </c>
      <c r="E226" s="69">
        <v>50431</v>
      </c>
      <c r="F226" s="69">
        <v>76249</v>
      </c>
      <c r="G226" s="69">
        <v>1184422</v>
      </c>
      <c r="H226" s="70" t="s">
        <v>110</v>
      </c>
      <c r="I226" s="72" t="s">
        <v>789</v>
      </c>
      <c r="J226" s="72" t="s">
        <v>333</v>
      </c>
      <c r="K226" s="70" t="s">
        <v>790</v>
      </c>
      <c r="L226" s="70" t="s">
        <v>276</v>
      </c>
      <c r="M226" s="70"/>
      <c r="N226" s="109" t="s">
        <v>373</v>
      </c>
      <c r="O226" s="70"/>
      <c r="P226" s="70"/>
      <c r="Q226" s="70"/>
      <c r="R226" s="69" t="s">
        <v>337</v>
      </c>
      <c r="S226" s="69" t="s">
        <v>338</v>
      </c>
      <c r="T226" s="70" t="s">
        <v>339</v>
      </c>
    </row>
    <row r="227" customHeight="1" spans="1:20">
      <c r="A227" s="67">
        <v>44971</v>
      </c>
      <c r="B227" s="67">
        <v>45797</v>
      </c>
      <c r="C227" s="125" t="str">
        <f t="shared" si="43"/>
        <v>2 Anos, 3 Meses e 6 Dias</v>
      </c>
      <c r="D227" s="69">
        <f t="shared" si="52"/>
        <v>821</v>
      </c>
      <c r="E227" s="69">
        <v>33241</v>
      </c>
      <c r="F227" s="69">
        <v>84218</v>
      </c>
      <c r="G227" s="69">
        <v>1175141</v>
      </c>
      <c r="H227" s="70" t="s">
        <v>110</v>
      </c>
      <c r="I227" s="72" t="s">
        <v>791</v>
      </c>
      <c r="J227" s="72" t="s">
        <v>333</v>
      </c>
      <c r="K227" s="70" t="s">
        <v>685</v>
      </c>
      <c r="L227" s="70" t="s">
        <v>132</v>
      </c>
      <c r="M227" s="70"/>
      <c r="N227" s="109" t="s">
        <v>400</v>
      </c>
      <c r="O227" s="70" t="s">
        <v>59</v>
      </c>
      <c r="P227" s="70"/>
      <c r="Q227" s="70"/>
      <c r="R227" s="69" t="s">
        <v>337</v>
      </c>
      <c r="S227" s="69" t="s">
        <v>338</v>
      </c>
      <c r="T227" s="70" t="s">
        <v>339</v>
      </c>
    </row>
    <row r="228" customHeight="1" spans="1:20">
      <c r="A228" s="67">
        <v>44964</v>
      </c>
      <c r="B228" s="67">
        <v>45793</v>
      </c>
      <c r="C228" s="125" t="str">
        <f t="shared" si="43"/>
        <v>2 Anos, 3 Meses e 9 Dias</v>
      </c>
      <c r="D228" s="69">
        <f>IFERROR(MID(C228,1,FIND(" Anos",C228)-1)*365+MID(C228,FIND(" Anos",C228)+6,FIND(" Meses",C228)-FIND(" Anos",C228)-6)*30+MID(C310,FIND(" e ",C228)+3,FIND(" Dias",C228)-FIND(" e ",C228)-3),"")</f>
        <v>822</v>
      </c>
      <c r="E228" s="69">
        <v>57123</v>
      </c>
      <c r="F228" s="69">
        <v>84231</v>
      </c>
      <c r="G228" s="69">
        <v>1172388</v>
      </c>
      <c r="H228" s="70" t="s">
        <v>110</v>
      </c>
      <c r="I228" s="72" t="s">
        <v>792</v>
      </c>
      <c r="J228" s="72" t="s">
        <v>333</v>
      </c>
      <c r="K228" s="70" t="s">
        <v>793</v>
      </c>
      <c r="L228" s="70" t="s">
        <v>285</v>
      </c>
      <c r="M228" s="70"/>
      <c r="N228" s="109" t="s">
        <v>377</v>
      </c>
      <c r="O228" s="70" t="s">
        <v>59</v>
      </c>
      <c r="P228" s="70" t="s">
        <v>365</v>
      </c>
      <c r="Q228" s="70"/>
      <c r="R228" s="69" t="s">
        <v>337</v>
      </c>
      <c r="S228" s="69" t="s">
        <v>338</v>
      </c>
      <c r="T228" s="70" t="s">
        <v>339</v>
      </c>
    </row>
    <row r="229" customHeight="1" spans="1:20">
      <c r="A229" s="67">
        <v>44901</v>
      </c>
      <c r="B229" s="67">
        <v>45783</v>
      </c>
      <c r="C229" s="125" t="str">
        <f t="shared" si="43"/>
        <v>2 Anos, 5 Meses e 0 Dias</v>
      </c>
      <c r="D229" s="69">
        <f>IFERROR(MID(C229,1,FIND(" Anos",C229)-1)*365+MID(C229,FIND(" Anos",C229)+6,FIND(" Meses",C229)-FIND(" Anos",C229)-6)*30+MID(C309,FIND(" e ",C229)+3,FIND(" Dias",C229)-FIND(" e ",C229)-3),"")</f>
        <v>888</v>
      </c>
      <c r="E229" s="69">
        <v>54814</v>
      </c>
      <c r="F229" s="69">
        <v>81465</v>
      </c>
      <c r="G229" s="69">
        <v>1163378</v>
      </c>
      <c r="H229" s="70" t="s">
        <v>110</v>
      </c>
      <c r="I229" s="72" t="s">
        <v>794</v>
      </c>
      <c r="J229" s="72" t="s">
        <v>341</v>
      </c>
      <c r="K229" s="70" t="s">
        <v>403</v>
      </c>
      <c r="L229" s="70" t="s">
        <v>178</v>
      </c>
      <c r="M229" s="70"/>
      <c r="N229" s="109" t="s">
        <v>346</v>
      </c>
      <c r="O229" s="70" t="s">
        <v>59</v>
      </c>
      <c r="P229" s="70"/>
      <c r="Q229" s="70"/>
      <c r="R229" s="69" t="s">
        <v>337</v>
      </c>
      <c r="S229" s="69" t="s">
        <v>338</v>
      </c>
      <c r="T229" s="70" t="s">
        <v>347</v>
      </c>
    </row>
    <row r="230" customHeight="1" spans="1:20">
      <c r="A230" s="67">
        <v>44896</v>
      </c>
      <c r="B230" s="67">
        <v>45792</v>
      </c>
      <c r="C230" s="125" t="str">
        <f t="shared" si="43"/>
        <v>2 Anos, 5 Meses e 14 Dias</v>
      </c>
      <c r="D230" s="69">
        <f>IFERROR(MID(C230,1,FIND(" Anos",C230)-1)*365+MID(C230,FIND(" Anos",C230)+6,FIND(" Meses",C230)-FIND(" Anos",C230)-6)*30+MID(C312,FIND(" e ",C230)+3,FIND(" Dias",C230)-FIND(" e ",C230)-3),"")</f>
        <v>905</v>
      </c>
      <c r="E230" s="69">
        <v>54854</v>
      </c>
      <c r="F230" s="69">
        <v>81514</v>
      </c>
      <c r="G230" s="69">
        <v>1171644</v>
      </c>
      <c r="H230" s="70" t="s">
        <v>110</v>
      </c>
      <c r="I230" s="72" t="s">
        <v>795</v>
      </c>
      <c r="J230" s="72" t="s">
        <v>333</v>
      </c>
      <c r="K230" s="70" t="s">
        <v>342</v>
      </c>
      <c r="L230" s="70" t="s">
        <v>271</v>
      </c>
      <c r="M230" s="70" t="s">
        <v>796</v>
      </c>
      <c r="N230" s="109" t="s">
        <v>336</v>
      </c>
      <c r="O230" s="70" t="s">
        <v>183</v>
      </c>
      <c r="P230" s="70"/>
      <c r="Q230" s="70"/>
      <c r="R230" s="69" t="s">
        <v>337</v>
      </c>
      <c r="S230" s="69" t="s">
        <v>338</v>
      </c>
      <c r="T230" s="70" t="s">
        <v>347</v>
      </c>
    </row>
    <row r="231" customHeight="1" spans="1:20">
      <c r="A231" s="67">
        <v>44881</v>
      </c>
      <c r="B231" s="67">
        <v>45784</v>
      </c>
      <c r="C231" s="125" t="str">
        <f t="shared" si="43"/>
        <v>2 Anos, 5 Meses e 21 Dias</v>
      </c>
      <c r="D231" s="69">
        <f>IFERROR(MID(C231,1,FIND(" Anos",C231)-1)*365+MID(C231,FIND(" Anos",C231)+6,FIND(" Meses",C231)-FIND(" Anos",C231)-6)*30+MID(C309,FIND(" e ",C231)+3,FIND(" Dias",C231)-FIND(" e ",C231)-3),"")</f>
        <v>888</v>
      </c>
      <c r="E231" s="69">
        <v>54411</v>
      </c>
      <c r="F231" s="69">
        <v>80998</v>
      </c>
      <c r="G231" s="69">
        <v>1164580</v>
      </c>
      <c r="H231" s="70" t="s">
        <v>110</v>
      </c>
      <c r="I231" s="72" t="s">
        <v>797</v>
      </c>
      <c r="J231" s="72" t="s">
        <v>341</v>
      </c>
      <c r="K231" s="70" t="s">
        <v>798</v>
      </c>
      <c r="L231" s="70" t="s">
        <v>303</v>
      </c>
      <c r="M231" s="70"/>
      <c r="N231" s="109" t="s">
        <v>400</v>
      </c>
      <c r="O231" s="70" t="s">
        <v>59</v>
      </c>
      <c r="P231" s="70"/>
      <c r="Q231" s="70"/>
      <c r="R231" s="69" t="s">
        <v>401</v>
      </c>
      <c r="S231" s="69" t="s">
        <v>338</v>
      </c>
      <c r="T231" s="70" t="s">
        <v>339</v>
      </c>
    </row>
    <row r="232" customHeight="1" spans="1:20">
      <c r="A232" s="67">
        <v>44869</v>
      </c>
      <c r="B232" s="67">
        <v>45806</v>
      </c>
      <c r="C232" s="125" t="str">
        <f t="shared" si="43"/>
        <v>2 Anos, 6 Meses e 25 Dias</v>
      </c>
      <c r="D232" s="69">
        <f>IFERROR(MID(C232,1,FIND(" Anos",C232)-1)*365+MID(C232,FIND(" Anos",C232)+6,FIND(" Meses",C232)-FIND(" Anos",C232)-6)*30+MID(C313,FIND(" e ",C232)+3,FIND(" Dias",C232)-FIND(" e ",C232)-3),"")</f>
        <v>915</v>
      </c>
      <c r="E232" s="69">
        <v>54164</v>
      </c>
      <c r="F232" s="69">
        <v>80688</v>
      </c>
      <c r="G232" s="69">
        <v>1185890</v>
      </c>
      <c r="H232" s="70" t="s">
        <v>110</v>
      </c>
      <c r="I232" s="72" t="s">
        <v>799</v>
      </c>
      <c r="J232" s="72" t="s">
        <v>341</v>
      </c>
      <c r="K232" s="70" t="s">
        <v>800</v>
      </c>
      <c r="L232" s="70" t="s">
        <v>240</v>
      </c>
      <c r="M232" s="70"/>
      <c r="N232" s="109" t="s">
        <v>385</v>
      </c>
      <c r="O232" s="70" t="s">
        <v>59</v>
      </c>
      <c r="P232" s="70" t="s">
        <v>365</v>
      </c>
      <c r="Q232" s="70"/>
      <c r="R232" s="69" t="s">
        <v>337</v>
      </c>
      <c r="S232" s="69" t="s">
        <v>338</v>
      </c>
      <c r="T232" s="70" t="s">
        <v>339</v>
      </c>
    </row>
    <row r="233" customHeight="1" spans="1:20">
      <c r="A233" s="67">
        <v>44872</v>
      </c>
      <c r="B233" s="67">
        <v>45792</v>
      </c>
      <c r="C233" s="125" t="str">
        <f t="shared" si="43"/>
        <v>2 Anos, 6 Meses e 8 Dias</v>
      </c>
      <c r="D233" s="69">
        <f>IFERROR(MID(C233,1,FIND(" Anos",C233)-1)*365+MID(C233,FIND(" Anos",C233)+6,FIND(" Meses",C233)-FIND(" Anos",C233)-6)*30+MID(C315,FIND(" e ",C233)+3,FIND(" Dias",C233)-FIND(" e ",C233)-3),"")</f>
        <v>911</v>
      </c>
      <c r="E233" s="69">
        <v>33556</v>
      </c>
      <c r="F233" s="69">
        <v>80755</v>
      </c>
      <c r="G233" s="69">
        <v>1171845</v>
      </c>
      <c r="H233" s="70" t="s">
        <v>110</v>
      </c>
      <c r="I233" s="72" t="s">
        <v>801</v>
      </c>
      <c r="J233" s="72" t="s">
        <v>333</v>
      </c>
      <c r="K233" s="70" t="s">
        <v>802</v>
      </c>
      <c r="L233" s="70" t="s">
        <v>210</v>
      </c>
      <c r="M233" s="70"/>
      <c r="N233" s="109" t="s">
        <v>534</v>
      </c>
      <c r="O233" s="70" t="s">
        <v>59</v>
      </c>
      <c r="P233" s="70"/>
      <c r="Q233" s="70"/>
      <c r="R233" s="69" t="s">
        <v>337</v>
      </c>
      <c r="S233" s="69" t="s">
        <v>338</v>
      </c>
      <c r="T233" s="70" t="s">
        <v>347</v>
      </c>
    </row>
    <row r="234" customHeight="1" spans="1:20">
      <c r="A234" s="67">
        <v>44827</v>
      </c>
      <c r="B234" s="67">
        <v>45800</v>
      </c>
      <c r="C234" s="125" t="str">
        <f t="shared" si="43"/>
        <v>2 Anos, 8 Meses e 0 Dias</v>
      </c>
      <c r="D234" s="69">
        <f t="shared" ref="D234:D237" si="53">IFERROR(MID(C234,1,FIND(" Anos",C234)-1)*365+MID(C234,FIND(" Anos",C234)+6,FIND(" Meses",C234)-FIND(" Anos",C234)-6)*30+MID(C315,FIND(" e ",C234)+3,FIND(" Dias",C234)-FIND(" e ",C234)-3),"")</f>
        <v>971</v>
      </c>
      <c r="E234" s="69">
        <v>52933</v>
      </c>
      <c r="F234" s="69">
        <v>79171</v>
      </c>
      <c r="G234" s="69">
        <v>1178702</v>
      </c>
      <c r="H234" s="70" t="s">
        <v>110</v>
      </c>
      <c r="I234" s="72" t="s">
        <v>803</v>
      </c>
      <c r="J234" s="72" t="s">
        <v>333</v>
      </c>
      <c r="K234" s="70" t="s">
        <v>804</v>
      </c>
      <c r="L234" s="70" t="s">
        <v>208</v>
      </c>
      <c r="M234" s="70"/>
      <c r="N234" s="109" t="s">
        <v>336</v>
      </c>
      <c r="O234" s="70" t="s">
        <v>219</v>
      </c>
      <c r="P234" s="70"/>
      <c r="Q234" s="70"/>
      <c r="R234" s="69" t="s">
        <v>337</v>
      </c>
      <c r="S234" s="69" t="s">
        <v>338</v>
      </c>
      <c r="T234" s="70" t="s">
        <v>339</v>
      </c>
    </row>
    <row r="235" customHeight="1" spans="1:20">
      <c r="A235" s="67">
        <v>44831</v>
      </c>
      <c r="B235" s="67">
        <v>45806</v>
      </c>
      <c r="C235" s="125" t="str">
        <f t="shared" si="43"/>
        <v>2 Anos, 8 Meses e 2 Dias</v>
      </c>
      <c r="D235" s="69">
        <f t="shared" si="53"/>
        <v>975</v>
      </c>
      <c r="E235" s="69">
        <v>53032</v>
      </c>
      <c r="F235" s="69">
        <v>79292</v>
      </c>
      <c r="G235" s="69">
        <v>1185538</v>
      </c>
      <c r="H235" s="70" t="s">
        <v>110</v>
      </c>
      <c r="I235" s="72" t="s">
        <v>805</v>
      </c>
      <c r="J235" s="72" t="s">
        <v>333</v>
      </c>
      <c r="K235" s="70" t="s">
        <v>379</v>
      </c>
      <c r="L235" s="70" t="s">
        <v>218</v>
      </c>
      <c r="M235" s="70" t="s">
        <v>380</v>
      </c>
      <c r="N235" s="109" t="s">
        <v>336</v>
      </c>
      <c r="O235" s="70" t="s">
        <v>259</v>
      </c>
      <c r="P235" s="70"/>
      <c r="Q235" s="70"/>
      <c r="R235" s="69" t="s">
        <v>337</v>
      </c>
      <c r="S235" s="69" t="s">
        <v>338</v>
      </c>
      <c r="T235" s="70" t="s">
        <v>347</v>
      </c>
    </row>
    <row r="236" customHeight="1" spans="1:20">
      <c r="A236" s="67">
        <v>44802</v>
      </c>
      <c r="B236" s="67">
        <v>45804</v>
      </c>
      <c r="C236" s="125" t="str">
        <f t="shared" si="43"/>
        <v>2 Anos, 8 Meses e 28 Dias</v>
      </c>
      <c r="D236" s="69">
        <f t="shared" si="53"/>
        <v>997</v>
      </c>
      <c r="E236" s="69">
        <v>52173</v>
      </c>
      <c r="F236" s="69">
        <v>78287</v>
      </c>
      <c r="G236" s="69">
        <v>1183419</v>
      </c>
      <c r="H236" s="70" t="s">
        <v>110</v>
      </c>
      <c r="I236" s="72" t="s">
        <v>806</v>
      </c>
      <c r="J236" s="72" t="s">
        <v>341</v>
      </c>
      <c r="K236" s="70" t="s">
        <v>807</v>
      </c>
      <c r="L236" s="70" t="s">
        <v>244</v>
      </c>
      <c r="M236" s="70"/>
      <c r="N236" s="109" t="s">
        <v>336</v>
      </c>
      <c r="O236" s="70" t="s">
        <v>183</v>
      </c>
      <c r="P236" s="70"/>
      <c r="Q236" s="70"/>
      <c r="R236" s="69" t="s">
        <v>337</v>
      </c>
      <c r="S236" s="69" t="s">
        <v>338</v>
      </c>
      <c r="T236" s="70" t="s">
        <v>339</v>
      </c>
    </row>
    <row r="237" customHeight="1" spans="1:20">
      <c r="A237" s="67">
        <v>44789</v>
      </c>
      <c r="B237" s="67">
        <v>45805</v>
      </c>
      <c r="C237" s="125" t="str">
        <f t="shared" si="43"/>
        <v>2 Anos, 9 Meses e 12 Dias</v>
      </c>
      <c r="D237" s="69">
        <f t="shared" si="53"/>
        <v>1010</v>
      </c>
      <c r="E237" s="69">
        <v>51627</v>
      </c>
      <c r="F237" s="69">
        <v>77663</v>
      </c>
      <c r="G237" s="69">
        <v>1184441</v>
      </c>
      <c r="H237" s="70" t="s">
        <v>110</v>
      </c>
      <c r="I237" s="72" t="s">
        <v>808</v>
      </c>
      <c r="J237" s="72" t="s">
        <v>341</v>
      </c>
      <c r="K237" s="70" t="s">
        <v>382</v>
      </c>
      <c r="L237" s="70" t="s">
        <v>298</v>
      </c>
      <c r="M237" s="70"/>
      <c r="N237" s="109" t="s">
        <v>336</v>
      </c>
      <c r="O237" s="70" t="s">
        <v>253</v>
      </c>
      <c r="P237" s="70"/>
      <c r="Q237" s="70"/>
      <c r="R237" s="69" t="s">
        <v>337</v>
      </c>
      <c r="S237" s="69" t="s">
        <v>338</v>
      </c>
      <c r="T237" s="70" t="s">
        <v>339</v>
      </c>
    </row>
    <row r="238" customHeight="1" spans="1:20">
      <c r="A238" s="67">
        <v>44673</v>
      </c>
      <c r="B238" s="67">
        <v>45786</v>
      </c>
      <c r="C238" s="125" t="str">
        <f t="shared" si="43"/>
        <v>3 Anos, 0 Meses e 17 Dias</v>
      </c>
      <c r="D238" s="69">
        <f t="shared" ref="D238:D239" si="54">IFERROR(MID(C238,1,FIND(" Anos",C238)-1)*365+MID(C238,FIND(" Anos",C238)+6,FIND(" Meses",C238)-FIND(" Anos",C238)-6)*30+MID(C318,FIND(" e ",C238)+3,FIND(" Dias",C238)-FIND(" e ",C238)-3),"")</f>
        <v>1105</v>
      </c>
      <c r="E238" s="69">
        <v>48105</v>
      </c>
      <c r="F238" s="69">
        <v>73532</v>
      </c>
      <c r="G238" s="69">
        <v>1166459</v>
      </c>
      <c r="H238" s="70" t="s">
        <v>110</v>
      </c>
      <c r="I238" s="72" t="s">
        <v>809</v>
      </c>
      <c r="J238" s="72" t="s">
        <v>341</v>
      </c>
      <c r="K238" s="70" t="s">
        <v>810</v>
      </c>
      <c r="L238" s="70" t="s">
        <v>124</v>
      </c>
      <c r="M238" s="70"/>
      <c r="N238" s="109" t="s">
        <v>336</v>
      </c>
      <c r="O238" s="70" t="s">
        <v>255</v>
      </c>
      <c r="P238" s="70"/>
      <c r="Q238" s="70"/>
      <c r="R238" s="69" t="s">
        <v>337</v>
      </c>
      <c r="S238" s="69" t="s">
        <v>338</v>
      </c>
      <c r="T238" s="70" t="s">
        <v>347</v>
      </c>
    </row>
    <row r="239" customHeight="1" spans="1:20">
      <c r="A239" s="67">
        <v>44599</v>
      </c>
      <c r="B239" s="67">
        <v>45799</v>
      </c>
      <c r="C239" s="125" t="str">
        <f t="shared" si="43"/>
        <v>3 Anos, 3 Meses e 15 Dias</v>
      </c>
      <c r="D239" s="69">
        <f t="shared" si="54"/>
        <v>1196</v>
      </c>
      <c r="E239" s="69">
        <v>30425</v>
      </c>
      <c r="F239" s="69">
        <v>70945</v>
      </c>
      <c r="G239" s="69">
        <v>1178171</v>
      </c>
      <c r="H239" s="70" t="s">
        <v>110</v>
      </c>
      <c r="I239" s="72" t="s">
        <v>811</v>
      </c>
      <c r="J239" s="72" t="s">
        <v>341</v>
      </c>
      <c r="K239" s="70" t="s">
        <v>812</v>
      </c>
      <c r="L239" s="70" t="s">
        <v>288</v>
      </c>
      <c r="M239" s="70" t="s">
        <v>813</v>
      </c>
      <c r="N239" s="109" t="s">
        <v>336</v>
      </c>
      <c r="O239" s="70" t="s">
        <v>207</v>
      </c>
      <c r="P239" s="70"/>
      <c r="Q239" s="70"/>
      <c r="R239" s="69" t="s">
        <v>337</v>
      </c>
      <c r="S239" s="69" t="s">
        <v>338</v>
      </c>
      <c r="T239" s="70" t="s">
        <v>339</v>
      </c>
    </row>
    <row r="240" customHeight="1" spans="1:20">
      <c r="A240" s="67">
        <v>44606</v>
      </c>
      <c r="B240" s="67">
        <v>45796</v>
      </c>
      <c r="C240" s="125" t="str">
        <f t="shared" si="43"/>
        <v>3 Anos, 3 Meses e 5 Dias</v>
      </c>
      <c r="D240" s="69">
        <f t="shared" ref="D240:D242" si="55">IFERROR(MID(C240,1,FIND(" Anos",C240)-1)*365+MID(C240,FIND(" Anos",C240)+6,FIND(" Meses",C240)-FIND(" Anos",C240)-6)*30+MID(C321,FIND(" e ",C240)+3,FIND(" Dias",C240)-FIND(" e ",C240)-3),"")</f>
        <v>1186</v>
      </c>
      <c r="E240" s="69">
        <v>46191</v>
      </c>
      <c r="F240" s="69">
        <v>71270</v>
      </c>
      <c r="G240" s="69">
        <v>1174058</v>
      </c>
      <c r="H240" s="70" t="s">
        <v>110</v>
      </c>
      <c r="I240" s="72" t="s">
        <v>814</v>
      </c>
      <c r="J240" s="72" t="s">
        <v>341</v>
      </c>
      <c r="K240" s="70" t="s">
        <v>815</v>
      </c>
      <c r="L240" s="70" t="s">
        <v>246</v>
      </c>
      <c r="M240" s="70"/>
      <c r="N240" s="109" t="s">
        <v>336</v>
      </c>
      <c r="O240" s="70" t="s">
        <v>119</v>
      </c>
      <c r="P240" s="70"/>
      <c r="Q240" s="70"/>
      <c r="R240" s="69" t="s">
        <v>337</v>
      </c>
      <c r="S240" s="69" t="s">
        <v>338</v>
      </c>
      <c r="T240" s="70" t="s">
        <v>339</v>
      </c>
    </row>
    <row r="241" customHeight="1" spans="1:20">
      <c r="A241" s="67">
        <v>45483</v>
      </c>
      <c r="B241" s="67">
        <v>45804</v>
      </c>
      <c r="C241" s="125" t="str">
        <f t="shared" si="43"/>
        <v>0 Anos, 10 Meses e 17 Dias</v>
      </c>
      <c r="D241" s="69">
        <f t="shared" si="55"/>
        <v>307</v>
      </c>
      <c r="E241" s="69">
        <v>74605</v>
      </c>
      <c r="F241" s="69">
        <v>110722</v>
      </c>
      <c r="G241" s="69">
        <v>1183217</v>
      </c>
      <c r="H241" s="70" t="s">
        <v>114</v>
      </c>
      <c r="I241" s="72" t="s">
        <v>816</v>
      </c>
      <c r="J241" s="72" t="s">
        <v>341</v>
      </c>
      <c r="K241" s="70" t="s">
        <v>817</v>
      </c>
      <c r="L241" s="70" t="s">
        <v>246</v>
      </c>
      <c r="M241" s="70" t="s">
        <v>796</v>
      </c>
      <c r="N241" s="109" t="s">
        <v>336</v>
      </c>
      <c r="O241" s="70" t="s">
        <v>177</v>
      </c>
      <c r="P241" s="70"/>
      <c r="Q241" s="70"/>
      <c r="R241" s="69" t="s">
        <v>337</v>
      </c>
      <c r="S241" s="69" t="s">
        <v>338</v>
      </c>
      <c r="T241" s="70" t="s">
        <v>339</v>
      </c>
    </row>
    <row r="242" customHeight="1" spans="1:20">
      <c r="A242" s="67">
        <v>45728</v>
      </c>
      <c r="B242" s="67">
        <v>45798</v>
      </c>
      <c r="C242" s="125" t="str">
        <f t="shared" si="43"/>
        <v>0 Anos, 2 Meses e 9 Dias</v>
      </c>
      <c r="D242" s="69">
        <f t="shared" si="55"/>
        <v>62</v>
      </c>
      <c r="E242" s="69">
        <v>82434</v>
      </c>
      <c r="F242" s="69">
        <v>119921</v>
      </c>
      <c r="G242" s="69">
        <v>1177131</v>
      </c>
      <c r="H242" s="70" t="s">
        <v>114</v>
      </c>
      <c r="I242" s="72" t="s">
        <v>818</v>
      </c>
      <c r="J242" s="72" t="s">
        <v>341</v>
      </c>
      <c r="K242" s="70" t="s">
        <v>819</v>
      </c>
      <c r="L242" s="70" t="s">
        <v>246</v>
      </c>
      <c r="M242" s="70" t="s">
        <v>796</v>
      </c>
      <c r="N242" s="109" t="s">
        <v>336</v>
      </c>
      <c r="O242" s="70" t="s">
        <v>152</v>
      </c>
      <c r="P242" s="70"/>
      <c r="Q242" s="70"/>
      <c r="R242" s="69" t="s">
        <v>337</v>
      </c>
      <c r="S242" s="69" t="s">
        <v>338</v>
      </c>
      <c r="T242" s="70" t="s">
        <v>339</v>
      </c>
    </row>
    <row r="243" customHeight="1" spans="1:20">
      <c r="A243" s="67">
        <v>44712</v>
      </c>
      <c r="B243" s="67">
        <v>45799</v>
      </c>
      <c r="C243" s="125" t="str">
        <f t="shared" si="43"/>
        <v>2 Anos, 11 Meses e 21 Dias</v>
      </c>
      <c r="D243" s="69">
        <f>IFERROR(MID(C243,1,FIND(" Anos",C243)-1)*365+MID(C243,FIND(" Anos",C243)+6,FIND(" Meses",C243)-FIND(" Anos",C243)-6)*30+MID(C323,FIND(" e ",C243)+3,FIND(" Dias",C243)-FIND(" e ",C243)-3),"")</f>
        <v>1060</v>
      </c>
      <c r="E243" s="69">
        <v>49257</v>
      </c>
      <c r="F243" s="69">
        <v>74861</v>
      </c>
      <c r="G243" s="69">
        <v>1177845</v>
      </c>
      <c r="H243" s="70" t="s">
        <v>114</v>
      </c>
      <c r="I243" s="72" t="s">
        <v>820</v>
      </c>
      <c r="J243" s="72" t="s">
        <v>333</v>
      </c>
      <c r="K243" s="70" t="s">
        <v>547</v>
      </c>
      <c r="L243" s="70" t="s">
        <v>279</v>
      </c>
      <c r="M243" s="70"/>
      <c r="N243" s="109" t="s">
        <v>400</v>
      </c>
      <c r="O243" s="70" t="s">
        <v>59</v>
      </c>
      <c r="P243" s="70"/>
      <c r="Q243" s="70"/>
      <c r="R243" s="69" t="s">
        <v>337</v>
      </c>
      <c r="S243" s="69" t="s">
        <v>338</v>
      </c>
      <c r="T243" s="70" t="s">
        <v>347</v>
      </c>
    </row>
    <row r="244" customHeight="1" spans="1:20">
      <c r="A244" s="67">
        <v>44979</v>
      </c>
      <c r="B244" s="67">
        <v>45797</v>
      </c>
      <c r="C244" s="125" t="str">
        <f t="shared" si="43"/>
        <v>2 Anos, 2 Meses e 28 Dias</v>
      </c>
      <c r="D244" s="69">
        <f>IFERROR(MID(C244,1,FIND(" Anos",C244)-1)*365+MID(C244,FIND(" Anos",C244)+6,FIND(" Meses",C244)-FIND(" Anos",C244)-6)*30+MID(C325,FIND(" e ",C244)+3,FIND(" Dias",C244)-FIND(" e ",C244)-3),"")</f>
        <v>795</v>
      </c>
      <c r="E244" s="69">
        <v>57433</v>
      </c>
      <c r="F244" s="69">
        <v>84597</v>
      </c>
      <c r="G244" s="69">
        <v>1175518</v>
      </c>
      <c r="H244" s="70" t="s">
        <v>114</v>
      </c>
      <c r="I244" s="72" t="s">
        <v>821</v>
      </c>
      <c r="J244" s="72" t="s">
        <v>333</v>
      </c>
      <c r="K244" s="70" t="s">
        <v>822</v>
      </c>
      <c r="L244" s="70" t="s">
        <v>276</v>
      </c>
      <c r="M244" s="70"/>
      <c r="N244" s="109" t="s">
        <v>377</v>
      </c>
      <c r="O244" s="70" t="s">
        <v>59</v>
      </c>
      <c r="P244" s="70" t="s">
        <v>386</v>
      </c>
      <c r="Q244" s="70"/>
      <c r="R244" s="69" t="s">
        <v>337</v>
      </c>
      <c r="S244" s="69" t="s">
        <v>338</v>
      </c>
      <c r="T244" s="70" t="s">
        <v>339</v>
      </c>
    </row>
    <row r="245" customHeight="1" spans="1:20">
      <c r="A245" s="67">
        <v>44948</v>
      </c>
      <c r="B245" s="67">
        <v>45782</v>
      </c>
      <c r="C245" s="125" t="str">
        <f t="shared" si="43"/>
        <v>2 Anos, 3 Meses e 13 Dias</v>
      </c>
      <c r="D245" s="69">
        <f t="shared" ref="D245:D246" si="56">IFERROR(MID(C245,1,FIND(" Anos",C245)-1)*365+MID(C245,FIND(" Anos",C245)+6,FIND(" Meses",C245)-FIND(" Anos",C245)-6)*30+MID(C325,FIND(" e ",C245)+3,FIND(" Dias",C245)-FIND(" e ",C245)-3),"")</f>
        <v>825</v>
      </c>
      <c r="E245" s="69">
        <v>33463</v>
      </c>
      <c r="F245" s="69">
        <v>83526</v>
      </c>
      <c r="G245" s="69">
        <v>1162801</v>
      </c>
      <c r="H245" s="70" t="s">
        <v>114</v>
      </c>
      <c r="I245" s="72" t="s">
        <v>823</v>
      </c>
      <c r="J245" s="72" t="s">
        <v>333</v>
      </c>
      <c r="K245" s="70" t="s">
        <v>349</v>
      </c>
      <c r="L245" s="70" t="s">
        <v>244</v>
      </c>
      <c r="M245" s="70" t="s">
        <v>752</v>
      </c>
      <c r="N245" s="109" t="s">
        <v>364</v>
      </c>
      <c r="O245" s="70" t="s">
        <v>59</v>
      </c>
      <c r="P245" s="70" t="s">
        <v>365</v>
      </c>
      <c r="Q245" s="70" t="s">
        <v>366</v>
      </c>
      <c r="R245" s="69" t="s">
        <v>337</v>
      </c>
      <c r="S245" s="69" t="s">
        <v>338</v>
      </c>
      <c r="T245" s="70" t="s">
        <v>339</v>
      </c>
    </row>
    <row r="246" customHeight="1" spans="1:20">
      <c r="A246" s="67">
        <v>44957</v>
      </c>
      <c r="B246" s="67">
        <v>45783</v>
      </c>
      <c r="C246" s="125" t="str">
        <f t="shared" si="43"/>
        <v>2 Anos, 3 Meses e 5 Dias</v>
      </c>
      <c r="D246" s="69">
        <f t="shared" si="56"/>
        <v>822</v>
      </c>
      <c r="E246" s="69">
        <v>56884</v>
      </c>
      <c r="F246" s="69">
        <v>83937</v>
      </c>
      <c r="G246" s="69">
        <v>1163245</v>
      </c>
      <c r="H246" s="70" t="s">
        <v>114</v>
      </c>
      <c r="I246" s="72" t="s">
        <v>824</v>
      </c>
      <c r="J246" s="72" t="s">
        <v>333</v>
      </c>
      <c r="K246" s="70" t="s">
        <v>817</v>
      </c>
      <c r="L246" s="70" t="s">
        <v>246</v>
      </c>
      <c r="M246" s="70" t="s">
        <v>796</v>
      </c>
      <c r="N246" s="109" t="s">
        <v>336</v>
      </c>
      <c r="O246" s="70" t="s">
        <v>195</v>
      </c>
      <c r="P246" s="70"/>
      <c r="Q246" s="70"/>
      <c r="R246" s="69" t="s">
        <v>337</v>
      </c>
      <c r="S246" s="69" t="s">
        <v>338</v>
      </c>
      <c r="T246" s="70" t="s">
        <v>339</v>
      </c>
    </row>
    <row r="247" customHeight="1" spans="1:20">
      <c r="A247" s="67">
        <v>44856</v>
      </c>
      <c r="B247" s="67">
        <v>45807</v>
      </c>
      <c r="C247" s="125" t="str">
        <f t="shared" si="43"/>
        <v>2 Anos, 7 Meses e 8 Dias</v>
      </c>
      <c r="D247" s="69">
        <f>IFERROR(MID(C247,1,FIND(" Anos",C247)-1)*365+MID(C247,FIND(" Anos",C247)+6,FIND(" Meses",C247)-FIND(" Anos",C247)-6)*30+MID(C328,FIND(" e ",C247)+3,FIND(" Dias",C247)-FIND(" e ",C247)-3),"")</f>
        <v>944</v>
      </c>
      <c r="E247" s="69">
        <v>53789</v>
      </c>
      <c r="F247" s="69">
        <v>80222</v>
      </c>
      <c r="G247" s="69">
        <v>1187441</v>
      </c>
      <c r="H247" s="70" t="s">
        <v>114</v>
      </c>
      <c r="I247" s="72" t="s">
        <v>825</v>
      </c>
      <c r="J247" s="72" t="s">
        <v>333</v>
      </c>
      <c r="K247" s="70" t="s">
        <v>826</v>
      </c>
      <c r="L247" s="70" t="s">
        <v>273</v>
      </c>
      <c r="M247" s="70"/>
      <c r="N247" s="109" t="s">
        <v>385</v>
      </c>
      <c r="O247" s="70" t="s">
        <v>59</v>
      </c>
      <c r="P247" s="70" t="s">
        <v>365</v>
      </c>
      <c r="Q247" s="70"/>
      <c r="R247" s="69" t="s">
        <v>337</v>
      </c>
      <c r="S247" s="69" t="s">
        <v>338</v>
      </c>
      <c r="T247" s="70" t="s">
        <v>339</v>
      </c>
    </row>
    <row r="248" customHeight="1" spans="1:20">
      <c r="A248" s="67">
        <v>44802</v>
      </c>
      <c r="B248" s="67">
        <v>45791</v>
      </c>
      <c r="C248" s="125" t="str">
        <f t="shared" si="43"/>
        <v>2 Anos, 8 Meses e 15 Dias</v>
      </c>
      <c r="D248" s="69">
        <f>IFERROR(MID(C248,1,FIND(" Anos",C248)-1)*365+MID(C248,FIND(" Anos",C248)+6,FIND(" Meses",C248)-FIND(" Anos",C248)-6)*30+MID(C328,FIND(" e ",C248)+3,FIND(" Dias",C248)-FIND(" e ",C248)-3),"")</f>
        <v>974</v>
      </c>
      <c r="E248" s="69">
        <v>51453</v>
      </c>
      <c r="F248" s="69">
        <v>77449</v>
      </c>
      <c r="G248" s="69">
        <v>1170312</v>
      </c>
      <c r="H248" s="70" t="s">
        <v>114</v>
      </c>
      <c r="I248" s="72" t="s">
        <v>827</v>
      </c>
      <c r="J248" s="72" t="s">
        <v>341</v>
      </c>
      <c r="K248" s="70" t="s">
        <v>828</v>
      </c>
      <c r="L248" s="70" t="s">
        <v>297</v>
      </c>
      <c r="M248" s="70" t="s">
        <v>723</v>
      </c>
      <c r="N248" s="109" t="s">
        <v>336</v>
      </c>
      <c r="O248" s="70" t="s">
        <v>187</v>
      </c>
      <c r="P248" s="70"/>
      <c r="Q248" s="70"/>
      <c r="R248" s="69" t="s">
        <v>337</v>
      </c>
      <c r="S248" s="69" t="s">
        <v>338</v>
      </c>
      <c r="T248" s="70" t="s">
        <v>347</v>
      </c>
    </row>
    <row r="249" customHeight="1" spans="1:20">
      <c r="A249" s="67">
        <v>44800</v>
      </c>
      <c r="B249" s="67">
        <v>45805</v>
      </c>
      <c r="C249" s="125" t="str">
        <f t="shared" si="43"/>
        <v>2 Anos, 9 Meses e 1 Dias</v>
      </c>
      <c r="D249" s="69">
        <f>IFERROR(MID(C249,1,FIND(" Anos",C249)-1)*365+MID(C249,FIND(" Anos",C249)+6,FIND(" Meses",C249)-FIND(" Anos",C249)-6)*30+MID(C330,FIND(" e ",C249)+3,FIND(" Dias",C249)-FIND(" e ",C249)-3),"")</f>
        <v>1002</v>
      </c>
      <c r="E249" s="69">
        <v>51836</v>
      </c>
      <c r="F249" s="69">
        <v>77888</v>
      </c>
      <c r="G249" s="69">
        <v>1185131</v>
      </c>
      <c r="H249" s="70" t="s">
        <v>114</v>
      </c>
      <c r="I249" s="72" t="s">
        <v>829</v>
      </c>
      <c r="J249" s="72" t="s">
        <v>341</v>
      </c>
      <c r="K249" s="70" t="s">
        <v>382</v>
      </c>
      <c r="L249" s="70" t="s">
        <v>307</v>
      </c>
      <c r="M249" s="70"/>
      <c r="N249" s="109" t="s">
        <v>385</v>
      </c>
      <c r="O249" s="70" t="s">
        <v>59</v>
      </c>
      <c r="P249" s="70" t="s">
        <v>365</v>
      </c>
      <c r="Q249" s="70"/>
      <c r="R249" s="69" t="s">
        <v>337</v>
      </c>
      <c r="S249" s="69" t="s">
        <v>338</v>
      </c>
      <c r="T249" s="70" t="s">
        <v>339</v>
      </c>
    </row>
    <row r="250" customHeight="1" spans="1:20">
      <c r="A250" s="67">
        <v>44767</v>
      </c>
      <c r="B250" s="67">
        <v>45793</v>
      </c>
      <c r="C250" s="125" t="str">
        <f t="shared" si="43"/>
        <v>2 Anos, 9 Meses e 21 Dias</v>
      </c>
      <c r="D250" s="69">
        <f>IFERROR(MID(C250,1,FIND(" Anos",C250)-1)*365+MID(C250,FIND(" Anos",C250)+6,FIND(" Meses",C250)-FIND(" Anos",C250)-6)*30+MID(C332,FIND(" e ",C250)+3,FIND(" Dias",C250)-FIND(" e ",C250)-3),"")</f>
        <v>1001</v>
      </c>
      <c r="E250" s="69">
        <v>50892</v>
      </c>
      <c r="F250" s="69">
        <v>76770</v>
      </c>
      <c r="G250" s="69">
        <v>1172550</v>
      </c>
      <c r="H250" s="70" t="s">
        <v>114</v>
      </c>
      <c r="I250" s="72" t="s">
        <v>830</v>
      </c>
      <c r="J250" s="72" t="s">
        <v>333</v>
      </c>
      <c r="K250" s="70" t="s">
        <v>831</v>
      </c>
      <c r="L250" s="70" t="s">
        <v>293</v>
      </c>
      <c r="M250" s="70"/>
      <c r="N250" s="109" t="s">
        <v>336</v>
      </c>
      <c r="O250" s="70" t="s">
        <v>71</v>
      </c>
      <c r="P250" s="70"/>
      <c r="Q250" s="70"/>
      <c r="R250" s="69" t="s">
        <v>337</v>
      </c>
      <c r="S250" s="69" t="s">
        <v>338</v>
      </c>
      <c r="T250" s="70" t="s">
        <v>339</v>
      </c>
    </row>
    <row r="251" customHeight="1" spans="1:20">
      <c r="A251" s="67">
        <v>44147</v>
      </c>
      <c r="B251" s="67">
        <v>45798</v>
      </c>
      <c r="C251" s="125" t="str">
        <f t="shared" si="43"/>
        <v>4 Anos, 6 Meses e 9 Dias</v>
      </c>
      <c r="D251" s="69" t="str">
        <f>IFERROR(MID(C251,1,FIND(" Anos",C251)-1)*365+MID(C251,FIND(" Anos",C251)+6,FIND(" Meses",C251)-FIND(" Anos",C251)-6)*30+MID(C332,FIND(" e ",C251)+3,FIND(" Dias",C251)-FIND(" e ",C251)-3),"")</f>
        <v/>
      </c>
      <c r="E251" s="69">
        <v>35160</v>
      </c>
      <c r="F251" s="69">
        <v>58225</v>
      </c>
      <c r="G251" s="69">
        <v>1177038</v>
      </c>
      <c r="H251" s="70" t="s">
        <v>114</v>
      </c>
      <c r="I251" s="72" t="s">
        <v>832</v>
      </c>
      <c r="J251" s="72" t="s">
        <v>341</v>
      </c>
      <c r="K251" s="70" t="s">
        <v>747</v>
      </c>
      <c r="L251" s="70" t="s">
        <v>250</v>
      </c>
      <c r="M251" s="70"/>
      <c r="N251" s="109" t="s">
        <v>364</v>
      </c>
      <c r="O251" s="70" t="s">
        <v>59</v>
      </c>
      <c r="P251" s="70" t="s">
        <v>365</v>
      </c>
      <c r="Q251" s="70" t="s">
        <v>366</v>
      </c>
      <c r="R251" s="69" t="s">
        <v>337</v>
      </c>
      <c r="S251" s="69" t="s">
        <v>338</v>
      </c>
      <c r="T251" s="70" t="s">
        <v>339</v>
      </c>
    </row>
    <row r="252" customHeight="1" spans="1:20">
      <c r="A252" s="67">
        <v>45002</v>
      </c>
      <c r="B252" s="67">
        <v>45782</v>
      </c>
      <c r="C252" s="125" t="str">
        <f t="shared" si="43"/>
        <v>2 Anos, 1 Meses e 18 Dias</v>
      </c>
      <c r="D252" s="69">
        <f>IFERROR(MID(C252,1,FIND(" Anos",C252)-1)*365+MID(C252,FIND(" Anos",C252)+6,FIND(" Meses",C252)-FIND(" Anos",C252)-6)*30+MID(C332,FIND(" e ",C252)+3,FIND(" Dias",C252)-FIND(" e ",C252)-3),"")</f>
        <v>761</v>
      </c>
      <c r="E252" s="69">
        <v>58145</v>
      </c>
      <c r="F252" s="69">
        <v>85452</v>
      </c>
      <c r="G252" s="69">
        <v>1162457</v>
      </c>
      <c r="H252" s="70" t="s">
        <v>118</v>
      </c>
      <c r="I252" s="72" t="s">
        <v>833</v>
      </c>
      <c r="J252" s="72" t="s">
        <v>341</v>
      </c>
      <c r="K252" s="70" t="s">
        <v>834</v>
      </c>
      <c r="L252" s="70" t="s">
        <v>298</v>
      </c>
      <c r="M252" s="70"/>
      <c r="N252" s="109" t="s">
        <v>336</v>
      </c>
      <c r="O252" s="70" t="s">
        <v>185</v>
      </c>
      <c r="P252" s="70"/>
      <c r="Q252" s="70"/>
      <c r="R252" s="69" t="s">
        <v>337</v>
      </c>
      <c r="S252" s="69" t="s">
        <v>338</v>
      </c>
      <c r="T252" s="70" t="s">
        <v>347</v>
      </c>
    </row>
    <row r="253" customHeight="1" spans="1:20">
      <c r="A253" s="67">
        <v>44743</v>
      </c>
      <c r="B253" s="67">
        <v>45792</v>
      </c>
      <c r="C253" s="125" t="str">
        <f t="shared" si="43"/>
        <v>2 Anos, 10 Meses e 14 Dias</v>
      </c>
      <c r="D253" s="69">
        <f t="shared" ref="D253:D254" si="57">IFERROR(MID(C253,1,FIND(" Anos",C253)-1)*365+MID(C253,FIND(" Anos",C253)+6,FIND(" Meses",C253)-FIND(" Anos",C253)-6)*30+MID(C335,FIND(" e ",C253)+3,FIND(" Dias",C253)-FIND(" e ",C253)-3),"")</f>
        <v>1038</v>
      </c>
      <c r="E253" s="69">
        <v>28606</v>
      </c>
      <c r="F253" s="69">
        <v>75852</v>
      </c>
      <c r="G253" s="69">
        <v>1171764</v>
      </c>
      <c r="H253" s="70" t="s">
        <v>118</v>
      </c>
      <c r="I253" s="72" t="s">
        <v>835</v>
      </c>
      <c r="J253" s="72" t="s">
        <v>341</v>
      </c>
      <c r="K253" s="70" t="s">
        <v>836</v>
      </c>
      <c r="L253" s="70" t="s">
        <v>198</v>
      </c>
      <c r="M253" s="70"/>
      <c r="N253" s="109" t="s">
        <v>346</v>
      </c>
      <c r="O253" s="70" t="s">
        <v>59</v>
      </c>
      <c r="P253" s="70"/>
      <c r="Q253" s="70"/>
      <c r="R253" s="69" t="s">
        <v>337</v>
      </c>
      <c r="S253" s="69" t="s">
        <v>338</v>
      </c>
      <c r="T253" s="70" t="s">
        <v>347</v>
      </c>
    </row>
    <row r="254" customHeight="1" spans="1:20">
      <c r="A254" s="67">
        <v>44985</v>
      </c>
      <c r="B254" s="67">
        <v>45792</v>
      </c>
      <c r="C254" s="125" t="str">
        <f t="shared" si="43"/>
        <v>2 Anos, 2 Meses e 17 Dias</v>
      </c>
      <c r="D254" s="69">
        <f t="shared" si="57"/>
        <v>803</v>
      </c>
      <c r="E254" s="69">
        <v>38917</v>
      </c>
      <c r="F254" s="69">
        <v>84817</v>
      </c>
      <c r="G254" s="69">
        <v>1171785</v>
      </c>
      <c r="H254" s="70" t="s">
        <v>118</v>
      </c>
      <c r="I254" s="72" t="s">
        <v>837</v>
      </c>
      <c r="J254" s="72" t="s">
        <v>341</v>
      </c>
      <c r="K254" s="70" t="s">
        <v>531</v>
      </c>
      <c r="L254" s="70" t="s">
        <v>238</v>
      </c>
      <c r="M254" s="70"/>
      <c r="N254" s="109" t="s">
        <v>364</v>
      </c>
      <c r="O254" s="70" t="s">
        <v>59</v>
      </c>
      <c r="P254" s="70" t="s">
        <v>365</v>
      </c>
      <c r="Q254" s="70" t="s">
        <v>366</v>
      </c>
      <c r="R254" s="69" t="s">
        <v>337</v>
      </c>
      <c r="S254" s="69" t="s">
        <v>338</v>
      </c>
      <c r="T254" s="70" t="s">
        <v>347</v>
      </c>
    </row>
    <row r="255" customHeight="1" spans="1:20">
      <c r="A255" s="67">
        <v>44951</v>
      </c>
      <c r="B255" s="67">
        <v>45783</v>
      </c>
      <c r="C255" s="125" t="str">
        <f t="shared" si="43"/>
        <v>2 Anos, 3 Meses e 11 Dias</v>
      </c>
      <c r="D255" s="69">
        <f t="shared" ref="D255:D256" si="58">IFERROR(MID(C255,1,FIND(" Anos",C255)-1)*365+MID(C255,FIND(" Anos",C255)+6,FIND(" Meses",C255)-FIND(" Anos",C255)-6)*30+MID(C335,FIND(" e ",C255)+3,FIND(" Dias",C255)-FIND(" e ",C255)-3),"")</f>
        <v>848</v>
      </c>
      <c r="E255" s="69">
        <v>56505</v>
      </c>
      <c r="F255" s="69">
        <v>83491</v>
      </c>
      <c r="G255" s="69">
        <v>1163042</v>
      </c>
      <c r="H255" s="70" t="s">
        <v>118</v>
      </c>
      <c r="I255" s="72" t="s">
        <v>838</v>
      </c>
      <c r="J255" s="72" t="s">
        <v>333</v>
      </c>
      <c r="K255" s="70" t="s">
        <v>839</v>
      </c>
      <c r="L255" s="70" t="s">
        <v>296</v>
      </c>
      <c r="M255" s="70" t="s">
        <v>840</v>
      </c>
      <c r="N255" s="109" t="s">
        <v>346</v>
      </c>
      <c r="O255" s="70" t="s">
        <v>59</v>
      </c>
      <c r="P255" s="70"/>
      <c r="Q255" s="70"/>
      <c r="R255" s="69" t="s">
        <v>337</v>
      </c>
      <c r="S255" s="69" t="s">
        <v>338</v>
      </c>
      <c r="T255" s="70" t="s">
        <v>339</v>
      </c>
    </row>
    <row r="256" customHeight="1" spans="1:20">
      <c r="A256" s="67">
        <v>44945</v>
      </c>
      <c r="B256" s="67">
        <v>45790</v>
      </c>
      <c r="C256" s="125" t="str">
        <f t="shared" si="43"/>
        <v>2 Anos, 3 Meses e 24 Dias</v>
      </c>
      <c r="D256" s="69">
        <f t="shared" si="58"/>
        <v>833</v>
      </c>
      <c r="E256" s="69">
        <v>56313</v>
      </c>
      <c r="F256" s="69">
        <v>83270</v>
      </c>
      <c r="G256" s="69">
        <v>1169872</v>
      </c>
      <c r="H256" s="70" t="s">
        <v>118</v>
      </c>
      <c r="I256" s="72" t="s">
        <v>841</v>
      </c>
      <c r="J256" s="72" t="s">
        <v>333</v>
      </c>
      <c r="K256" s="70" t="s">
        <v>842</v>
      </c>
      <c r="L256" s="70" t="s">
        <v>289</v>
      </c>
      <c r="M256" s="70"/>
      <c r="N256" s="109" t="s">
        <v>385</v>
      </c>
      <c r="O256" s="70" t="s">
        <v>59</v>
      </c>
      <c r="P256" s="70" t="s">
        <v>365</v>
      </c>
      <c r="Q256" s="70"/>
      <c r="R256" s="69" t="s">
        <v>337</v>
      </c>
      <c r="S256" s="69" t="s">
        <v>338</v>
      </c>
      <c r="T256" s="70" t="s">
        <v>347</v>
      </c>
    </row>
    <row r="257" customHeight="1" spans="1:20">
      <c r="A257" s="67">
        <v>44943</v>
      </c>
      <c r="B257" s="67">
        <v>45792</v>
      </c>
      <c r="C257" s="125" t="str">
        <f t="shared" si="43"/>
        <v>2 Anos, 3 Meses e 28 Dias</v>
      </c>
      <c r="D257" s="69">
        <f>IFERROR(MID(C257,1,FIND(" Anos",C257)-1)*365+MID(C257,FIND(" Anos",C257)+6,FIND(" Meses",C257)-FIND(" Anos",C257)-6)*30+MID(C339,FIND(" e ",C257)+3,FIND(" Dias",C257)-FIND(" e ",C257)-3),"")</f>
        <v>846</v>
      </c>
      <c r="E257" s="69">
        <v>56232</v>
      </c>
      <c r="F257" s="69">
        <v>83176</v>
      </c>
      <c r="G257" s="69">
        <v>1171877</v>
      </c>
      <c r="H257" s="70" t="s">
        <v>118</v>
      </c>
      <c r="I257" s="72" t="s">
        <v>843</v>
      </c>
      <c r="J257" s="72" t="s">
        <v>333</v>
      </c>
      <c r="K257" s="70" t="s">
        <v>581</v>
      </c>
      <c r="L257" s="70" t="s">
        <v>96</v>
      </c>
      <c r="M257" s="70" t="s">
        <v>582</v>
      </c>
      <c r="N257" s="109" t="s">
        <v>385</v>
      </c>
      <c r="O257" s="70" t="s">
        <v>59</v>
      </c>
      <c r="P257" s="70" t="s">
        <v>365</v>
      </c>
      <c r="Q257" s="70"/>
      <c r="R257" s="69" t="s">
        <v>337</v>
      </c>
      <c r="S257" s="69" t="s">
        <v>338</v>
      </c>
      <c r="T257" s="70" t="s">
        <v>339</v>
      </c>
    </row>
    <row r="258" customHeight="1" spans="1:20">
      <c r="A258" s="67">
        <v>44923</v>
      </c>
      <c r="B258" s="67">
        <v>45800</v>
      </c>
      <c r="C258" s="125" t="str">
        <f t="shared" ref="C258:C321" si="59">IF(OR(A258="",B258="")," ",DATEDIF(A258,B258,"Y")&amp;" Anos, "&amp;DATEDIF(A258,B258,"YM")&amp;" Meses e "&amp;DATEDIF(A258,B258,"MD")&amp;" Dias")</f>
        <v>2 Anos, 4 Meses e 25 Dias</v>
      </c>
      <c r="D258" s="69">
        <f>IFERROR(MID(C258,1,FIND(" Anos",C258)-1)*365+MID(C258,FIND(" Anos",C258)+6,FIND(" Meses",C258)-FIND(" Anos",C258)-6)*30+MID(C339,FIND(" e ",C258)+3,FIND(" Dias",C258)-FIND(" e ",C258)-3),"")</f>
        <v>876</v>
      </c>
      <c r="E258" s="69">
        <v>55765</v>
      </c>
      <c r="F258" s="69">
        <v>82603</v>
      </c>
      <c r="G258" s="69">
        <v>1178715</v>
      </c>
      <c r="H258" s="70" t="s">
        <v>118</v>
      </c>
      <c r="I258" s="72" t="s">
        <v>844</v>
      </c>
      <c r="J258" s="72" t="s">
        <v>341</v>
      </c>
      <c r="K258" s="70" t="s">
        <v>354</v>
      </c>
      <c r="L258" s="70" t="s">
        <v>92</v>
      </c>
      <c r="M258" s="70"/>
      <c r="N258" s="109" t="s">
        <v>336</v>
      </c>
      <c r="O258" s="70" t="s">
        <v>259</v>
      </c>
      <c r="P258" s="70"/>
      <c r="Q258" s="70"/>
      <c r="R258" s="69" t="s">
        <v>337</v>
      </c>
      <c r="S258" s="69" t="s">
        <v>338</v>
      </c>
      <c r="T258" s="70" t="s">
        <v>339</v>
      </c>
    </row>
    <row r="259" customHeight="1" spans="1:20">
      <c r="A259" s="67">
        <v>44904</v>
      </c>
      <c r="B259" s="67">
        <v>45785</v>
      </c>
      <c r="C259" s="125" t="str">
        <f t="shared" si="59"/>
        <v>2 Anos, 4 Meses e 29 Dias</v>
      </c>
      <c r="D259" s="69">
        <f>IFERROR(MID(C259,1,FIND(" Anos",C259)-1)*365+MID(C259,FIND(" Anos",C259)+6,FIND(" Meses",C259)-FIND(" Anos",C259)-6)*30+MID(C339,FIND(" e ",C259)+3,FIND(" Dias",C259)-FIND(" e ",C259)-3),"")</f>
        <v>876</v>
      </c>
      <c r="E259" s="69">
        <v>55248</v>
      </c>
      <c r="F259" s="69">
        <v>81993</v>
      </c>
      <c r="G259" s="69">
        <v>1165689</v>
      </c>
      <c r="H259" s="70" t="s">
        <v>118</v>
      </c>
      <c r="I259" s="72" t="s">
        <v>845</v>
      </c>
      <c r="J259" s="72" t="s">
        <v>333</v>
      </c>
      <c r="K259" s="70" t="s">
        <v>846</v>
      </c>
      <c r="L259" s="70" t="s">
        <v>286</v>
      </c>
      <c r="M259" s="70"/>
      <c r="N259" s="109" t="s">
        <v>346</v>
      </c>
      <c r="O259" s="70" t="s">
        <v>59</v>
      </c>
      <c r="P259" s="70"/>
      <c r="Q259" s="70"/>
      <c r="R259" s="69" t="s">
        <v>337</v>
      </c>
      <c r="S259" s="69" t="s">
        <v>338</v>
      </c>
      <c r="T259" s="70" t="s">
        <v>347</v>
      </c>
    </row>
    <row r="260" customHeight="1" spans="1:20">
      <c r="A260" s="67">
        <v>44894</v>
      </c>
      <c r="B260" s="67">
        <v>45807</v>
      </c>
      <c r="C260" s="125" t="str">
        <f t="shared" si="59"/>
        <v>2 Anos, 6 Meses e 1 Dias</v>
      </c>
      <c r="D260" s="69">
        <f>IFERROR(MID(C260,1,FIND(" Anos",C260)-1)*365+MID(C260,FIND(" Anos",C260)+6,FIND(" Meses",C260)-FIND(" Anos",C260)-6)*30+MID(C341,FIND(" e ",C260)+3,FIND(" Dias",C260)-FIND(" e ",C260)-3),"")</f>
        <v>912</v>
      </c>
      <c r="E260" s="69">
        <v>54847</v>
      </c>
      <c r="F260" s="69">
        <v>81504</v>
      </c>
      <c r="G260" s="69">
        <v>1187188</v>
      </c>
      <c r="H260" s="70" t="s">
        <v>118</v>
      </c>
      <c r="I260" s="72" t="s">
        <v>847</v>
      </c>
      <c r="J260" s="72" t="s">
        <v>341</v>
      </c>
      <c r="K260" s="70" t="s">
        <v>848</v>
      </c>
      <c r="L260" s="70" t="s">
        <v>309</v>
      </c>
      <c r="M260" s="70"/>
      <c r="N260" s="109" t="s">
        <v>385</v>
      </c>
      <c r="O260" s="70" t="s">
        <v>59</v>
      </c>
      <c r="P260" s="70" t="s">
        <v>365</v>
      </c>
      <c r="Q260" s="70"/>
      <c r="R260" s="69" t="s">
        <v>337</v>
      </c>
      <c r="S260" s="69" t="s">
        <v>338</v>
      </c>
      <c r="T260" s="70" t="s">
        <v>339</v>
      </c>
    </row>
    <row r="261" customHeight="1" spans="1:20">
      <c r="A261" s="67">
        <v>44855</v>
      </c>
      <c r="B261" s="67">
        <v>45785</v>
      </c>
      <c r="C261" s="125" t="str">
        <f t="shared" si="59"/>
        <v>2 Anos, 6 Meses e 17 Dias</v>
      </c>
      <c r="D261" s="69">
        <f>IFERROR(MID(C261,1,FIND(" Anos",C261)-1)*365+MID(C261,FIND(" Anos",C261)+6,FIND(" Meses",C261)-FIND(" Anos",C261)-6)*30+MID(C340,FIND(" e ",C261)+3,FIND(" Dias",C261)-FIND(" e ",C261)-3),"")</f>
        <v>938</v>
      </c>
      <c r="E261" s="69">
        <v>15595</v>
      </c>
      <c r="F261" s="69">
        <v>80204</v>
      </c>
      <c r="G261" s="69">
        <v>1165030</v>
      </c>
      <c r="H261" s="70" t="s">
        <v>118</v>
      </c>
      <c r="I261" s="72" t="s">
        <v>849</v>
      </c>
      <c r="J261" s="72" t="s">
        <v>341</v>
      </c>
      <c r="K261" s="70" t="s">
        <v>850</v>
      </c>
      <c r="L261" s="70" t="s">
        <v>80</v>
      </c>
      <c r="M261" s="70" t="s">
        <v>851</v>
      </c>
      <c r="N261" s="109" t="s">
        <v>346</v>
      </c>
      <c r="O261" s="70" t="s">
        <v>59</v>
      </c>
      <c r="P261" s="70"/>
      <c r="Q261" s="70"/>
      <c r="R261" s="69" t="s">
        <v>337</v>
      </c>
      <c r="S261" s="69" t="s">
        <v>338</v>
      </c>
      <c r="T261" s="70" t="s">
        <v>347</v>
      </c>
    </row>
    <row r="262" customHeight="1" spans="1:20">
      <c r="A262" s="67">
        <v>44866</v>
      </c>
      <c r="B262" s="67">
        <v>45800</v>
      </c>
      <c r="C262" s="125" t="str">
        <f t="shared" si="59"/>
        <v>2 Anos, 6 Meses e 22 Dias</v>
      </c>
      <c r="D262" s="69">
        <f>IFERROR(MID(C262,1,FIND(" Anos",C262)-1)*365+MID(C262,FIND(" Anos",C262)+6,FIND(" Meses",C262)-FIND(" Anos",C262)-6)*30+MID(C343,FIND(" e ",C262)+3,FIND(" Dias",C262)-FIND(" e ",C262)-3),"")</f>
        <v>939</v>
      </c>
      <c r="E262" s="69">
        <v>53993</v>
      </c>
      <c r="F262" s="69">
        <v>80469</v>
      </c>
      <c r="G262" s="69">
        <v>1179336</v>
      </c>
      <c r="H262" s="70" t="s">
        <v>118</v>
      </c>
      <c r="I262" s="72" t="s">
        <v>852</v>
      </c>
      <c r="J262" s="72" t="s">
        <v>333</v>
      </c>
      <c r="K262" s="70" t="s">
        <v>853</v>
      </c>
      <c r="L262" s="70" t="s">
        <v>268</v>
      </c>
      <c r="M262" s="70"/>
      <c r="N262" s="109" t="s">
        <v>336</v>
      </c>
      <c r="O262" s="70" t="s">
        <v>161</v>
      </c>
      <c r="P262" s="70"/>
      <c r="Q262" s="70"/>
      <c r="R262" s="69" t="s">
        <v>337</v>
      </c>
      <c r="S262" s="69" t="s">
        <v>338</v>
      </c>
      <c r="T262" s="70" t="s">
        <v>347</v>
      </c>
    </row>
    <row r="263" customHeight="1" spans="1:20">
      <c r="A263" s="67">
        <v>44866</v>
      </c>
      <c r="B263" s="67">
        <v>45784</v>
      </c>
      <c r="C263" s="125" t="str">
        <f t="shared" si="59"/>
        <v>2 Anos, 6 Meses e 6 Dias</v>
      </c>
      <c r="D263" s="69">
        <f>IFERROR(MID(C263,1,FIND(" Anos",C263)-1)*365+MID(C263,FIND(" Anos",C263)+6,FIND(" Meses",C263)-FIND(" Anos",C263)-6)*30+MID(C341,FIND(" e ",C263)+3,FIND(" Dias",C263)-FIND(" e ",C263)-3),"")</f>
        <v>912</v>
      </c>
      <c r="E263" s="69">
        <v>54103</v>
      </c>
      <c r="F263" s="69">
        <v>80612</v>
      </c>
      <c r="G263" s="69">
        <v>1164239</v>
      </c>
      <c r="H263" s="70" t="s">
        <v>118</v>
      </c>
      <c r="I263" s="72" t="s">
        <v>854</v>
      </c>
      <c r="J263" s="72" t="s">
        <v>333</v>
      </c>
      <c r="K263" s="70" t="s">
        <v>855</v>
      </c>
      <c r="L263" s="70" t="s">
        <v>242</v>
      </c>
      <c r="M263" s="70"/>
      <c r="N263" s="109" t="s">
        <v>336</v>
      </c>
      <c r="O263" s="70" t="s">
        <v>201</v>
      </c>
      <c r="P263" s="70"/>
      <c r="Q263" s="70"/>
      <c r="R263" s="69" t="s">
        <v>337</v>
      </c>
      <c r="S263" s="69" t="s">
        <v>338</v>
      </c>
      <c r="T263" s="70" t="s">
        <v>347</v>
      </c>
    </row>
    <row r="264" customHeight="1" spans="1:20">
      <c r="A264" s="67">
        <v>44848</v>
      </c>
      <c r="B264" s="67">
        <v>45793</v>
      </c>
      <c r="C264" s="125" t="str">
        <f t="shared" si="59"/>
        <v>2 Anos, 7 Meses e 2 Dias</v>
      </c>
      <c r="D264" s="69">
        <f>IFERROR(MID(C264,1,FIND(" Anos",C264)-1)*365+MID(C264,FIND(" Anos",C264)+6,FIND(" Meses",C264)-FIND(" Anos",C264)-6)*30+MID(C346,FIND(" e ",C264)+3,FIND(" Dias",C264)-FIND(" e ",C264)-3),"")</f>
        <v>941</v>
      </c>
      <c r="E264" s="69">
        <v>53536</v>
      </c>
      <c r="F264" s="69">
        <v>79919</v>
      </c>
      <c r="G264" s="69">
        <v>1172499</v>
      </c>
      <c r="H264" s="70" t="s">
        <v>118</v>
      </c>
      <c r="I264" s="72" t="s">
        <v>856</v>
      </c>
      <c r="J264" s="72" t="s">
        <v>333</v>
      </c>
      <c r="K264" s="70" t="s">
        <v>334</v>
      </c>
      <c r="L264" s="70" t="s">
        <v>190</v>
      </c>
      <c r="M264" s="70"/>
      <c r="N264" s="109" t="s">
        <v>346</v>
      </c>
      <c r="O264" s="70" t="s">
        <v>59</v>
      </c>
      <c r="P264" s="70"/>
      <c r="Q264" s="70"/>
      <c r="R264" s="69" t="s">
        <v>337</v>
      </c>
      <c r="S264" s="69" t="s">
        <v>338</v>
      </c>
      <c r="T264" s="70" t="s">
        <v>347</v>
      </c>
    </row>
    <row r="265" customHeight="1" spans="1:20">
      <c r="A265" s="67">
        <v>44840</v>
      </c>
      <c r="B265" s="67">
        <v>45805</v>
      </c>
      <c r="C265" s="125" t="str">
        <f t="shared" si="59"/>
        <v>2 Anos, 7 Meses e 22 Dias</v>
      </c>
      <c r="D265" s="69">
        <f t="shared" ref="D265:D268" si="60">IFERROR(MID(C265,1,FIND(" Anos",C265)-1)*365+MID(C265,FIND(" Anos",C265)+6,FIND(" Meses",C265)-FIND(" Anos",C265)-6)*30+MID(C346,FIND(" e ",C265)+3,FIND(" Dias",C265)-FIND(" e ",C265)-3),"")</f>
        <v>954</v>
      </c>
      <c r="E265" s="69">
        <v>53288</v>
      </c>
      <c r="F265" s="69">
        <v>79609</v>
      </c>
      <c r="G265" s="69">
        <v>1184220</v>
      </c>
      <c r="H265" s="70" t="s">
        <v>118</v>
      </c>
      <c r="I265" s="72" t="s">
        <v>857</v>
      </c>
      <c r="J265" s="72" t="s">
        <v>858</v>
      </c>
      <c r="K265" s="70" t="s">
        <v>859</v>
      </c>
      <c r="L265" s="70" t="s">
        <v>204</v>
      </c>
      <c r="M265" s="70"/>
      <c r="N265" s="109" t="s">
        <v>336</v>
      </c>
      <c r="O265" s="70" t="s">
        <v>201</v>
      </c>
      <c r="P265" s="70"/>
      <c r="Q265" s="70"/>
      <c r="R265" s="69" t="s">
        <v>337</v>
      </c>
      <c r="S265" s="69" t="s">
        <v>338</v>
      </c>
      <c r="T265" s="70" t="s">
        <v>339</v>
      </c>
    </row>
    <row r="266" customHeight="1" spans="1:20">
      <c r="A266" s="67">
        <v>44824</v>
      </c>
      <c r="B266" s="67">
        <v>45800</v>
      </c>
      <c r="C266" s="125" t="str">
        <f t="shared" si="59"/>
        <v>2 Anos, 8 Meses e 3 Dias</v>
      </c>
      <c r="D266" s="69">
        <f t="shared" si="60"/>
        <v>971</v>
      </c>
      <c r="E266" s="69">
        <v>52796</v>
      </c>
      <c r="F266" s="69">
        <v>78995</v>
      </c>
      <c r="G266" s="69">
        <v>1179161</v>
      </c>
      <c r="H266" s="70" t="s">
        <v>118</v>
      </c>
      <c r="I266" s="72" t="s">
        <v>860</v>
      </c>
      <c r="J266" s="72" t="s">
        <v>333</v>
      </c>
      <c r="K266" s="70" t="s">
        <v>390</v>
      </c>
      <c r="L266" s="70" t="s">
        <v>64</v>
      </c>
      <c r="M266" s="70" t="s">
        <v>391</v>
      </c>
      <c r="N266" s="109" t="s">
        <v>336</v>
      </c>
      <c r="O266" s="70" t="s">
        <v>259</v>
      </c>
      <c r="P266" s="70"/>
      <c r="Q266" s="70"/>
      <c r="R266" s="69" t="s">
        <v>337</v>
      </c>
      <c r="S266" s="69" t="s">
        <v>338</v>
      </c>
      <c r="T266" s="70" t="s">
        <v>347</v>
      </c>
    </row>
    <row r="267" customHeight="1" spans="1:20">
      <c r="A267" s="67">
        <v>44765</v>
      </c>
      <c r="B267" s="67">
        <v>45797</v>
      </c>
      <c r="C267" s="125" t="str">
        <f t="shared" si="59"/>
        <v>2 Anos, 9 Meses e 27 Dias</v>
      </c>
      <c r="D267" s="69">
        <f t="shared" si="60"/>
        <v>1013</v>
      </c>
      <c r="E267" s="69">
        <v>50717</v>
      </c>
      <c r="F267" s="69">
        <v>76571</v>
      </c>
      <c r="G267" s="69">
        <v>1175159</v>
      </c>
      <c r="H267" s="70" t="s">
        <v>118</v>
      </c>
      <c r="I267" s="72" t="s">
        <v>861</v>
      </c>
      <c r="J267" s="72" t="s">
        <v>333</v>
      </c>
      <c r="K267" s="70" t="s">
        <v>862</v>
      </c>
      <c r="L267" s="70" t="s">
        <v>265</v>
      </c>
      <c r="M267" s="70" t="s">
        <v>863</v>
      </c>
      <c r="N267" s="109" t="s">
        <v>336</v>
      </c>
      <c r="O267" s="70" t="s">
        <v>201</v>
      </c>
      <c r="P267" s="70"/>
      <c r="Q267" s="70"/>
      <c r="R267" s="69" t="s">
        <v>337</v>
      </c>
      <c r="S267" s="69" t="s">
        <v>338</v>
      </c>
      <c r="T267" s="70" t="s">
        <v>347</v>
      </c>
    </row>
    <row r="268" customHeight="1" spans="1:20">
      <c r="A268" s="67">
        <v>44792</v>
      </c>
      <c r="B268" s="67">
        <v>45799</v>
      </c>
      <c r="C268" s="125" t="str">
        <f t="shared" si="59"/>
        <v>2 Anos, 9 Meses e 3 Dias</v>
      </c>
      <c r="D268" s="69">
        <f t="shared" si="60"/>
        <v>1001</v>
      </c>
      <c r="E268" s="69">
        <v>51879</v>
      </c>
      <c r="F268" s="69">
        <v>77931</v>
      </c>
      <c r="G268" s="69">
        <v>1177651</v>
      </c>
      <c r="H268" s="70" t="s">
        <v>118</v>
      </c>
      <c r="I268" s="72" t="s">
        <v>864</v>
      </c>
      <c r="J268" s="72" t="s">
        <v>333</v>
      </c>
      <c r="K268" s="70" t="s">
        <v>865</v>
      </c>
      <c r="L268" s="70" t="s">
        <v>147</v>
      </c>
      <c r="M268" s="70"/>
      <c r="N268" s="109" t="s">
        <v>866</v>
      </c>
      <c r="O268" s="70" t="s">
        <v>59</v>
      </c>
      <c r="P268" s="70" t="s">
        <v>407</v>
      </c>
      <c r="Q268" s="70"/>
      <c r="R268" s="69" t="s">
        <v>337</v>
      </c>
      <c r="S268" s="69" t="s">
        <v>338</v>
      </c>
      <c r="T268" s="70" t="s">
        <v>347</v>
      </c>
    </row>
    <row r="269" customHeight="1" spans="1:20">
      <c r="A269" s="67">
        <v>44649</v>
      </c>
      <c r="B269" s="67">
        <v>45779</v>
      </c>
      <c r="C269" s="125" t="str">
        <f t="shared" si="59"/>
        <v>3 Anos, 1 Meses e 3 Dias</v>
      </c>
      <c r="D269" s="69">
        <f>IFERROR(MID(C269,1,FIND(" Anos",C269)-1)*365+MID(C269,FIND(" Anos",C269)+6,FIND(" Meses",C269)-FIND(" Anos",C269)-6)*30+MID(C347,FIND(" e ",C269)+3,FIND(" Dias",C269)-FIND(" e ",C269)-3),"")</f>
        <v>1126</v>
      </c>
      <c r="E269" s="69">
        <v>47550</v>
      </c>
      <c r="F269" s="69">
        <v>72875</v>
      </c>
      <c r="G269" s="69">
        <v>1160659</v>
      </c>
      <c r="H269" s="70" t="s">
        <v>118</v>
      </c>
      <c r="I269" s="72" t="s">
        <v>867</v>
      </c>
      <c r="J269" s="72" t="s">
        <v>333</v>
      </c>
      <c r="K269" s="70" t="s">
        <v>868</v>
      </c>
      <c r="L269" s="70" t="s">
        <v>286</v>
      </c>
      <c r="M269" s="70"/>
      <c r="N269" s="109" t="s">
        <v>336</v>
      </c>
      <c r="O269" s="70" t="s">
        <v>207</v>
      </c>
      <c r="P269" s="70"/>
      <c r="Q269" s="70"/>
      <c r="R269" s="69" t="s">
        <v>337</v>
      </c>
      <c r="S269" s="69" t="s">
        <v>338</v>
      </c>
      <c r="T269" s="70" t="s">
        <v>339</v>
      </c>
    </row>
    <row r="270" customHeight="1" spans="1:20">
      <c r="A270" s="67">
        <v>43594</v>
      </c>
      <c r="B270" s="67">
        <v>45782</v>
      </c>
      <c r="C270" s="125" t="str">
        <f t="shared" si="59"/>
        <v>5 Anos, 11 Meses e 26 Dias</v>
      </c>
      <c r="D270" s="69">
        <f>IFERROR(MID(C270,1,FIND(" Anos",C270)-1)*365+MID(C270,FIND(" Anos",C270)+6,FIND(" Meses",C270)-FIND(" Anos",C270)-6)*30+MID(C349,FIND(" e ",C270)+3,FIND(" Dias",C270)-FIND(" e ",C270)-3),"")</f>
        <v>2155</v>
      </c>
      <c r="E270" s="69">
        <v>3663</v>
      </c>
      <c r="F270" s="69">
        <v>4109</v>
      </c>
      <c r="G270" s="69">
        <v>1162023</v>
      </c>
      <c r="H270" s="70" t="s">
        <v>118</v>
      </c>
      <c r="I270" s="72" t="s">
        <v>869</v>
      </c>
      <c r="J270" s="72" t="s">
        <v>333</v>
      </c>
      <c r="K270" s="70" t="s">
        <v>384</v>
      </c>
      <c r="L270" s="70" t="s">
        <v>216</v>
      </c>
      <c r="M270" s="70"/>
      <c r="N270" s="109" t="s">
        <v>336</v>
      </c>
      <c r="O270" s="70" t="s">
        <v>211</v>
      </c>
      <c r="P270" s="70"/>
      <c r="Q270" s="70"/>
      <c r="R270" s="69" t="s">
        <v>337</v>
      </c>
      <c r="S270" s="69" t="s">
        <v>338</v>
      </c>
      <c r="T270" s="70" t="s">
        <v>339</v>
      </c>
    </row>
    <row r="271" customHeight="1" spans="1:20">
      <c r="A271" s="67">
        <v>43708</v>
      </c>
      <c r="B271" s="67">
        <v>45791</v>
      </c>
      <c r="C271" s="125" t="str">
        <f t="shared" si="59"/>
        <v>5 Anos, 8 Meses e 13 Dias</v>
      </c>
      <c r="D271" s="69">
        <f>IFERROR(MID(C271,1,FIND(" Anos",C271)-1)*365+MID(C271,FIND(" Anos",C271)+6,FIND(" Meses",C271)-FIND(" Anos",C271)-6)*30+MID(C352,FIND(" e ",C271)+3,FIND(" Dias",C271)-FIND(" e ",C271)-3),"")</f>
        <v>2071</v>
      </c>
      <c r="E271" s="69">
        <v>22940</v>
      </c>
      <c r="F271" s="69">
        <v>40186</v>
      </c>
      <c r="G271" s="69">
        <v>1171114</v>
      </c>
      <c r="H271" s="70" t="s">
        <v>118</v>
      </c>
      <c r="I271" s="72" t="s">
        <v>870</v>
      </c>
      <c r="J271" s="72" t="s">
        <v>333</v>
      </c>
      <c r="K271" s="70" t="s">
        <v>871</v>
      </c>
      <c r="L271" s="70" t="s">
        <v>294</v>
      </c>
      <c r="M271" s="70"/>
      <c r="N271" s="109" t="s">
        <v>336</v>
      </c>
      <c r="O271" s="70" t="s">
        <v>201</v>
      </c>
      <c r="P271" s="70"/>
      <c r="Q271" s="70"/>
      <c r="R271" s="69" t="s">
        <v>337</v>
      </c>
      <c r="S271" s="69" t="s">
        <v>338</v>
      </c>
      <c r="T271" s="70" t="s">
        <v>339</v>
      </c>
    </row>
    <row r="272" customHeight="1" spans="1:20">
      <c r="A272" s="67">
        <v>43195</v>
      </c>
      <c r="B272" s="67">
        <v>45798</v>
      </c>
      <c r="C272" s="125" t="str">
        <f t="shared" si="59"/>
        <v>7 Anos, 1 Meses e 16 Dias</v>
      </c>
      <c r="D272" s="69">
        <f>IFERROR(MID(C272,1,FIND(" Anos",C272)-1)*365+MID(C272,FIND(" Anos",C272)+6,FIND(" Meses",C272)-FIND(" Anos",C272)-6)*30+MID(C353,FIND(" e ",C272)+3,FIND(" Dias",C272)-FIND(" e ",C272)-3),"")</f>
        <v>2602</v>
      </c>
      <c r="E272" s="69">
        <v>13278</v>
      </c>
      <c r="F272" s="69">
        <v>22594</v>
      </c>
      <c r="G272" s="69">
        <v>1176587</v>
      </c>
      <c r="H272" s="70" t="s">
        <v>118</v>
      </c>
      <c r="I272" s="72" t="s">
        <v>872</v>
      </c>
      <c r="J272" s="72" t="s">
        <v>333</v>
      </c>
      <c r="K272" s="70" t="s">
        <v>873</v>
      </c>
      <c r="L272" s="70" t="s">
        <v>289</v>
      </c>
      <c r="M272" s="70"/>
      <c r="N272" s="109" t="s">
        <v>336</v>
      </c>
      <c r="O272" s="70" t="s">
        <v>183</v>
      </c>
      <c r="P272" s="70"/>
      <c r="Q272" s="70"/>
      <c r="R272" s="69" t="s">
        <v>337</v>
      </c>
      <c r="S272" s="69" t="s">
        <v>338</v>
      </c>
      <c r="T272" s="70" t="s">
        <v>347</v>
      </c>
    </row>
    <row r="273" customHeight="1" spans="1:20">
      <c r="A273" s="67">
        <v>45713</v>
      </c>
      <c r="B273" s="67">
        <v>45791</v>
      </c>
      <c r="C273" s="125" t="str">
        <f t="shared" si="59"/>
        <v>0 Anos, 2 Meses e 19 Dias</v>
      </c>
      <c r="D273" s="69" t="str">
        <f>IFERROR(MID(C273,1,FIND(" Anos",C273)-1)*365+MID(C273,FIND(" Anos",C273)+6,FIND(" Meses",C273)-FIND(" Anos",C273)-6)*30+MID(#REF!,FIND(" e ",C273)+3,FIND(" Dias",C273)-FIND(" e ",C273)-3),"")</f>
        <v/>
      </c>
      <c r="E273" s="69">
        <v>81676</v>
      </c>
      <c r="F273" s="69">
        <v>119153</v>
      </c>
      <c r="G273" s="69">
        <v>1170954</v>
      </c>
      <c r="H273" s="70" t="s">
        <v>122</v>
      </c>
      <c r="I273" s="72" t="s">
        <v>874</v>
      </c>
      <c r="J273" s="72" t="s">
        <v>333</v>
      </c>
      <c r="K273" s="70" t="s">
        <v>451</v>
      </c>
      <c r="L273" s="70" t="s">
        <v>277</v>
      </c>
      <c r="M273" s="70"/>
      <c r="N273" s="109" t="s">
        <v>336</v>
      </c>
      <c r="O273" s="70" t="s">
        <v>259</v>
      </c>
      <c r="P273" s="70"/>
      <c r="Q273" s="70"/>
      <c r="R273" s="69" t="s">
        <v>337</v>
      </c>
      <c r="S273" s="69" t="s">
        <v>338</v>
      </c>
      <c r="T273" s="70" t="s">
        <v>339</v>
      </c>
    </row>
    <row r="274" customHeight="1" spans="1:20">
      <c r="A274" s="67">
        <v>44979</v>
      </c>
      <c r="B274" s="67">
        <v>45789</v>
      </c>
      <c r="C274" s="125" t="str">
        <f t="shared" si="59"/>
        <v>2 Anos, 2 Meses e 20 Dias</v>
      </c>
      <c r="D274" s="69" t="str">
        <f>IFERROR(MID(C274,1,FIND(" Anos",C274)-1)*365+MID(C274,FIND(" Anos",C274)+6,FIND(" Meses",C274)-FIND(" Anos",C274)-6)*30+MID(#REF!,FIND(" e ",C274)+3,FIND(" Dias",C274)-FIND(" e ",C274)-3),"")</f>
        <v/>
      </c>
      <c r="E274" s="69">
        <v>57414</v>
      </c>
      <c r="F274" s="69">
        <v>84568</v>
      </c>
      <c r="G274" s="69">
        <v>1167536</v>
      </c>
      <c r="H274" s="70" t="s">
        <v>126</v>
      </c>
      <c r="I274" s="72" t="s">
        <v>875</v>
      </c>
      <c r="J274" s="72" t="s">
        <v>341</v>
      </c>
      <c r="K274" s="70" t="s">
        <v>839</v>
      </c>
      <c r="L274" s="70" t="s">
        <v>296</v>
      </c>
      <c r="M274" s="70"/>
      <c r="N274" s="109" t="s">
        <v>336</v>
      </c>
      <c r="O274" s="70" t="s">
        <v>215</v>
      </c>
      <c r="P274" s="70"/>
      <c r="Q274" s="70"/>
      <c r="R274" s="69" t="s">
        <v>337</v>
      </c>
      <c r="S274" s="69" t="s">
        <v>338</v>
      </c>
      <c r="T274" s="70" t="s">
        <v>347</v>
      </c>
    </row>
    <row r="275" customHeight="1" spans="1:20">
      <c r="A275" s="67">
        <v>45124</v>
      </c>
      <c r="B275" s="67">
        <v>45791</v>
      </c>
      <c r="C275" s="125" t="str">
        <f t="shared" si="59"/>
        <v>1 Anos, 9 Meses e 27 Dias</v>
      </c>
      <c r="D275" s="69" t="str">
        <f>IFERROR(MID(C275,1,FIND(" Anos",C275)-1)*365+MID(C275,FIND(" Anos",C275)+6,FIND(" Meses",C275)-FIND(" Anos",C275)-6)*30+MID(#REF!,FIND(" e ",C275)+3,FIND(" Dias",C275)-FIND(" e ",C275)-3),"")</f>
        <v/>
      </c>
      <c r="E275" s="69">
        <v>62185</v>
      </c>
      <c r="F275" s="69">
        <v>90341</v>
      </c>
      <c r="G275" s="69">
        <v>1170412</v>
      </c>
      <c r="H275" s="70" t="s">
        <v>130</v>
      </c>
      <c r="I275" s="72" t="s">
        <v>876</v>
      </c>
      <c r="J275" s="72" t="s">
        <v>333</v>
      </c>
      <c r="K275" s="70" t="s">
        <v>877</v>
      </c>
      <c r="L275" s="70" t="s">
        <v>132</v>
      </c>
      <c r="M275" s="70"/>
      <c r="N275" s="109" t="s">
        <v>336</v>
      </c>
      <c r="O275" s="70" t="s">
        <v>259</v>
      </c>
      <c r="P275" s="70"/>
      <c r="Q275" s="70"/>
      <c r="R275" s="69" t="s">
        <v>337</v>
      </c>
      <c r="S275" s="69" t="s">
        <v>338</v>
      </c>
      <c r="T275" s="70" t="s">
        <v>347</v>
      </c>
    </row>
    <row r="276" customHeight="1" spans="1:20">
      <c r="A276" s="67">
        <v>44466</v>
      </c>
      <c r="B276" s="67">
        <v>45789</v>
      </c>
      <c r="C276" s="125" t="str">
        <f t="shared" si="59"/>
        <v>3 Anos, 7 Meses e 15 Dias</v>
      </c>
      <c r="D276" s="69" t="str">
        <f>IFERROR(MID(C276,1,FIND(" Anos",C276)-1)*365+MID(C276,FIND(" Anos",C276)+6,FIND(" Meses",C276)-FIND(" Anos",C276)-6)*30+MID(#REF!,FIND(" e ",C276)+3,FIND(" Dias",C276)-FIND(" e ",C276)-3),"")</f>
        <v/>
      </c>
      <c r="E276" s="69">
        <v>42628</v>
      </c>
      <c r="F276" s="69">
        <v>67073</v>
      </c>
      <c r="G276" s="69">
        <v>1167902</v>
      </c>
      <c r="H276" s="70" t="s">
        <v>130</v>
      </c>
      <c r="I276" s="72" t="s">
        <v>878</v>
      </c>
      <c r="J276" s="72" t="s">
        <v>341</v>
      </c>
      <c r="K276" s="70" t="s">
        <v>879</v>
      </c>
      <c r="L276" s="70" t="s">
        <v>182</v>
      </c>
      <c r="M276" s="70"/>
      <c r="N276" s="109" t="s">
        <v>336</v>
      </c>
      <c r="O276" s="70" t="s">
        <v>259</v>
      </c>
      <c r="P276" s="70"/>
      <c r="Q276" s="70"/>
      <c r="R276" s="69" t="s">
        <v>337</v>
      </c>
      <c r="S276" s="69" t="s">
        <v>338</v>
      </c>
      <c r="T276" s="70" t="s">
        <v>339</v>
      </c>
    </row>
    <row r="277" customHeight="1" spans="1:20">
      <c r="A277" s="67">
        <v>44434</v>
      </c>
      <c r="B277" s="67">
        <v>45799</v>
      </c>
      <c r="C277" s="125" t="str">
        <f t="shared" si="59"/>
        <v>3 Anos, 8 Meses e 26 Dias</v>
      </c>
      <c r="D277" s="69" t="str">
        <f>IFERROR(MID(C277,1,FIND(" Anos",C277)-1)*365+MID(C277,FIND(" Anos",C277)+6,FIND(" Meses",C277)-FIND(" Anos",C277)-6)*30+MID(#REF!,FIND(" e ",C277)+3,FIND(" Dias",C277)-FIND(" e ",C277)-3),"")</f>
        <v/>
      </c>
      <c r="E277" s="69">
        <v>41934</v>
      </c>
      <c r="F277" s="69">
        <v>66262</v>
      </c>
      <c r="G277" s="69">
        <v>1177682</v>
      </c>
      <c r="H277" s="70" t="s">
        <v>130</v>
      </c>
      <c r="I277" s="72" t="s">
        <v>880</v>
      </c>
      <c r="J277" s="72" t="s">
        <v>341</v>
      </c>
      <c r="K277" s="70" t="s">
        <v>881</v>
      </c>
      <c r="L277" s="70" t="s">
        <v>260</v>
      </c>
      <c r="M277" s="70"/>
      <c r="N277" s="109" t="s">
        <v>385</v>
      </c>
      <c r="O277" s="70" t="s">
        <v>59</v>
      </c>
      <c r="P277" s="70" t="s">
        <v>365</v>
      </c>
      <c r="Q277" s="70"/>
      <c r="R277" s="69" t="s">
        <v>337</v>
      </c>
      <c r="S277" s="69" t="s">
        <v>338</v>
      </c>
      <c r="T277" s="70" t="s">
        <v>339</v>
      </c>
    </row>
    <row r="278" customHeight="1" spans="1:20">
      <c r="A278" s="67">
        <v>44101</v>
      </c>
      <c r="B278" s="67">
        <v>45800</v>
      </c>
      <c r="C278" s="125" t="str">
        <f t="shared" si="59"/>
        <v>4 Anos, 7 Meses e 26 Dias</v>
      </c>
      <c r="D278" s="69" t="str">
        <f>IFERROR(MID(C278,1,FIND(" Anos",C278)-1)*365+MID(C278,FIND(" Anos",C278)+6,FIND(" Meses",C278)-FIND(" Anos",C278)-6)*30+MID(#REF!,FIND(" e ",C278)+3,FIND(" Dias",C278)-FIND(" e ",C278)-3),"")</f>
        <v/>
      </c>
      <c r="E278" s="69">
        <v>33816</v>
      </c>
      <c r="F278" s="69">
        <v>56616</v>
      </c>
      <c r="G278" s="69">
        <v>1179015</v>
      </c>
      <c r="H278" s="70" t="s">
        <v>130</v>
      </c>
      <c r="I278" s="72" t="s">
        <v>882</v>
      </c>
      <c r="J278" s="72" t="s">
        <v>341</v>
      </c>
      <c r="K278" s="70" t="s">
        <v>349</v>
      </c>
      <c r="L278" s="70" t="s">
        <v>244</v>
      </c>
      <c r="M278" s="70" t="s">
        <v>350</v>
      </c>
      <c r="N278" s="109" t="s">
        <v>336</v>
      </c>
      <c r="O278" s="70" t="s">
        <v>259</v>
      </c>
      <c r="P278" s="70"/>
      <c r="Q278" s="70"/>
      <c r="R278" s="69" t="s">
        <v>337</v>
      </c>
      <c r="S278" s="69" t="s">
        <v>338</v>
      </c>
      <c r="T278" s="70" t="s">
        <v>339</v>
      </c>
    </row>
    <row r="279" customHeight="1" spans="1:20">
      <c r="A279" s="67">
        <v>43811</v>
      </c>
      <c r="B279" s="67">
        <v>45798</v>
      </c>
      <c r="C279" s="125" t="str">
        <f t="shared" si="59"/>
        <v>5 Anos, 5 Meses e 9 Dias</v>
      </c>
      <c r="D279" s="69" t="str">
        <f>IFERROR(MID(C279,1,FIND(" Anos",C279)-1)*365+MID(C279,FIND(" Anos",C279)+6,FIND(" Meses",C279)-FIND(" Anos",C279)-6)*30+MID(#REF!,FIND(" e ",C279)+3,FIND(" Dias",C279)-FIND(" e ",C279)-3),"")</f>
        <v/>
      </c>
      <c r="E279" s="69">
        <v>26025</v>
      </c>
      <c r="F279" s="69">
        <v>46381</v>
      </c>
      <c r="G279" s="69">
        <v>1176285</v>
      </c>
      <c r="H279" s="70" t="s">
        <v>130</v>
      </c>
      <c r="I279" s="72" t="s">
        <v>883</v>
      </c>
      <c r="J279" s="72" t="s">
        <v>341</v>
      </c>
      <c r="K279" s="70" t="s">
        <v>334</v>
      </c>
      <c r="L279" s="70" t="s">
        <v>190</v>
      </c>
      <c r="M279" s="70" t="s">
        <v>884</v>
      </c>
      <c r="N279" s="109" t="s">
        <v>336</v>
      </c>
      <c r="O279" s="70" t="s">
        <v>171</v>
      </c>
      <c r="P279" s="70"/>
      <c r="Q279" s="70"/>
      <c r="R279" s="69" t="s">
        <v>337</v>
      </c>
      <c r="S279" s="69" t="s">
        <v>338</v>
      </c>
      <c r="T279" s="70" t="s">
        <v>339</v>
      </c>
    </row>
    <row r="280" customHeight="1" spans="1:20">
      <c r="A280" s="67">
        <v>43755</v>
      </c>
      <c r="B280" s="67">
        <v>45790</v>
      </c>
      <c r="C280" s="125" t="str">
        <f t="shared" si="59"/>
        <v>5 Anos, 6 Meses e 26 Dias</v>
      </c>
      <c r="D280" s="69" t="str">
        <f>IFERROR(MID(C280,1,FIND(" Anos",C280)-1)*365+MID(C280,FIND(" Anos",C280)+6,FIND(" Meses",C280)-FIND(" Anos",C280)-6)*30+MID(#REF!,FIND(" e ",C280)+3,FIND(" Dias",C280)-FIND(" e ",C280)-3),"")</f>
        <v/>
      </c>
      <c r="E280" s="69">
        <v>700</v>
      </c>
      <c r="F280" s="69">
        <v>514</v>
      </c>
      <c r="G280" s="69">
        <v>1169197</v>
      </c>
      <c r="H280" s="70" t="s">
        <v>130</v>
      </c>
      <c r="I280" s="72" t="s">
        <v>885</v>
      </c>
      <c r="J280" s="72" t="s">
        <v>341</v>
      </c>
      <c r="K280" s="70" t="s">
        <v>354</v>
      </c>
      <c r="L280" s="70" t="s">
        <v>64</v>
      </c>
      <c r="M280" s="70"/>
      <c r="N280" s="109" t="s">
        <v>400</v>
      </c>
      <c r="O280" s="70" t="s">
        <v>59</v>
      </c>
      <c r="P280" s="70"/>
      <c r="Q280" s="70"/>
      <c r="R280" s="69" t="s">
        <v>337</v>
      </c>
      <c r="S280" s="69" t="s">
        <v>338</v>
      </c>
      <c r="T280" s="70" t="s">
        <v>339</v>
      </c>
    </row>
    <row r="281" customHeight="1" spans="1:20">
      <c r="A281" s="67">
        <v>43796</v>
      </c>
      <c r="B281" s="67">
        <v>45807</v>
      </c>
      <c r="C281" s="125" t="str">
        <f t="shared" si="59"/>
        <v>5 Anos, 6 Meses e 3 Dias</v>
      </c>
      <c r="D281" s="69" t="str">
        <f>IFERROR(MID(C281,1,FIND(" Anos",C281)-1)*365+MID(C281,FIND(" Anos",C281)+6,FIND(" Meses",C281)-FIND(" Anos",C281)-6)*30+MID(#REF!,FIND(" e ",C281)+3,FIND(" Dias",C281)-FIND(" e ",C281)-3),"")</f>
        <v/>
      </c>
      <c r="E281" s="69">
        <v>12187</v>
      </c>
      <c r="F281" s="69">
        <v>20465</v>
      </c>
      <c r="G281" s="69">
        <v>1186772</v>
      </c>
      <c r="H281" s="70" t="s">
        <v>130</v>
      </c>
      <c r="I281" s="72" t="s">
        <v>886</v>
      </c>
      <c r="J281" s="72" t="s">
        <v>333</v>
      </c>
      <c r="K281" s="70" t="s">
        <v>356</v>
      </c>
      <c r="L281" s="70" t="s">
        <v>278</v>
      </c>
      <c r="M281" s="70" t="s">
        <v>887</v>
      </c>
      <c r="N281" s="109" t="s">
        <v>336</v>
      </c>
      <c r="O281" s="70" t="s">
        <v>164</v>
      </c>
      <c r="P281" s="70"/>
      <c r="Q281" s="70"/>
      <c r="R281" s="69" t="s">
        <v>337</v>
      </c>
      <c r="S281" s="69" t="s">
        <v>338</v>
      </c>
      <c r="T281" s="70" t="s">
        <v>339</v>
      </c>
    </row>
    <row r="282" customHeight="1" spans="1:20">
      <c r="A282" s="67">
        <v>44663</v>
      </c>
      <c r="B282" s="67">
        <v>45782</v>
      </c>
      <c r="C282" s="125" t="str">
        <f t="shared" si="59"/>
        <v>3 Anos, 0 Meses e 23 Dias</v>
      </c>
      <c r="D282" s="69" t="str">
        <f>IFERROR(MID(C282,1,FIND(" Anos",C282)-1)*365+MID(C282,FIND(" Anos",C282)+6,FIND(" Meses",C282)-FIND(" Anos",C282)-6)*30+MID(#REF!,FIND(" e ",C282)+3,FIND(" Dias",C282)-FIND(" e ",C282)-3),"")</f>
        <v/>
      </c>
      <c r="E282" s="69">
        <v>47938</v>
      </c>
      <c r="F282" s="69">
        <v>73321</v>
      </c>
      <c r="G282" s="69">
        <v>1162131</v>
      </c>
      <c r="H282" s="70" t="s">
        <v>134</v>
      </c>
      <c r="I282" s="72" t="s">
        <v>888</v>
      </c>
      <c r="J282" s="72" t="s">
        <v>341</v>
      </c>
      <c r="K282" s="70" t="s">
        <v>889</v>
      </c>
      <c r="L282" s="70" t="s">
        <v>222</v>
      </c>
      <c r="M282" s="70"/>
      <c r="N282" s="109" t="s">
        <v>364</v>
      </c>
      <c r="O282" s="70"/>
      <c r="P282" s="70" t="s">
        <v>365</v>
      </c>
      <c r="Q282" s="70" t="s">
        <v>366</v>
      </c>
      <c r="R282" s="69" t="s">
        <v>337</v>
      </c>
      <c r="S282" s="69" t="s">
        <v>338</v>
      </c>
      <c r="T282" s="70" t="s">
        <v>339</v>
      </c>
    </row>
    <row r="283" customHeight="1" spans="1:20">
      <c r="A283" s="67">
        <v>44351</v>
      </c>
      <c r="B283" s="67">
        <v>45800</v>
      </c>
      <c r="C283" s="125" t="str">
        <f t="shared" si="59"/>
        <v>3 Anos, 11 Meses e 19 Dias</v>
      </c>
      <c r="D283" s="69" t="str">
        <f>IFERROR(MID(C283,1,FIND(" Anos",C283)-1)*365+MID(C283,FIND(" Anos",C283)+6,FIND(" Meses",C283)-FIND(" Anos",C283)-6)*30+MID(#REF!,FIND(" e ",C283)+3,FIND(" Dias",C283)-FIND(" e ",C283)-3),"")</f>
        <v/>
      </c>
      <c r="E283" s="69">
        <v>40097</v>
      </c>
      <c r="F283" s="69">
        <v>64116</v>
      </c>
      <c r="G283" s="69">
        <v>1179394</v>
      </c>
      <c r="H283" s="70" t="s">
        <v>134</v>
      </c>
      <c r="I283" s="72" t="s">
        <v>890</v>
      </c>
      <c r="J283" s="72" t="s">
        <v>333</v>
      </c>
      <c r="K283" s="70" t="s">
        <v>510</v>
      </c>
      <c r="L283" s="70" t="s">
        <v>271</v>
      </c>
      <c r="M283" s="70" t="s">
        <v>579</v>
      </c>
      <c r="N283" s="109" t="s">
        <v>377</v>
      </c>
      <c r="O283" s="70" t="s">
        <v>59</v>
      </c>
      <c r="P283" s="70" t="s">
        <v>365</v>
      </c>
      <c r="Q283" s="70"/>
      <c r="R283" s="69" t="s">
        <v>337</v>
      </c>
      <c r="S283" s="69" t="s">
        <v>338</v>
      </c>
      <c r="T283" s="70" t="s">
        <v>339</v>
      </c>
    </row>
    <row r="284" customHeight="1" spans="1:20">
      <c r="A284" s="67">
        <v>44543</v>
      </c>
      <c r="B284" s="67">
        <v>45797</v>
      </c>
      <c r="C284" s="125" t="str">
        <f t="shared" si="59"/>
        <v>3 Anos, 5 Meses e 7 Dias</v>
      </c>
      <c r="D284" s="69" t="str">
        <f>IFERROR(MID(C284,1,FIND(" Anos",C284)-1)*365+MID(C284,FIND(" Anos",C284)+6,FIND(" Meses",C284)-FIND(" Anos",C284)-6)*30+MID(#REF!,FIND(" e ",C284)+3,FIND(" Dias",C284)-FIND(" e ",C284)-3),"")</f>
        <v/>
      </c>
      <c r="E284" s="69">
        <v>44608</v>
      </c>
      <c r="F284" s="69">
        <v>69416</v>
      </c>
      <c r="G284" s="69">
        <v>1175153</v>
      </c>
      <c r="H284" s="70" t="s">
        <v>134</v>
      </c>
      <c r="I284" s="72" t="s">
        <v>891</v>
      </c>
      <c r="J284" s="72" t="s">
        <v>333</v>
      </c>
      <c r="K284" s="70" t="s">
        <v>892</v>
      </c>
      <c r="L284" s="70" t="s">
        <v>296</v>
      </c>
      <c r="M284" s="70" t="s">
        <v>893</v>
      </c>
      <c r="N284" s="109" t="s">
        <v>336</v>
      </c>
      <c r="O284" s="70" t="s">
        <v>127</v>
      </c>
      <c r="P284" s="70"/>
      <c r="Q284" s="70"/>
      <c r="R284" s="69" t="s">
        <v>337</v>
      </c>
      <c r="S284" s="69" t="s">
        <v>338</v>
      </c>
      <c r="T284" s="70" t="s">
        <v>339</v>
      </c>
    </row>
    <row r="285" customHeight="1" spans="1:20">
      <c r="A285" s="67">
        <v>43969</v>
      </c>
      <c r="B285" s="67">
        <v>45799</v>
      </c>
      <c r="C285" s="125" t="str">
        <f t="shared" si="59"/>
        <v>5 Anos, 0 Meses e 4 Dias</v>
      </c>
      <c r="D285" s="69" t="str">
        <f>IFERROR(MID(C285,1,FIND(" Anos",C285)-1)*365+MID(C285,FIND(" Anos",C285)+6,FIND(" Meses",C285)-FIND(" Anos",C285)-6)*30+MID(#REF!,FIND(" e ",C285)+3,FIND(" Dias",C285)-FIND(" e ",C285)-3),"")</f>
        <v/>
      </c>
      <c r="E285" s="69">
        <v>29495</v>
      </c>
      <c r="F285" s="69">
        <v>51358</v>
      </c>
      <c r="G285" s="69">
        <v>1177705</v>
      </c>
      <c r="H285" s="70" t="s">
        <v>134</v>
      </c>
      <c r="I285" s="72" t="s">
        <v>894</v>
      </c>
      <c r="J285" s="72" t="s">
        <v>341</v>
      </c>
      <c r="K285" s="70" t="s">
        <v>384</v>
      </c>
      <c r="L285" s="70" t="s">
        <v>218</v>
      </c>
      <c r="M285" s="70"/>
      <c r="N285" s="109" t="s">
        <v>346</v>
      </c>
      <c r="O285" s="70" t="s">
        <v>59</v>
      </c>
      <c r="P285" s="70"/>
      <c r="Q285" s="70"/>
      <c r="R285" s="69" t="s">
        <v>337</v>
      </c>
      <c r="S285" s="69" t="s">
        <v>338</v>
      </c>
      <c r="T285" s="70" t="s">
        <v>339</v>
      </c>
    </row>
    <row r="286" customHeight="1" spans="1:20">
      <c r="A286" s="67">
        <v>43820</v>
      </c>
      <c r="B286" s="67">
        <v>45806</v>
      </c>
      <c r="C286" s="125" t="str">
        <f t="shared" si="59"/>
        <v>5 Anos, 5 Meses e 8 Dias</v>
      </c>
      <c r="D286" s="69" t="str">
        <f>IFERROR(MID(C286,1,FIND(" Anos",C286)-1)*365+MID(C286,FIND(" Anos",C286)+6,FIND(" Meses",C286)-FIND(" Anos",C286)-6)*30+MID(#REF!,FIND(" e ",C286)+3,FIND(" Dias",C286)-FIND(" e ",C286)-3),"")</f>
        <v/>
      </c>
      <c r="E286" s="69">
        <v>23562</v>
      </c>
      <c r="F286" s="69">
        <v>41412</v>
      </c>
      <c r="G286" s="69">
        <v>1185957</v>
      </c>
      <c r="H286" s="70" t="s">
        <v>134</v>
      </c>
      <c r="I286" s="72" t="s">
        <v>895</v>
      </c>
      <c r="J286" s="72" t="s">
        <v>333</v>
      </c>
      <c r="K286" s="70" t="s">
        <v>589</v>
      </c>
      <c r="L286" s="70" t="s">
        <v>285</v>
      </c>
      <c r="M286" s="70"/>
      <c r="N286" s="109" t="s">
        <v>377</v>
      </c>
      <c r="O286" s="70" t="s">
        <v>59</v>
      </c>
      <c r="P286" s="70" t="s">
        <v>407</v>
      </c>
      <c r="Q286" s="70" t="s">
        <v>366</v>
      </c>
      <c r="R286" s="69" t="s">
        <v>337</v>
      </c>
      <c r="S286" s="69" t="s">
        <v>338</v>
      </c>
      <c r="T286" s="70" t="s">
        <v>339</v>
      </c>
    </row>
    <row r="287" customHeight="1" spans="1:20">
      <c r="A287" s="67">
        <v>45383</v>
      </c>
      <c r="B287" s="67">
        <v>45804</v>
      </c>
      <c r="C287" s="125" t="str">
        <f t="shared" si="59"/>
        <v>1 Anos, 1 Meses e 26 Dias</v>
      </c>
      <c r="D287" s="69" t="str">
        <f>IFERROR(MID(C287,1,FIND(" Anos",C287)-1)*365+MID(C287,FIND(" Anos",C287)+6,FIND(" Meses",C287)-FIND(" Anos",C287)-6)*30+MID(#REF!,FIND(" e ",C287)+3,FIND(" Dias",C287)-FIND(" e ",C287)-3),"")</f>
        <v/>
      </c>
      <c r="E287" s="69">
        <v>71273</v>
      </c>
      <c r="F287" s="69">
        <v>101157</v>
      </c>
      <c r="G287" s="69">
        <v>1183249</v>
      </c>
      <c r="H287" s="70" t="s">
        <v>138</v>
      </c>
      <c r="I287" s="72" t="s">
        <v>896</v>
      </c>
      <c r="J287" s="72" t="s">
        <v>341</v>
      </c>
      <c r="K287" s="70" t="s">
        <v>897</v>
      </c>
      <c r="L287" s="70" t="s">
        <v>302</v>
      </c>
      <c r="M287" s="70"/>
      <c r="N287" s="109" t="s">
        <v>364</v>
      </c>
      <c r="O287" s="70" t="s">
        <v>59</v>
      </c>
      <c r="P287" s="70" t="s">
        <v>365</v>
      </c>
      <c r="Q287" s="70" t="s">
        <v>366</v>
      </c>
      <c r="R287" s="69" t="s">
        <v>337</v>
      </c>
      <c r="S287" s="69" t="s">
        <v>338</v>
      </c>
      <c r="T287" s="70" t="s">
        <v>347</v>
      </c>
    </row>
    <row r="288" customHeight="1" spans="1:20">
      <c r="A288" s="67">
        <v>45105</v>
      </c>
      <c r="B288" s="67">
        <v>45798</v>
      </c>
      <c r="C288" s="125" t="str">
        <f t="shared" si="59"/>
        <v>1 Anos, 10 Meses e 23 Dias</v>
      </c>
      <c r="D288" s="69" t="str">
        <f>IFERROR(MID(C288,1,FIND(" Anos",C288)-1)*365+MID(C288,FIND(" Anos",C288)+6,FIND(" Meses",C288)-FIND(" Anos",C288)-6)*30+MID(#REF!,FIND(" e ",C288)+3,FIND(" Dias",C288)-FIND(" e ",C288)-3),"")</f>
        <v/>
      </c>
      <c r="E288" s="69">
        <v>61575</v>
      </c>
      <c r="F288" s="69">
        <v>89556</v>
      </c>
      <c r="G288" s="69">
        <v>1176221</v>
      </c>
      <c r="H288" s="70" t="s">
        <v>138</v>
      </c>
      <c r="I288" s="72" t="s">
        <v>898</v>
      </c>
      <c r="J288" s="72" t="s">
        <v>341</v>
      </c>
      <c r="K288" s="70" t="s">
        <v>899</v>
      </c>
      <c r="L288" s="70" t="s">
        <v>232</v>
      </c>
      <c r="M288" s="70"/>
      <c r="N288" s="109" t="s">
        <v>400</v>
      </c>
      <c r="O288" s="70" t="s">
        <v>59</v>
      </c>
      <c r="P288" s="70"/>
      <c r="Q288" s="70"/>
      <c r="R288" s="69" t="s">
        <v>337</v>
      </c>
      <c r="S288" s="69" t="s">
        <v>338</v>
      </c>
      <c r="T288" s="70" t="s">
        <v>339</v>
      </c>
    </row>
    <row r="289" customHeight="1" spans="1:20">
      <c r="A289" s="67">
        <v>44720</v>
      </c>
      <c r="B289" s="67">
        <v>45782</v>
      </c>
      <c r="C289" s="125" t="str">
        <f t="shared" si="59"/>
        <v>2 Anos, 10 Meses e 27 Dias</v>
      </c>
      <c r="D289" s="69" t="str">
        <f>IFERROR(MID(C289,1,FIND(" Anos",C289)-1)*365+MID(C289,FIND(" Anos",C289)+6,FIND(" Meses",C289)-FIND(" Anos",C289)-6)*30+MID(#REF!,FIND(" e ",C289)+3,FIND(" Dias",C289)-FIND(" e ",C289)-3),"")</f>
        <v/>
      </c>
      <c r="E289" s="69">
        <v>29454</v>
      </c>
      <c r="F289" s="69">
        <v>75180</v>
      </c>
      <c r="G289" s="69">
        <v>1162691</v>
      </c>
      <c r="H289" s="70" t="s">
        <v>138</v>
      </c>
      <c r="I289" s="72" t="s">
        <v>900</v>
      </c>
      <c r="J289" s="72" t="s">
        <v>333</v>
      </c>
      <c r="K289" s="70" t="s">
        <v>654</v>
      </c>
      <c r="L289" s="70" t="s">
        <v>120</v>
      </c>
      <c r="M289" s="70"/>
      <c r="N289" s="109" t="s">
        <v>415</v>
      </c>
      <c r="O289" s="70" t="s">
        <v>59</v>
      </c>
      <c r="P289" s="70"/>
      <c r="Q289" s="70"/>
      <c r="R289" s="69" t="s">
        <v>337</v>
      </c>
      <c r="S289" s="69" t="s">
        <v>338</v>
      </c>
      <c r="T289" s="70" t="s">
        <v>339</v>
      </c>
    </row>
    <row r="290" customHeight="1" spans="1:20">
      <c r="A290" s="67">
        <v>44664</v>
      </c>
      <c r="B290" s="67">
        <v>45803</v>
      </c>
      <c r="C290" s="125" t="str">
        <f t="shared" si="59"/>
        <v>3 Anos, 1 Meses e 13 Dias</v>
      </c>
      <c r="D290" s="69" t="str">
        <f>IFERROR(MID(C290,1,FIND(" Anos",C290)-1)*365+MID(C290,FIND(" Anos",C290)+6,FIND(" Meses",C290)-FIND(" Anos",C290)-6)*30+MID(#REF!,FIND(" e ",C290)+3,FIND(" Dias",C290)-FIND(" e ",C290)-3),"")</f>
        <v/>
      </c>
      <c r="E290" s="69">
        <v>48001</v>
      </c>
      <c r="F290" s="69">
        <v>73393</v>
      </c>
      <c r="G290" s="69">
        <v>1181274</v>
      </c>
      <c r="H290" s="70" t="s">
        <v>138</v>
      </c>
      <c r="I290" s="72" t="s">
        <v>901</v>
      </c>
      <c r="J290" s="72" t="s">
        <v>341</v>
      </c>
      <c r="K290" s="70" t="s">
        <v>510</v>
      </c>
      <c r="L290" s="70" t="s">
        <v>270</v>
      </c>
      <c r="M290" s="70" t="s">
        <v>902</v>
      </c>
      <c r="N290" s="109" t="s">
        <v>377</v>
      </c>
      <c r="O290" s="70" t="s">
        <v>59</v>
      </c>
      <c r="P290" s="70" t="s">
        <v>365</v>
      </c>
      <c r="Q290" s="70"/>
      <c r="R290" s="69" t="s">
        <v>337</v>
      </c>
      <c r="S290" s="69" t="s">
        <v>338</v>
      </c>
      <c r="T290" s="70" t="s">
        <v>339</v>
      </c>
    </row>
    <row r="291" customHeight="1" spans="1:20">
      <c r="A291" s="67">
        <v>44369</v>
      </c>
      <c r="B291" s="67">
        <v>45789</v>
      </c>
      <c r="C291" s="125" t="str">
        <f t="shared" si="59"/>
        <v>3 Anos, 10 Meses e 20 Dias</v>
      </c>
      <c r="D291" s="69" t="str">
        <f>IFERROR(MID(C291,1,FIND(" Anos",C291)-1)*365+MID(C291,FIND(" Anos",C291)+6,FIND(" Meses",C291)-FIND(" Anos",C291)-6)*30+MID(#REF!,FIND(" e ",C291)+3,FIND(" Dias",C291)-FIND(" e ",C291)-3),"")</f>
        <v/>
      </c>
      <c r="E291" s="69">
        <v>40445</v>
      </c>
      <c r="F291" s="69">
        <v>64510</v>
      </c>
      <c r="G291" s="69">
        <v>1168227</v>
      </c>
      <c r="H291" s="70" t="s">
        <v>138</v>
      </c>
      <c r="I291" s="72" t="s">
        <v>903</v>
      </c>
      <c r="J291" s="72" t="s">
        <v>341</v>
      </c>
      <c r="K291" s="70" t="s">
        <v>493</v>
      </c>
      <c r="L291" s="70" t="s">
        <v>301</v>
      </c>
      <c r="M291" s="70" t="s">
        <v>597</v>
      </c>
      <c r="N291" s="109" t="s">
        <v>336</v>
      </c>
      <c r="O291" s="70" t="s">
        <v>259</v>
      </c>
      <c r="P291" s="70"/>
      <c r="Q291" s="70"/>
      <c r="R291" s="69" t="s">
        <v>337</v>
      </c>
      <c r="S291" s="69" t="s">
        <v>338</v>
      </c>
      <c r="T291" s="70" t="s">
        <v>339</v>
      </c>
    </row>
    <row r="292" customHeight="1" spans="1:20">
      <c r="A292" s="67">
        <v>44361</v>
      </c>
      <c r="B292" s="67">
        <v>45783</v>
      </c>
      <c r="C292" s="125" t="str">
        <f t="shared" si="59"/>
        <v>3 Anos, 10 Meses e 22 Dias</v>
      </c>
      <c r="D292" s="69" t="str">
        <f>IFERROR(MID(C292,1,FIND(" Anos",C292)-1)*365+MID(C292,FIND(" Anos",C292)+6,FIND(" Meses",C292)-FIND(" Anos",C292)-6)*30+MID(#REF!,FIND(" e ",C292)+3,FIND(" Dias",C292)-FIND(" e ",C292)-3),"")</f>
        <v/>
      </c>
      <c r="E292" s="69">
        <v>22466</v>
      </c>
      <c r="F292" s="69">
        <v>64419</v>
      </c>
      <c r="G292" s="69">
        <v>1163713</v>
      </c>
      <c r="H292" s="70" t="s">
        <v>138</v>
      </c>
      <c r="I292" s="72" t="s">
        <v>904</v>
      </c>
      <c r="J292" s="72" t="s">
        <v>333</v>
      </c>
      <c r="K292" s="70" t="s">
        <v>905</v>
      </c>
      <c r="L292" s="70" t="s">
        <v>250</v>
      </c>
      <c r="M292" s="70"/>
      <c r="N292" s="109" t="s">
        <v>336</v>
      </c>
      <c r="O292" s="70" t="s">
        <v>201</v>
      </c>
      <c r="P292" s="70"/>
      <c r="Q292" s="70"/>
      <c r="R292" s="69" t="s">
        <v>337</v>
      </c>
      <c r="S292" s="69" t="s">
        <v>338</v>
      </c>
      <c r="T292" s="70" t="s">
        <v>339</v>
      </c>
    </row>
    <row r="293" customHeight="1" spans="1:20">
      <c r="A293" s="67">
        <v>44342</v>
      </c>
      <c r="B293" s="67">
        <v>45786</v>
      </c>
      <c r="C293" s="125" t="str">
        <f t="shared" si="59"/>
        <v>3 Anos, 11 Meses e 13 Dias</v>
      </c>
      <c r="D293" s="69" t="str">
        <f>IFERROR(MID(C293,1,FIND(" Anos",C293)-1)*365+MID(C293,FIND(" Anos",C293)+6,FIND(" Meses",C293)-FIND(" Anos",C293)-6)*30+MID(#REF!,FIND(" e ",C293)+3,FIND(" Dias",C293)-FIND(" e ",C293)-3),"")</f>
        <v/>
      </c>
      <c r="E293" s="69">
        <v>39974</v>
      </c>
      <c r="F293" s="69">
        <v>63969</v>
      </c>
      <c r="G293" s="69">
        <v>1166532</v>
      </c>
      <c r="H293" s="70" t="s">
        <v>138</v>
      </c>
      <c r="I293" s="72" t="s">
        <v>906</v>
      </c>
      <c r="J293" s="72" t="s">
        <v>341</v>
      </c>
      <c r="K293" s="70" t="s">
        <v>575</v>
      </c>
      <c r="L293" s="70" t="s">
        <v>96</v>
      </c>
      <c r="M293" s="70"/>
      <c r="N293" s="109" t="s">
        <v>373</v>
      </c>
      <c r="O293" s="70" t="s">
        <v>59</v>
      </c>
      <c r="P293" s="70"/>
      <c r="Q293" s="70"/>
      <c r="R293" s="69" t="s">
        <v>337</v>
      </c>
      <c r="S293" s="69" t="s">
        <v>338</v>
      </c>
      <c r="T293" s="70" t="s">
        <v>347</v>
      </c>
    </row>
    <row r="294" customHeight="1" spans="1:20">
      <c r="A294" s="67">
        <v>44628</v>
      </c>
      <c r="B294" s="67">
        <v>45791</v>
      </c>
      <c r="C294" s="125" t="str">
        <f t="shared" si="59"/>
        <v>3 Anos, 2 Meses e 6 Dias</v>
      </c>
      <c r="D294" s="69" t="str">
        <f>IFERROR(MID(C294,1,FIND(" Anos",C294)-1)*365+MID(C294,FIND(" Anos",C294)+6,FIND(" Meses",C294)-FIND(" Anos",C294)-6)*30+MID(#REF!,FIND(" e ",C294)+3,FIND(" Dias",C294)-FIND(" e ",C294)-3),"")</f>
        <v/>
      </c>
      <c r="E294" s="69">
        <v>46935</v>
      </c>
      <c r="F294" s="69">
        <v>72149</v>
      </c>
      <c r="G294" s="69">
        <v>1170629</v>
      </c>
      <c r="H294" s="70" t="s">
        <v>138</v>
      </c>
      <c r="I294" s="72" t="s">
        <v>907</v>
      </c>
      <c r="J294" s="72" t="s">
        <v>333</v>
      </c>
      <c r="K294" s="70" t="s">
        <v>908</v>
      </c>
      <c r="L294" s="70" t="s">
        <v>72</v>
      </c>
      <c r="M294" s="70" t="s">
        <v>909</v>
      </c>
      <c r="N294" s="109" t="s">
        <v>336</v>
      </c>
      <c r="O294" s="70" t="s">
        <v>173</v>
      </c>
      <c r="P294" s="70"/>
      <c r="Q294" s="70"/>
      <c r="R294" s="69" t="s">
        <v>337</v>
      </c>
      <c r="S294" s="69" t="s">
        <v>338</v>
      </c>
      <c r="T294" s="70" t="s">
        <v>347</v>
      </c>
    </row>
    <row r="295" customHeight="1" spans="1:20">
      <c r="A295" s="67">
        <v>44565</v>
      </c>
      <c r="B295" s="67">
        <v>45800</v>
      </c>
      <c r="C295" s="125" t="str">
        <f t="shared" si="59"/>
        <v>3 Anos, 4 Meses e 19 Dias</v>
      </c>
      <c r="D295" s="69" t="str">
        <f>IFERROR(MID(C295,1,FIND(" Anos",C295)-1)*365+MID(C295,FIND(" Anos",C295)+6,FIND(" Meses",C295)-FIND(" Anos",C295)-6)*30+MID(#REF!,FIND(" e ",C295)+3,FIND(" Dias",C295)-FIND(" e ",C295)-3),"")</f>
        <v/>
      </c>
      <c r="E295" s="69">
        <v>45042</v>
      </c>
      <c r="F295" s="69">
        <v>69926</v>
      </c>
      <c r="G295" s="69">
        <v>1178824</v>
      </c>
      <c r="H295" s="70" t="s">
        <v>138</v>
      </c>
      <c r="I295" s="72" t="s">
        <v>910</v>
      </c>
      <c r="J295" s="72" t="s">
        <v>341</v>
      </c>
      <c r="K295" s="70" t="s">
        <v>911</v>
      </c>
      <c r="L295" s="70" t="s">
        <v>228</v>
      </c>
      <c r="M295" s="70" t="s">
        <v>912</v>
      </c>
      <c r="N295" s="109" t="s">
        <v>377</v>
      </c>
      <c r="O295" s="70" t="s">
        <v>59</v>
      </c>
      <c r="P295" s="70" t="s">
        <v>365</v>
      </c>
      <c r="Q295" s="70"/>
      <c r="R295" s="69" t="s">
        <v>337</v>
      </c>
      <c r="S295" s="69" t="s">
        <v>338</v>
      </c>
      <c r="T295" s="70" t="s">
        <v>339</v>
      </c>
    </row>
    <row r="296" customHeight="1" spans="1:20">
      <c r="A296" s="67">
        <v>44530</v>
      </c>
      <c r="B296" s="67">
        <v>45790</v>
      </c>
      <c r="C296" s="125" t="str">
        <f t="shared" si="59"/>
        <v>3 Anos, 5 Meses e 13 Dias</v>
      </c>
      <c r="D296" s="69" t="str">
        <f>IFERROR(MID(C296,1,FIND(" Anos",C296)-1)*365+MID(C296,FIND(" Anos",C296)+6,FIND(" Meses",C296)-FIND(" Anos",C296)-6)*30+MID(#REF!,FIND(" e ",C296)+3,FIND(" Dias",C296)-FIND(" e ",C296)-3),"")</f>
        <v/>
      </c>
      <c r="E296" s="69">
        <v>44200</v>
      </c>
      <c r="F296" s="69">
        <v>68937</v>
      </c>
      <c r="G296" s="69">
        <v>1169850</v>
      </c>
      <c r="H296" s="70" t="s">
        <v>138</v>
      </c>
      <c r="I296" s="72" t="s">
        <v>913</v>
      </c>
      <c r="J296" s="72" t="s">
        <v>333</v>
      </c>
      <c r="K296" s="70" t="s">
        <v>914</v>
      </c>
      <c r="L296" s="70" t="s">
        <v>174</v>
      </c>
      <c r="M296" s="70"/>
      <c r="N296" s="109" t="s">
        <v>377</v>
      </c>
      <c r="O296" s="70" t="s">
        <v>59</v>
      </c>
      <c r="P296" s="70" t="s">
        <v>365</v>
      </c>
      <c r="Q296" s="70"/>
      <c r="R296" s="69" t="s">
        <v>337</v>
      </c>
      <c r="S296" s="69" t="s">
        <v>338</v>
      </c>
      <c r="T296" s="70" t="s">
        <v>339</v>
      </c>
    </row>
    <row r="297" customHeight="1" spans="1:20">
      <c r="A297" s="67">
        <v>44477</v>
      </c>
      <c r="B297" s="67">
        <v>45785</v>
      </c>
      <c r="C297" s="125" t="str">
        <f t="shared" si="59"/>
        <v>3 Anos, 7 Meses e 0 Dias</v>
      </c>
      <c r="D297" s="69" t="str">
        <f>IFERROR(MID(C297,1,FIND(" Anos",C297)-1)*365+MID(C297,FIND(" Anos",C297)+6,FIND(" Meses",C297)-FIND(" Anos",C297)-6)*30+MID(#REF!,FIND(" e ",C297)+3,FIND(" Dias",C297)-FIND(" e ",C297)-3),"")</f>
        <v/>
      </c>
      <c r="E297" s="69">
        <v>42896</v>
      </c>
      <c r="F297" s="69">
        <v>67394</v>
      </c>
      <c r="G297" s="69">
        <v>1165275</v>
      </c>
      <c r="H297" s="70" t="s">
        <v>138</v>
      </c>
      <c r="I297" s="72" t="s">
        <v>915</v>
      </c>
      <c r="J297" s="72" t="s">
        <v>341</v>
      </c>
      <c r="K297" s="70" t="s">
        <v>547</v>
      </c>
      <c r="L297" s="70" t="s">
        <v>279</v>
      </c>
      <c r="M297" s="70" t="s">
        <v>548</v>
      </c>
      <c r="N297" s="109" t="s">
        <v>336</v>
      </c>
      <c r="O297" s="70" t="s">
        <v>207</v>
      </c>
      <c r="P297" s="70"/>
      <c r="Q297" s="70"/>
      <c r="R297" s="69" t="s">
        <v>337</v>
      </c>
      <c r="S297" s="69" t="s">
        <v>338</v>
      </c>
      <c r="T297" s="70" t="s">
        <v>347</v>
      </c>
    </row>
    <row r="298" customHeight="1" spans="1:20">
      <c r="A298" s="67">
        <v>44495</v>
      </c>
      <c r="B298" s="67">
        <v>45805</v>
      </c>
      <c r="C298" s="125" t="str">
        <f t="shared" si="59"/>
        <v>3 Anos, 7 Meses e 2 Dias</v>
      </c>
      <c r="D298" s="69" t="str">
        <f>IFERROR(MID(C298,1,FIND(" Anos",C298)-1)*365+MID(C298,FIND(" Anos",C298)+6,FIND(" Meses",C298)-FIND(" Anos",C298)-6)*30+MID(#REF!,FIND(" e ",C298)+3,FIND(" Dias",C298)-FIND(" e ",C298)-3),"")</f>
        <v/>
      </c>
      <c r="E298" s="69">
        <v>43237</v>
      </c>
      <c r="F298" s="69">
        <v>67805</v>
      </c>
      <c r="G298" s="69">
        <v>1184210</v>
      </c>
      <c r="H298" s="70" t="s">
        <v>138</v>
      </c>
      <c r="I298" s="72" t="s">
        <v>916</v>
      </c>
      <c r="J298" s="72" t="s">
        <v>333</v>
      </c>
      <c r="K298" s="70" t="s">
        <v>917</v>
      </c>
      <c r="L298" s="70"/>
      <c r="M298" s="70" t="s">
        <v>840</v>
      </c>
      <c r="N298" s="109" t="s">
        <v>400</v>
      </c>
      <c r="O298" s="70" t="s">
        <v>59</v>
      </c>
      <c r="P298" s="70"/>
      <c r="Q298" s="70"/>
      <c r="R298" s="69" t="s">
        <v>337</v>
      </c>
      <c r="S298" s="69" t="s">
        <v>338</v>
      </c>
      <c r="T298" s="70" t="s">
        <v>339</v>
      </c>
    </row>
    <row r="299" customHeight="1" spans="1:20">
      <c r="A299" s="67">
        <v>44405</v>
      </c>
      <c r="B299" s="67">
        <v>45782</v>
      </c>
      <c r="C299" s="125" t="str">
        <f t="shared" si="59"/>
        <v>3 Anos, 9 Meses e 7 Dias</v>
      </c>
      <c r="D299" s="69" t="str">
        <f>IFERROR(MID(C299,1,FIND(" Anos",C299)-1)*365+MID(C299,FIND(" Anos",C299)+6,FIND(" Meses",C299)-FIND(" Anos",C299)-6)*30+MID(#REF!,FIND(" e ",C299)+3,FIND(" Dias",C299)-FIND(" e ",C299)-3),"")</f>
        <v/>
      </c>
      <c r="E299" s="69">
        <v>41036</v>
      </c>
      <c r="F299" s="69">
        <v>65200</v>
      </c>
      <c r="G299" s="69">
        <v>1162333</v>
      </c>
      <c r="H299" s="70" t="s">
        <v>138</v>
      </c>
      <c r="I299" s="72" t="s">
        <v>918</v>
      </c>
      <c r="J299" s="72" t="s">
        <v>341</v>
      </c>
      <c r="K299" s="70" t="s">
        <v>919</v>
      </c>
      <c r="L299" s="70" t="s">
        <v>165</v>
      </c>
      <c r="M299" s="70"/>
      <c r="N299" s="109" t="s">
        <v>377</v>
      </c>
      <c r="O299" s="70"/>
      <c r="P299" s="70" t="s">
        <v>365</v>
      </c>
      <c r="Q299" s="70"/>
      <c r="R299" s="69" t="s">
        <v>337</v>
      </c>
      <c r="S299" s="69" t="s">
        <v>338</v>
      </c>
      <c r="T299" s="70" t="s">
        <v>339</v>
      </c>
    </row>
    <row r="300" customHeight="1" spans="1:20">
      <c r="A300" s="67">
        <v>44316</v>
      </c>
      <c r="B300" s="67">
        <v>45799</v>
      </c>
      <c r="C300" s="125" t="str">
        <f t="shared" si="59"/>
        <v>4 Anos, 0 Meses e 22 Dias</v>
      </c>
      <c r="D300" s="69" t="str">
        <f>IFERROR(MID(C300,1,FIND(" Anos",C300)-1)*365+MID(C300,FIND(" Anos",C300)+6,FIND(" Meses",C300)-FIND(" Anos",C300)-6)*30+MID(#REF!,FIND(" e ",C300)+3,FIND(" Dias",C300)-FIND(" e ",C300)-3),"")</f>
        <v/>
      </c>
      <c r="E300" s="69">
        <v>38566</v>
      </c>
      <c r="F300" s="69">
        <v>63317</v>
      </c>
      <c r="G300" s="69">
        <v>1177977</v>
      </c>
      <c r="H300" s="70" t="s">
        <v>138</v>
      </c>
      <c r="I300" s="72" t="s">
        <v>920</v>
      </c>
      <c r="J300" s="72" t="s">
        <v>333</v>
      </c>
      <c r="K300" s="70" t="s">
        <v>921</v>
      </c>
      <c r="L300" s="70" t="s">
        <v>153</v>
      </c>
      <c r="M300" s="70"/>
      <c r="N300" s="109" t="s">
        <v>377</v>
      </c>
      <c r="O300" s="70" t="s">
        <v>59</v>
      </c>
      <c r="P300" s="70" t="s">
        <v>407</v>
      </c>
      <c r="Q300" s="70"/>
      <c r="R300" s="69" t="s">
        <v>337</v>
      </c>
      <c r="S300" s="69" t="s">
        <v>338</v>
      </c>
      <c r="T300" s="70" t="s">
        <v>339</v>
      </c>
    </row>
    <row r="301" customHeight="1" spans="1:20">
      <c r="A301" s="67">
        <v>44314</v>
      </c>
      <c r="B301" s="67">
        <v>45800</v>
      </c>
      <c r="C301" s="125" t="str">
        <f t="shared" si="59"/>
        <v>4 Anos, 0 Meses e 25 Dias</v>
      </c>
      <c r="D301" s="69" t="str">
        <f>IFERROR(MID(C301,1,FIND(" Anos",C301)-1)*365+MID(C301,FIND(" Anos",C301)+6,FIND(" Meses",C301)-FIND(" Anos",C301)-6)*30+MID(#REF!,FIND(" e ",C301)+3,FIND(" Dias",C301)-FIND(" e ",C301)-3),"")</f>
        <v/>
      </c>
      <c r="E301" s="69">
        <v>39027</v>
      </c>
      <c r="F301" s="69">
        <v>62838</v>
      </c>
      <c r="G301" s="69">
        <v>1178757</v>
      </c>
      <c r="H301" s="70" t="s">
        <v>138</v>
      </c>
      <c r="I301" s="72" t="s">
        <v>922</v>
      </c>
      <c r="J301" s="72" t="s">
        <v>341</v>
      </c>
      <c r="K301" s="70" t="s">
        <v>923</v>
      </c>
      <c r="L301" s="70" t="s">
        <v>303</v>
      </c>
      <c r="M301" s="70"/>
      <c r="N301" s="109" t="s">
        <v>377</v>
      </c>
      <c r="O301" s="70" t="s">
        <v>59</v>
      </c>
      <c r="P301" s="70" t="s">
        <v>365</v>
      </c>
      <c r="Q301" s="70"/>
      <c r="R301" s="69" t="s">
        <v>337</v>
      </c>
      <c r="S301" s="69" t="s">
        <v>338</v>
      </c>
      <c r="T301" s="70" t="s">
        <v>339</v>
      </c>
    </row>
    <row r="302" customHeight="1" spans="1:20">
      <c r="A302" s="67">
        <v>44308</v>
      </c>
      <c r="B302" s="67">
        <v>45796</v>
      </c>
      <c r="C302" s="125" t="str">
        <f t="shared" si="59"/>
        <v>4 Anos, 0 Meses e 27 Dias</v>
      </c>
      <c r="D302" s="69" t="str">
        <f>IFERROR(MID(C302,1,FIND(" Anos",C302)-1)*365+MID(C302,FIND(" Anos",C302)+6,FIND(" Meses",C302)-FIND(" Anos",C302)-6)*30+MID(#REF!,FIND(" e ",C302)+3,FIND(" Dias",C302)-FIND(" e ",C302)-3),"")</f>
        <v/>
      </c>
      <c r="E302" s="69">
        <v>39032</v>
      </c>
      <c r="F302" s="69">
        <v>62847</v>
      </c>
      <c r="G302" s="69">
        <v>1174034</v>
      </c>
      <c r="H302" s="70" t="s">
        <v>138</v>
      </c>
      <c r="I302" s="72" t="s">
        <v>924</v>
      </c>
      <c r="J302" s="72" t="s">
        <v>341</v>
      </c>
      <c r="K302" s="70" t="s">
        <v>349</v>
      </c>
      <c r="L302" s="70" t="s">
        <v>244</v>
      </c>
      <c r="M302" s="70" t="s">
        <v>925</v>
      </c>
      <c r="N302" s="109" t="s">
        <v>336</v>
      </c>
      <c r="O302" s="70" t="s">
        <v>235</v>
      </c>
      <c r="P302" s="70"/>
      <c r="Q302" s="70"/>
      <c r="R302" s="69" t="s">
        <v>337</v>
      </c>
      <c r="S302" s="69" t="s">
        <v>338</v>
      </c>
      <c r="T302" s="70" t="s">
        <v>347</v>
      </c>
    </row>
    <row r="303" customHeight="1" spans="1:20">
      <c r="A303" s="67">
        <v>44302</v>
      </c>
      <c r="B303" s="67">
        <v>45796</v>
      </c>
      <c r="C303" s="125" t="str">
        <f t="shared" si="59"/>
        <v>4 Anos, 1 Meses e 3 Dias</v>
      </c>
      <c r="D303" s="69" t="str">
        <f>IFERROR(MID(C303,1,FIND(" Anos",C303)-1)*365+MID(C303,FIND(" Anos",C303)+6,FIND(" Meses",C303)-FIND(" Anos",C303)-6)*30+MID(#REF!,FIND(" e ",C303)+3,FIND(" Dias",C303)-FIND(" e ",C303)-3),"")</f>
        <v/>
      </c>
      <c r="E303" s="69">
        <v>38997</v>
      </c>
      <c r="F303" s="69">
        <v>62804</v>
      </c>
      <c r="G303" s="69">
        <v>1174382</v>
      </c>
      <c r="H303" s="70" t="s">
        <v>138</v>
      </c>
      <c r="I303" s="72" t="s">
        <v>926</v>
      </c>
      <c r="J303" s="72" t="s">
        <v>341</v>
      </c>
      <c r="K303" s="70" t="s">
        <v>927</v>
      </c>
      <c r="L303" s="70" t="s">
        <v>172</v>
      </c>
      <c r="M303" s="70"/>
      <c r="N303" s="109" t="s">
        <v>385</v>
      </c>
      <c r="O303" s="70" t="s">
        <v>59</v>
      </c>
      <c r="P303" s="70" t="s">
        <v>407</v>
      </c>
      <c r="Q303" s="70"/>
      <c r="R303" s="69" t="s">
        <v>337</v>
      </c>
      <c r="S303" s="69" t="s">
        <v>338</v>
      </c>
      <c r="T303" s="70" t="s">
        <v>339</v>
      </c>
    </row>
    <row r="304" customHeight="1" spans="1:20">
      <c r="A304" s="67">
        <v>43992</v>
      </c>
      <c r="B304" s="67">
        <v>45779</v>
      </c>
      <c r="C304" s="125" t="str">
        <f t="shared" si="59"/>
        <v>4 Anos, 10 Meses e 22 Dias</v>
      </c>
      <c r="D304" s="69" t="str">
        <f>IFERROR(MID(C304,1,FIND(" Anos",C304)-1)*365+MID(C304,FIND(" Anos",C304)+6,FIND(" Meses",C304)-FIND(" Anos",C304)-6)*30+MID(#REF!,FIND(" e ",C304)+3,FIND(" Dias",C304)-FIND(" e ",C304)-3),"")</f>
        <v/>
      </c>
      <c r="E304" s="69">
        <v>29603</v>
      </c>
      <c r="F304" s="69">
        <v>51485</v>
      </c>
      <c r="G304" s="69">
        <v>1160919</v>
      </c>
      <c r="H304" s="70" t="s">
        <v>138</v>
      </c>
      <c r="I304" s="72" t="s">
        <v>928</v>
      </c>
      <c r="J304" s="72" t="s">
        <v>333</v>
      </c>
      <c r="K304" s="70" t="s">
        <v>621</v>
      </c>
      <c r="L304" s="70" t="s">
        <v>248</v>
      </c>
      <c r="M304" s="70"/>
      <c r="N304" s="109" t="s">
        <v>400</v>
      </c>
      <c r="O304" s="70"/>
      <c r="P304" s="70"/>
      <c r="Q304" s="70"/>
      <c r="R304" s="69" t="s">
        <v>337</v>
      </c>
      <c r="S304" s="69" t="s">
        <v>338</v>
      </c>
      <c r="T304" s="70" t="s">
        <v>339</v>
      </c>
    </row>
    <row r="305" customHeight="1" spans="1:20">
      <c r="A305" s="67">
        <v>43990</v>
      </c>
      <c r="B305" s="67">
        <v>45782</v>
      </c>
      <c r="C305" s="125" t="str">
        <f t="shared" si="59"/>
        <v>4 Anos, 10 Meses e 27 Dias</v>
      </c>
      <c r="D305" s="69" t="str">
        <f>IFERROR(MID(C305,1,FIND(" Anos",C305)-1)*365+MID(C305,FIND(" Anos",C305)+6,FIND(" Meses",C305)-FIND(" Anos",C305)-6)*30+MID(#REF!,FIND(" e ",C305)+3,FIND(" Dias",C305)-FIND(" e ",C305)-3),"")</f>
        <v/>
      </c>
      <c r="E305" s="69">
        <v>30894</v>
      </c>
      <c r="F305" s="69">
        <v>53004</v>
      </c>
      <c r="G305" s="69">
        <v>1162151</v>
      </c>
      <c r="H305" s="70" t="s">
        <v>138</v>
      </c>
      <c r="I305" s="72" t="s">
        <v>929</v>
      </c>
      <c r="J305" s="72" t="s">
        <v>333</v>
      </c>
      <c r="K305" s="70" t="s">
        <v>379</v>
      </c>
      <c r="L305" s="70" t="s">
        <v>218</v>
      </c>
      <c r="M305" s="70" t="s">
        <v>380</v>
      </c>
      <c r="N305" s="109" t="s">
        <v>336</v>
      </c>
      <c r="O305" s="70" t="s">
        <v>251</v>
      </c>
      <c r="P305" s="70"/>
      <c r="Q305" s="70"/>
      <c r="R305" s="69" t="s">
        <v>337</v>
      </c>
      <c r="S305" s="69" t="s">
        <v>338</v>
      </c>
      <c r="T305" s="70" t="s">
        <v>339</v>
      </c>
    </row>
    <row r="306" customHeight="1" spans="1:20">
      <c r="A306" s="67">
        <v>43962</v>
      </c>
      <c r="B306" s="67">
        <v>45782</v>
      </c>
      <c r="C306" s="125" t="str">
        <f t="shared" si="59"/>
        <v>4 Anos, 11 Meses e 24 Dias</v>
      </c>
      <c r="D306" s="69" t="str">
        <f>IFERROR(MID(C306,1,FIND(" Anos",C306)-1)*365+MID(C306,FIND(" Anos",C306)+6,FIND(" Meses",C306)-FIND(" Anos",C306)-6)*30+MID(#REF!,FIND(" e ",C306)+3,FIND(" Dias",C306)-FIND(" e ",C306)-3),"")</f>
        <v/>
      </c>
      <c r="E306" s="69">
        <v>29303</v>
      </c>
      <c r="F306" s="69">
        <v>51126</v>
      </c>
      <c r="G306" s="69">
        <v>1162227</v>
      </c>
      <c r="H306" s="70" t="s">
        <v>138</v>
      </c>
      <c r="I306" s="72" t="s">
        <v>930</v>
      </c>
      <c r="J306" s="72" t="s">
        <v>333</v>
      </c>
      <c r="K306" s="70" t="s">
        <v>692</v>
      </c>
      <c r="L306" s="70"/>
      <c r="M306" s="70"/>
      <c r="N306" s="109" t="s">
        <v>346</v>
      </c>
      <c r="O306" s="70"/>
      <c r="P306" s="70"/>
      <c r="Q306" s="70"/>
      <c r="R306" s="69" t="s">
        <v>337</v>
      </c>
      <c r="S306" s="69" t="s">
        <v>338</v>
      </c>
      <c r="T306" s="70" t="s">
        <v>339</v>
      </c>
    </row>
    <row r="307" customHeight="1" spans="1:20">
      <c r="A307" s="67">
        <v>44264</v>
      </c>
      <c r="B307" s="67">
        <v>45790</v>
      </c>
      <c r="C307" s="125" t="str">
        <f t="shared" si="59"/>
        <v>4 Anos, 2 Meses e 4 Dias</v>
      </c>
      <c r="D307" s="69" t="str">
        <f>IFERROR(MID(C307,1,FIND(" Anos",C307)-1)*365+MID(C307,FIND(" Anos",C307)+6,FIND(" Meses",C307)-FIND(" Anos",C307)-6)*30+MID(#REF!,FIND(" e ",C307)+3,FIND(" Dias",C307)-FIND(" e ",C307)-3),"")</f>
        <v/>
      </c>
      <c r="E307" s="69">
        <v>37972</v>
      </c>
      <c r="F307" s="69">
        <v>61591</v>
      </c>
      <c r="G307" s="69">
        <v>1169829</v>
      </c>
      <c r="H307" s="70" t="s">
        <v>138</v>
      </c>
      <c r="I307" s="72" t="s">
        <v>931</v>
      </c>
      <c r="J307" s="72" t="s">
        <v>333</v>
      </c>
      <c r="K307" s="70" t="s">
        <v>932</v>
      </c>
      <c r="L307" s="70" t="s">
        <v>202</v>
      </c>
      <c r="M307" s="70"/>
      <c r="N307" s="109" t="s">
        <v>336</v>
      </c>
      <c r="O307" s="70" t="s">
        <v>245</v>
      </c>
      <c r="P307" s="70"/>
      <c r="Q307" s="70"/>
      <c r="R307" s="69" t="s">
        <v>337</v>
      </c>
      <c r="S307" s="69" t="s">
        <v>338</v>
      </c>
      <c r="T307" s="70" t="s">
        <v>339</v>
      </c>
    </row>
    <row r="308" customHeight="1" spans="1:20">
      <c r="A308" s="67">
        <v>44229</v>
      </c>
      <c r="B308" s="67">
        <v>45792</v>
      </c>
      <c r="C308" s="125" t="str">
        <f t="shared" si="59"/>
        <v>4 Anos, 3 Meses e 13 Dias</v>
      </c>
      <c r="D308" s="69" t="str">
        <f>IFERROR(MID(C308,1,FIND(" Anos",C308)-1)*365+MID(C308,FIND(" Anos",C308)+6,FIND(" Meses",C308)-FIND(" Anos",C308)-6)*30+MID(#REF!,FIND(" e ",C308)+3,FIND(" Dias",C308)-FIND(" e ",C308)-3),"")</f>
        <v/>
      </c>
      <c r="E308" s="69">
        <v>36693</v>
      </c>
      <c r="F308" s="69">
        <v>60079</v>
      </c>
      <c r="G308" s="69">
        <v>1171406</v>
      </c>
      <c r="H308" s="70" t="s">
        <v>138</v>
      </c>
      <c r="I308" s="72" t="s">
        <v>933</v>
      </c>
      <c r="J308" s="72" t="s">
        <v>333</v>
      </c>
      <c r="K308" s="70" t="s">
        <v>934</v>
      </c>
      <c r="L308" s="70" t="s">
        <v>153</v>
      </c>
      <c r="M308" s="70"/>
      <c r="N308" s="109" t="s">
        <v>336</v>
      </c>
      <c r="O308" s="70" t="s">
        <v>179</v>
      </c>
      <c r="P308" s="70"/>
      <c r="Q308" s="70"/>
      <c r="R308" s="69" t="s">
        <v>337</v>
      </c>
      <c r="S308" s="69" t="s">
        <v>338</v>
      </c>
      <c r="T308" s="70" t="s">
        <v>339</v>
      </c>
    </row>
    <row r="309" customHeight="1" spans="1:20">
      <c r="A309" s="67">
        <v>44238</v>
      </c>
      <c r="B309" s="67">
        <v>45796</v>
      </c>
      <c r="C309" s="125" t="str">
        <f t="shared" si="59"/>
        <v>4 Anos, 3 Meses e 8 Dias</v>
      </c>
      <c r="D309" s="69" t="str">
        <f>IFERROR(MID(C309,1,FIND(" Anos",C309)-1)*365+MID(C309,FIND(" Anos",C309)+6,FIND(" Meses",C309)-FIND(" Anos",C309)-6)*30+MID(#REF!,FIND(" e ",C309)+3,FIND(" Dias",C309)-FIND(" e ",C309)-3),"")</f>
        <v/>
      </c>
      <c r="E309" s="69">
        <v>37184</v>
      </c>
      <c r="F309" s="69">
        <v>60649</v>
      </c>
      <c r="G309" s="69">
        <v>1174105</v>
      </c>
      <c r="H309" s="70" t="s">
        <v>138</v>
      </c>
      <c r="I309" s="72" t="s">
        <v>935</v>
      </c>
      <c r="J309" s="72" t="s">
        <v>341</v>
      </c>
      <c r="K309" s="70" t="s">
        <v>936</v>
      </c>
      <c r="L309" s="70" t="s">
        <v>248</v>
      </c>
      <c r="M309" s="70"/>
      <c r="N309" s="109" t="s">
        <v>385</v>
      </c>
      <c r="O309" s="70" t="s">
        <v>59</v>
      </c>
      <c r="P309" s="70" t="s">
        <v>365</v>
      </c>
      <c r="Q309" s="70"/>
      <c r="R309" s="69" t="s">
        <v>337</v>
      </c>
      <c r="S309" s="69" t="s">
        <v>338</v>
      </c>
      <c r="T309" s="70" t="s">
        <v>339</v>
      </c>
    </row>
    <row r="310" customHeight="1" spans="1:20">
      <c r="A310" s="67">
        <v>44151</v>
      </c>
      <c r="B310" s="67">
        <v>45789</v>
      </c>
      <c r="C310" s="125" t="str">
        <f t="shared" si="59"/>
        <v>4 Anos, 5 Meses e 26 Dias</v>
      </c>
      <c r="D310" s="69" t="str">
        <f>IFERROR(MID(C310,1,FIND(" Anos",C310)-1)*365+MID(C310,FIND(" Anos",C310)+6,FIND(" Meses",C310)-FIND(" Anos",C310)-6)*30+MID(#REF!,FIND(" e ",C310)+3,FIND(" Dias",C310)-FIND(" e ",C310)-3),"")</f>
        <v/>
      </c>
      <c r="E310" s="69">
        <v>35135</v>
      </c>
      <c r="F310" s="69">
        <v>58191</v>
      </c>
      <c r="G310" s="69">
        <v>1168251</v>
      </c>
      <c r="H310" s="70" t="s">
        <v>138</v>
      </c>
      <c r="I310" s="72" t="s">
        <v>937</v>
      </c>
      <c r="J310" s="72" t="s">
        <v>341</v>
      </c>
      <c r="K310" s="70" t="s">
        <v>938</v>
      </c>
      <c r="L310" s="70" t="s">
        <v>96</v>
      </c>
      <c r="M310" s="70"/>
      <c r="N310" s="109" t="s">
        <v>385</v>
      </c>
      <c r="O310" s="70" t="s">
        <v>59</v>
      </c>
      <c r="P310" s="70" t="s">
        <v>365</v>
      </c>
      <c r="Q310" s="70"/>
      <c r="R310" s="69" t="s">
        <v>337</v>
      </c>
      <c r="S310" s="69" t="s">
        <v>338</v>
      </c>
      <c r="T310" s="70" t="s">
        <v>339</v>
      </c>
    </row>
    <row r="311" customHeight="1" spans="1:20">
      <c r="A311" s="67">
        <v>44177</v>
      </c>
      <c r="B311" s="67">
        <v>45796</v>
      </c>
      <c r="C311" s="125" t="str">
        <f t="shared" si="59"/>
        <v>4 Anos, 5 Meses e 7 Dias</v>
      </c>
      <c r="D311" s="69" t="str">
        <f>IFERROR(MID(C311,1,FIND(" Anos",C311)-1)*365+MID(C311,FIND(" Anos",C311)+6,FIND(" Meses",C311)-FIND(" Anos",C311)-6)*30+MID(#REF!,FIND(" e ",C311)+3,FIND(" Dias",C311)-FIND(" e ",C311)-3),"")</f>
        <v/>
      </c>
      <c r="E311" s="69">
        <v>35562</v>
      </c>
      <c r="F311" s="69">
        <v>58724</v>
      </c>
      <c r="G311" s="69">
        <v>1174622</v>
      </c>
      <c r="H311" s="70" t="s">
        <v>138</v>
      </c>
      <c r="I311" s="72" t="s">
        <v>939</v>
      </c>
      <c r="J311" s="72" t="s">
        <v>341</v>
      </c>
      <c r="K311" s="70" t="s">
        <v>940</v>
      </c>
      <c r="L311" s="70" t="s">
        <v>194</v>
      </c>
      <c r="M311" s="70"/>
      <c r="N311" s="109" t="s">
        <v>336</v>
      </c>
      <c r="O311" s="70" t="s">
        <v>259</v>
      </c>
      <c r="P311" s="70"/>
      <c r="Q311" s="70"/>
      <c r="R311" s="69" t="s">
        <v>337</v>
      </c>
      <c r="S311" s="69" t="s">
        <v>338</v>
      </c>
      <c r="T311" s="70" t="s">
        <v>339</v>
      </c>
    </row>
    <row r="312" customHeight="1" spans="1:20">
      <c r="A312" s="67">
        <v>44050</v>
      </c>
      <c r="B312" s="67">
        <v>45779</v>
      </c>
      <c r="C312" s="125" t="str">
        <f t="shared" si="59"/>
        <v>4 Anos, 8 Meses e 25 Dias</v>
      </c>
      <c r="D312" s="69" t="str">
        <f>IFERROR(MID(C312,1,FIND(" Anos",C312)-1)*365+MID(C312,FIND(" Anos",C312)+6,FIND(" Meses",C312)-FIND(" Anos",C312)-6)*30+MID(#REF!,FIND(" e ",C312)+3,FIND(" Dias",C312)-FIND(" e ",C312)-3),"")</f>
        <v/>
      </c>
      <c r="E312" s="69">
        <v>32594</v>
      </c>
      <c r="F312" s="69">
        <v>55124</v>
      </c>
      <c r="G312" s="69">
        <v>1160516</v>
      </c>
      <c r="H312" s="70" t="s">
        <v>138</v>
      </c>
      <c r="I312" s="72" t="s">
        <v>941</v>
      </c>
      <c r="J312" s="72" t="s">
        <v>341</v>
      </c>
      <c r="K312" s="70" t="s">
        <v>942</v>
      </c>
      <c r="L312" s="70" t="s">
        <v>267</v>
      </c>
      <c r="M312" s="70"/>
      <c r="N312" s="109" t="s">
        <v>336</v>
      </c>
      <c r="O312" s="70" t="s">
        <v>75</v>
      </c>
      <c r="P312" s="70"/>
      <c r="Q312" s="70"/>
      <c r="R312" s="69" t="s">
        <v>337</v>
      </c>
      <c r="S312" s="69" t="s">
        <v>338</v>
      </c>
      <c r="T312" s="70" t="s">
        <v>347</v>
      </c>
    </row>
    <row r="313" customHeight="1" spans="1:20">
      <c r="A313" s="67">
        <v>44042</v>
      </c>
      <c r="B313" s="67">
        <v>45782</v>
      </c>
      <c r="C313" s="125" t="str">
        <f t="shared" si="59"/>
        <v>4 Anos, 9 Meses e 5 Dias</v>
      </c>
      <c r="D313" s="69" t="str">
        <f>IFERROR(MID(C313,1,FIND(" Anos",C313)-1)*365+MID(C313,FIND(" Anos",C313)+6,FIND(" Meses",C313)-FIND(" Anos",C313)-6)*30+MID(#REF!,FIND(" e ",C313)+3,FIND(" Dias",C313)-FIND(" e ",C313)-3),"")</f>
        <v/>
      </c>
      <c r="E313" s="69">
        <v>31742</v>
      </c>
      <c r="F313" s="69">
        <v>54081</v>
      </c>
      <c r="G313" s="69">
        <v>1162191</v>
      </c>
      <c r="H313" s="70" t="s">
        <v>138</v>
      </c>
      <c r="I313" s="72" t="s">
        <v>943</v>
      </c>
      <c r="J313" s="72" t="s">
        <v>341</v>
      </c>
      <c r="K313" s="70" t="s">
        <v>564</v>
      </c>
      <c r="L313" s="70" t="s">
        <v>108</v>
      </c>
      <c r="M313" s="70" t="s">
        <v>565</v>
      </c>
      <c r="N313" s="109" t="s">
        <v>346</v>
      </c>
      <c r="O313" s="70"/>
      <c r="P313" s="70"/>
      <c r="Q313" s="70"/>
      <c r="R313" s="69" t="s">
        <v>337</v>
      </c>
      <c r="S313" s="69" t="s">
        <v>338</v>
      </c>
      <c r="T313" s="70" t="s">
        <v>339</v>
      </c>
    </row>
    <row r="314" customHeight="1" spans="1:20">
      <c r="A314" s="67">
        <v>44049</v>
      </c>
      <c r="B314" s="67">
        <v>45789</v>
      </c>
      <c r="C314" s="125" t="str">
        <f t="shared" si="59"/>
        <v>4 Anos, 9 Meses e 6 Dias</v>
      </c>
      <c r="D314" s="69" t="str">
        <f>IFERROR(MID(C314,1,FIND(" Anos",C314)-1)*365+MID(C314,FIND(" Anos",C314)+6,FIND(" Meses",C314)-FIND(" Anos",C314)-6)*30+MID(#REF!,FIND(" e ",C314)+3,FIND(" Dias",C314)-FIND(" e ",C314)-3),"")</f>
        <v/>
      </c>
      <c r="E314" s="69">
        <v>32239</v>
      </c>
      <c r="F314" s="69">
        <v>54703</v>
      </c>
      <c r="G314" s="69">
        <v>1168343</v>
      </c>
      <c r="H314" s="70" t="s">
        <v>138</v>
      </c>
      <c r="I314" s="72" t="s">
        <v>944</v>
      </c>
      <c r="J314" s="72" t="s">
        <v>333</v>
      </c>
      <c r="K314" s="70" t="s">
        <v>406</v>
      </c>
      <c r="L314" s="70" t="s">
        <v>289</v>
      </c>
      <c r="M314" s="70"/>
      <c r="N314" s="109" t="s">
        <v>336</v>
      </c>
      <c r="O314" s="70" t="s">
        <v>201</v>
      </c>
      <c r="P314" s="70"/>
      <c r="Q314" s="70"/>
      <c r="R314" s="69" t="s">
        <v>337</v>
      </c>
      <c r="S314" s="69" t="s">
        <v>338</v>
      </c>
      <c r="T314" s="70" t="s">
        <v>339</v>
      </c>
    </row>
    <row r="315" customHeight="1" spans="1:20">
      <c r="A315" s="67">
        <v>43950</v>
      </c>
      <c r="B315" s="67">
        <v>45789</v>
      </c>
      <c r="C315" s="125" t="str">
        <f t="shared" si="59"/>
        <v>5 Anos, 0 Meses e 13 Dias</v>
      </c>
      <c r="D315" s="69" t="str">
        <f>IFERROR(MID(C315,1,FIND(" Anos",C315)-1)*365+MID(C315,FIND(" Anos",C315)+6,FIND(" Meses",C315)-FIND(" Anos",C315)-6)*30+MID(#REF!,FIND(" e ",C315)+3,FIND(" Dias",C315)-FIND(" e ",C315)-3),"")</f>
        <v/>
      </c>
      <c r="E315" s="69">
        <v>28880</v>
      </c>
      <c r="F315" s="69">
        <v>50603</v>
      </c>
      <c r="G315" s="69">
        <v>1168208</v>
      </c>
      <c r="H315" s="70" t="s">
        <v>138</v>
      </c>
      <c r="I315" s="72" t="s">
        <v>945</v>
      </c>
      <c r="J315" s="72" t="s">
        <v>341</v>
      </c>
      <c r="K315" s="70" t="s">
        <v>946</v>
      </c>
      <c r="L315" s="70" t="s">
        <v>186</v>
      </c>
      <c r="M315" s="70"/>
      <c r="N315" s="109" t="s">
        <v>377</v>
      </c>
      <c r="O315" s="70" t="s">
        <v>59</v>
      </c>
      <c r="P315" s="70" t="s">
        <v>365</v>
      </c>
      <c r="Q315" s="70"/>
      <c r="R315" s="69" t="s">
        <v>337</v>
      </c>
      <c r="S315" s="69" t="s">
        <v>338</v>
      </c>
      <c r="T315" s="70" t="s">
        <v>339</v>
      </c>
    </row>
    <row r="316" customHeight="1" spans="1:20">
      <c r="A316" s="67">
        <v>43951</v>
      </c>
      <c r="B316" s="67">
        <v>45782</v>
      </c>
      <c r="C316" s="125" t="str">
        <f t="shared" si="59"/>
        <v>5 Anos, 0 Meses e 5 Dias</v>
      </c>
      <c r="D316" s="69" t="str">
        <f>IFERROR(MID(C316,1,FIND(" Anos",C316)-1)*365+MID(C316,FIND(" Anos",C316)+6,FIND(" Meses",C316)-FIND(" Anos",C316)-6)*30+MID(#REF!,FIND(" e ",C316)+3,FIND(" Dias",C316)-FIND(" e ",C316)-3),"")</f>
        <v/>
      </c>
      <c r="E316" s="69">
        <v>28905</v>
      </c>
      <c r="F316" s="69">
        <v>50638</v>
      </c>
      <c r="G316" s="69">
        <v>1162294</v>
      </c>
      <c r="H316" s="70" t="s">
        <v>138</v>
      </c>
      <c r="I316" s="72" t="s">
        <v>947</v>
      </c>
      <c r="J316" s="72" t="s">
        <v>333</v>
      </c>
      <c r="K316" s="70" t="s">
        <v>354</v>
      </c>
      <c r="L316" s="70" t="s">
        <v>92</v>
      </c>
      <c r="M316" s="70" t="s">
        <v>948</v>
      </c>
      <c r="N316" s="109" t="s">
        <v>364</v>
      </c>
      <c r="O316" s="70"/>
      <c r="P316" s="70" t="s">
        <v>365</v>
      </c>
      <c r="Q316" s="70" t="s">
        <v>366</v>
      </c>
      <c r="R316" s="69" t="s">
        <v>337</v>
      </c>
      <c r="S316" s="69" t="s">
        <v>338</v>
      </c>
      <c r="T316" s="70" t="s">
        <v>347</v>
      </c>
    </row>
    <row r="317" customHeight="1" spans="1:20">
      <c r="A317" s="67">
        <v>43902</v>
      </c>
      <c r="B317" s="67">
        <v>45786</v>
      </c>
      <c r="C317" s="125" t="str">
        <f t="shared" si="59"/>
        <v>5 Anos, 1 Meses e 27 Dias</v>
      </c>
      <c r="D317" s="69" t="str">
        <f>IFERROR(MID(C317,1,FIND(" Anos",C317)-1)*365+MID(C317,FIND(" Anos",C317)+6,FIND(" Meses",C317)-FIND(" Anos",C317)-6)*30+MID(#REF!,FIND(" e ",C317)+3,FIND(" Dias",C317)-FIND(" e ",C317)-3),"")</f>
        <v/>
      </c>
      <c r="E317" s="69">
        <v>18474</v>
      </c>
      <c r="F317" s="69">
        <v>49980</v>
      </c>
      <c r="G317" s="69">
        <v>1165915</v>
      </c>
      <c r="H317" s="70" t="s">
        <v>138</v>
      </c>
      <c r="I317" s="72" t="s">
        <v>949</v>
      </c>
      <c r="J317" s="72" t="s">
        <v>333</v>
      </c>
      <c r="K317" s="70" t="s">
        <v>699</v>
      </c>
      <c r="L317" s="70" t="s">
        <v>289</v>
      </c>
      <c r="M317" s="70"/>
      <c r="N317" s="109" t="s">
        <v>373</v>
      </c>
      <c r="O317" s="70" t="s">
        <v>59</v>
      </c>
      <c r="P317" s="70"/>
      <c r="Q317" s="70"/>
      <c r="R317" s="69" t="s">
        <v>337</v>
      </c>
      <c r="S317" s="69" t="s">
        <v>338</v>
      </c>
      <c r="T317" s="70" t="s">
        <v>347</v>
      </c>
    </row>
    <row r="318" customHeight="1" spans="1:20">
      <c r="A318" s="67">
        <v>43839</v>
      </c>
      <c r="B318" s="67">
        <v>45796</v>
      </c>
      <c r="C318" s="125" t="str">
        <f t="shared" si="59"/>
        <v>5 Anos, 4 Meses e 10 Dias</v>
      </c>
      <c r="D318" s="69" t="str">
        <f>IFERROR(MID(C318,1,FIND(" Anos",C318)-1)*365+MID(C318,FIND(" Anos",C318)+6,FIND(" Meses",C318)-FIND(" Anos",C318)-6)*30+MID(#REF!,FIND(" e ",C318)+3,FIND(" Dias",C318)-FIND(" e ",C318)-3),"")</f>
        <v/>
      </c>
      <c r="E318" s="69">
        <v>19294</v>
      </c>
      <c r="F318" s="69">
        <v>32902</v>
      </c>
      <c r="G318" s="69">
        <v>1174783</v>
      </c>
      <c r="H318" s="70" t="s">
        <v>138</v>
      </c>
      <c r="I318" s="72" t="s">
        <v>950</v>
      </c>
      <c r="J318" s="72" t="s">
        <v>341</v>
      </c>
      <c r="K318" s="70" t="s">
        <v>951</v>
      </c>
      <c r="L318" s="70" t="s">
        <v>198</v>
      </c>
      <c r="M318" s="70"/>
      <c r="N318" s="109" t="s">
        <v>364</v>
      </c>
      <c r="O318" s="70" t="s">
        <v>59</v>
      </c>
      <c r="P318" s="70" t="s">
        <v>407</v>
      </c>
      <c r="Q318" s="70" t="s">
        <v>366</v>
      </c>
      <c r="R318" s="69" t="s">
        <v>337</v>
      </c>
      <c r="S318" s="69" t="s">
        <v>338</v>
      </c>
      <c r="T318" s="70" t="s">
        <v>339</v>
      </c>
    </row>
    <row r="319" customHeight="1" spans="1:20">
      <c r="A319" s="67">
        <v>43845</v>
      </c>
      <c r="B319" s="67">
        <v>45803</v>
      </c>
      <c r="C319" s="125" t="str">
        <f t="shared" si="59"/>
        <v>5 Anos, 4 Meses e 11 Dias</v>
      </c>
      <c r="D319" s="69" t="str">
        <f>IFERROR(MID(C319,1,FIND(" Anos",C319)-1)*365+MID(C319,FIND(" Anos",C319)+6,FIND(" Meses",C319)-FIND(" Anos",C319)-6)*30+MID(#REF!,FIND(" e ",C319)+3,FIND(" Dias",C319)-FIND(" e ",C319)-3),"")</f>
        <v/>
      </c>
      <c r="E319" s="69">
        <v>26970</v>
      </c>
      <c r="F319" s="69">
        <v>48272</v>
      </c>
      <c r="G319" s="69">
        <v>1182691</v>
      </c>
      <c r="H319" s="70" t="s">
        <v>138</v>
      </c>
      <c r="I319" s="72" t="s">
        <v>952</v>
      </c>
      <c r="J319" s="72" t="s">
        <v>333</v>
      </c>
      <c r="K319" s="70" t="s">
        <v>953</v>
      </c>
      <c r="L319" s="70" t="s">
        <v>276</v>
      </c>
      <c r="M319" s="70"/>
      <c r="N319" s="109" t="s">
        <v>336</v>
      </c>
      <c r="O319" s="70" t="s">
        <v>155</v>
      </c>
      <c r="P319" s="70"/>
      <c r="Q319" s="70"/>
      <c r="R319" s="69" t="s">
        <v>337</v>
      </c>
      <c r="S319" s="69" t="s">
        <v>338</v>
      </c>
      <c r="T319" s="70" t="s">
        <v>339</v>
      </c>
    </row>
    <row r="320" customHeight="1" spans="1:20">
      <c r="A320" s="67">
        <v>43839</v>
      </c>
      <c r="B320" s="67">
        <v>45804</v>
      </c>
      <c r="C320" s="125" t="str">
        <f t="shared" si="59"/>
        <v>5 Anos, 4 Meses e 18 Dias</v>
      </c>
      <c r="D320" s="69" t="str">
        <f>IFERROR(MID(C320,1,FIND(" Anos",C320)-1)*365+MID(C320,FIND(" Anos",C320)+6,FIND(" Meses",C320)-FIND(" Anos",C320)-6)*30+MID(#REF!,FIND(" e ",C320)+3,FIND(" Dias",C320)-FIND(" e ",C320)-3),"")</f>
        <v/>
      </c>
      <c r="E320" s="69">
        <v>24535</v>
      </c>
      <c r="F320" s="69">
        <v>43395</v>
      </c>
      <c r="G320" s="69">
        <v>1183207</v>
      </c>
      <c r="H320" s="70" t="s">
        <v>138</v>
      </c>
      <c r="I320" s="72" t="s">
        <v>954</v>
      </c>
      <c r="J320" s="72" t="s">
        <v>341</v>
      </c>
      <c r="K320" s="70" t="s">
        <v>334</v>
      </c>
      <c r="L320" s="70" t="s">
        <v>190</v>
      </c>
      <c r="M320" s="70" t="s">
        <v>361</v>
      </c>
      <c r="N320" s="109" t="s">
        <v>377</v>
      </c>
      <c r="O320" s="70" t="s">
        <v>59</v>
      </c>
      <c r="P320" s="70" t="s">
        <v>365</v>
      </c>
      <c r="Q320" s="70"/>
      <c r="R320" s="69" t="s">
        <v>337</v>
      </c>
      <c r="S320" s="69" t="s">
        <v>338</v>
      </c>
      <c r="T320" s="70" t="s">
        <v>339</v>
      </c>
    </row>
    <row r="321" customHeight="1" spans="1:20">
      <c r="A321" s="67">
        <v>43797</v>
      </c>
      <c r="B321" s="67">
        <v>45790</v>
      </c>
      <c r="C321" s="125" t="str">
        <f t="shared" si="59"/>
        <v>5 Anos, 5 Meses e 15 Dias</v>
      </c>
      <c r="D321" s="69" t="str">
        <f>IFERROR(MID(C321,1,FIND(" Anos",C321)-1)*365+MID(C321,FIND(" Anos",C321)+6,FIND(" Meses",C321)-FIND(" Anos",C321)-6)*30+MID(#REF!,FIND(" e ",C321)+3,FIND(" Dias",C321)-FIND(" e ",C321)-3),"")</f>
        <v/>
      </c>
      <c r="E321" s="69">
        <v>9172</v>
      </c>
      <c r="F321" s="69">
        <v>14739</v>
      </c>
      <c r="G321" s="69">
        <v>1169448</v>
      </c>
      <c r="H321" s="70" t="s">
        <v>138</v>
      </c>
      <c r="I321" s="72" t="s">
        <v>955</v>
      </c>
      <c r="J321" s="72" t="s">
        <v>333</v>
      </c>
      <c r="K321" s="70" t="s">
        <v>956</v>
      </c>
      <c r="L321" s="70" t="s">
        <v>212</v>
      </c>
      <c r="M321" s="70"/>
      <c r="N321" s="109" t="s">
        <v>364</v>
      </c>
      <c r="O321" s="70" t="s">
        <v>59</v>
      </c>
      <c r="P321" s="70" t="s">
        <v>365</v>
      </c>
      <c r="Q321" s="70" t="s">
        <v>366</v>
      </c>
      <c r="R321" s="69" t="s">
        <v>337</v>
      </c>
      <c r="S321" s="69" t="s">
        <v>338</v>
      </c>
      <c r="T321" s="70" t="s">
        <v>347</v>
      </c>
    </row>
    <row r="322" customHeight="1" spans="1:20">
      <c r="A322" s="67">
        <v>43797</v>
      </c>
      <c r="B322" s="67">
        <v>45792</v>
      </c>
      <c r="C322" s="125" t="str">
        <f t="shared" ref="C322:C353" si="61">IF(OR(A322="",B322="")," ",DATEDIF(A322,B322,"Y")&amp;" Anos, "&amp;DATEDIF(A322,B322,"YM")&amp;" Meses e "&amp;DATEDIF(A322,B322,"MD")&amp;" Dias")</f>
        <v>5 Anos, 5 Meses e 17 Dias</v>
      </c>
      <c r="D322" s="69" t="str">
        <f>IFERROR(MID(C322,1,FIND(" Anos",C322)-1)*365+MID(C322,FIND(" Anos",C322)+6,FIND(" Meses",C322)-FIND(" Anos",C322)-6)*30+MID(#REF!,FIND(" e ",C322)+3,FIND(" Dias",C322)-FIND(" e ",C322)-3),"")</f>
        <v/>
      </c>
      <c r="E322" s="69">
        <v>2329</v>
      </c>
      <c r="F322" s="69">
        <v>2214</v>
      </c>
      <c r="G322" s="69">
        <v>1171582</v>
      </c>
      <c r="H322" s="70" t="s">
        <v>138</v>
      </c>
      <c r="I322" s="72" t="s">
        <v>957</v>
      </c>
      <c r="J322" s="72" t="s">
        <v>341</v>
      </c>
      <c r="K322" s="70" t="s">
        <v>349</v>
      </c>
      <c r="L322" s="70" t="s">
        <v>244</v>
      </c>
      <c r="M322" s="70" t="s">
        <v>350</v>
      </c>
      <c r="N322" s="109" t="s">
        <v>336</v>
      </c>
      <c r="O322" s="70" t="s">
        <v>143</v>
      </c>
      <c r="P322" s="70"/>
      <c r="Q322" s="70"/>
      <c r="R322" s="69" t="s">
        <v>337</v>
      </c>
      <c r="S322" s="69" t="s">
        <v>338</v>
      </c>
      <c r="T322" s="70" t="s">
        <v>339</v>
      </c>
    </row>
    <row r="323" customHeight="1" spans="1:20">
      <c r="A323" s="67">
        <v>43767</v>
      </c>
      <c r="B323" s="67">
        <v>45796</v>
      </c>
      <c r="C323" s="125" t="str">
        <f t="shared" si="61"/>
        <v>5 Anos, 6 Meses e 20 Dias</v>
      </c>
      <c r="D323" s="69" t="str">
        <f>IFERROR(MID(C323,1,FIND(" Anos",C323)-1)*365+MID(C323,FIND(" Anos",C323)+6,FIND(" Meses",C323)-FIND(" Anos",C323)-6)*30+MID(#REF!,FIND(" e ",C323)+3,FIND(" Dias",C323)-FIND(" e ",C323)-3),"")</f>
        <v/>
      </c>
      <c r="E323" s="69">
        <v>17230</v>
      </c>
      <c r="F323" s="69">
        <v>30419</v>
      </c>
      <c r="G323" s="69">
        <v>1174813</v>
      </c>
      <c r="H323" s="70" t="s">
        <v>138</v>
      </c>
      <c r="I323" s="72" t="s">
        <v>958</v>
      </c>
      <c r="J323" s="72" t="s">
        <v>341</v>
      </c>
      <c r="K323" s="70" t="s">
        <v>959</v>
      </c>
      <c r="L323" s="70" t="s">
        <v>285</v>
      </c>
      <c r="M323" s="70"/>
      <c r="N323" s="109" t="s">
        <v>336</v>
      </c>
      <c r="O323" s="70" t="s">
        <v>83</v>
      </c>
      <c r="P323" s="70"/>
      <c r="Q323" s="70"/>
      <c r="R323" s="69" t="s">
        <v>337</v>
      </c>
      <c r="S323" s="69" t="s">
        <v>338</v>
      </c>
      <c r="T323" s="70" t="s">
        <v>339</v>
      </c>
    </row>
    <row r="324" customHeight="1" spans="1:20">
      <c r="A324" s="67">
        <v>43749</v>
      </c>
      <c r="B324" s="67">
        <v>45784</v>
      </c>
      <c r="C324" s="125" t="str">
        <f t="shared" si="61"/>
        <v>5 Anos, 6 Meses e 26 Dias</v>
      </c>
      <c r="D324" s="69" t="str">
        <f>IFERROR(MID(C324,1,FIND(" Anos",C324)-1)*365+MID(C324,FIND(" Anos",C324)+6,FIND(" Meses",C324)-FIND(" Anos",C324)-6)*30+MID(#REF!,FIND(" e ",C324)+3,FIND(" Dias",C324)-FIND(" e ",C324)-3),"")</f>
        <v/>
      </c>
      <c r="E324" s="69">
        <v>16799</v>
      </c>
      <c r="F324" s="69">
        <v>29545</v>
      </c>
      <c r="G324" s="69">
        <v>1164104</v>
      </c>
      <c r="H324" s="70" t="s">
        <v>138</v>
      </c>
      <c r="I324" s="72" t="s">
        <v>960</v>
      </c>
      <c r="J324" s="72" t="s">
        <v>341</v>
      </c>
      <c r="K324" s="70" t="s">
        <v>956</v>
      </c>
      <c r="L324" s="70" t="s">
        <v>212</v>
      </c>
      <c r="M324" s="70"/>
      <c r="N324" s="109" t="s">
        <v>385</v>
      </c>
      <c r="O324" s="70" t="s">
        <v>59</v>
      </c>
      <c r="P324" s="70" t="s">
        <v>365</v>
      </c>
      <c r="Q324" s="70"/>
      <c r="R324" s="69" t="s">
        <v>337</v>
      </c>
      <c r="S324" s="69" t="s">
        <v>338</v>
      </c>
      <c r="T324" s="70" t="s">
        <v>339</v>
      </c>
    </row>
    <row r="325" customHeight="1" spans="1:20">
      <c r="A325" s="67">
        <v>43763</v>
      </c>
      <c r="B325" s="67">
        <v>45807</v>
      </c>
      <c r="C325" s="125" t="str">
        <f t="shared" si="61"/>
        <v>5 Anos, 7 Meses e 5 Dias</v>
      </c>
      <c r="D325" s="69" t="str">
        <f>IFERROR(MID(C325,1,FIND(" Anos",C325)-1)*365+MID(C325,FIND(" Anos",C325)+6,FIND(" Meses",C325)-FIND(" Anos",C325)-6)*30+MID(#REF!,FIND(" e ",C325)+3,FIND(" Dias",C325)-FIND(" e ",C325)-3),"")</f>
        <v/>
      </c>
      <c r="E325" s="69">
        <v>16270</v>
      </c>
      <c r="F325" s="69">
        <v>28547</v>
      </c>
      <c r="G325" s="69">
        <v>1187457</v>
      </c>
      <c r="H325" s="70" t="s">
        <v>138</v>
      </c>
      <c r="I325" s="72" t="s">
        <v>961</v>
      </c>
      <c r="J325" s="72" t="s">
        <v>341</v>
      </c>
      <c r="K325" s="70" t="s">
        <v>873</v>
      </c>
      <c r="L325" s="70" t="s">
        <v>289</v>
      </c>
      <c r="M325" s="70"/>
      <c r="N325" s="109" t="s">
        <v>377</v>
      </c>
      <c r="O325" s="70" t="s">
        <v>59</v>
      </c>
      <c r="P325" s="70" t="s">
        <v>365</v>
      </c>
      <c r="Q325" s="70"/>
      <c r="R325" s="69" t="s">
        <v>337</v>
      </c>
      <c r="S325" s="69" t="s">
        <v>338</v>
      </c>
      <c r="T325" s="70" t="s">
        <v>339</v>
      </c>
    </row>
    <row r="326" customHeight="1" spans="1:20">
      <c r="A326" s="67">
        <v>43727</v>
      </c>
      <c r="B326" s="67">
        <v>45798</v>
      </c>
      <c r="C326" s="125" t="str">
        <f t="shared" si="61"/>
        <v>5 Anos, 8 Meses e 2 Dias</v>
      </c>
      <c r="D326" s="69" t="str">
        <f>IFERROR(MID(C326,1,FIND(" Anos",C326)-1)*365+MID(C326,FIND(" Anos",C326)+6,FIND(" Meses",C326)-FIND(" Anos",C326)-6)*30+MID(#REF!,FIND(" e ",C326)+3,FIND(" Dias",C326)-FIND(" e ",C326)-3),"")</f>
        <v/>
      </c>
      <c r="E326" s="69">
        <v>24202</v>
      </c>
      <c r="F326" s="69">
        <v>42715</v>
      </c>
      <c r="G326" s="69">
        <v>1177009</v>
      </c>
      <c r="H326" s="70" t="s">
        <v>138</v>
      </c>
      <c r="I326" s="72" t="s">
        <v>962</v>
      </c>
      <c r="J326" s="72" t="s">
        <v>333</v>
      </c>
      <c r="K326" s="70" t="s">
        <v>963</v>
      </c>
      <c r="L326" s="70" t="s">
        <v>244</v>
      </c>
      <c r="M326" s="70"/>
      <c r="N326" s="109" t="s">
        <v>336</v>
      </c>
      <c r="O326" s="70" t="s">
        <v>83</v>
      </c>
      <c r="P326" s="70"/>
      <c r="Q326" s="70"/>
      <c r="R326" s="69" t="s">
        <v>337</v>
      </c>
      <c r="S326" s="69" t="s">
        <v>338</v>
      </c>
      <c r="T326" s="70" t="s">
        <v>339</v>
      </c>
    </row>
    <row r="327" customHeight="1" spans="1:20">
      <c r="A327" s="67">
        <v>43712</v>
      </c>
      <c r="B327" s="67">
        <v>45804</v>
      </c>
      <c r="C327" s="125" t="str">
        <f t="shared" si="61"/>
        <v>5 Anos, 8 Meses e 23 Dias</v>
      </c>
      <c r="D327" s="69" t="str">
        <f>IFERROR(MID(C327,1,FIND(" Anos",C327)-1)*365+MID(C327,FIND(" Anos",C327)+6,FIND(" Meses",C327)-FIND(" Anos",C327)-6)*30+MID(#REF!,FIND(" e ",C327)+3,FIND(" Dias",C327)-FIND(" e ",C327)-3),"")</f>
        <v/>
      </c>
      <c r="E327" s="69">
        <v>23821</v>
      </c>
      <c r="F327" s="69">
        <v>41963</v>
      </c>
      <c r="G327" s="69">
        <v>1183251</v>
      </c>
      <c r="H327" s="70" t="s">
        <v>138</v>
      </c>
      <c r="I327" s="72" t="s">
        <v>964</v>
      </c>
      <c r="J327" s="72" t="s">
        <v>341</v>
      </c>
      <c r="K327" s="70" t="s">
        <v>965</v>
      </c>
      <c r="L327" s="70" t="s">
        <v>280</v>
      </c>
      <c r="M327" s="70"/>
      <c r="N327" s="109" t="s">
        <v>377</v>
      </c>
      <c r="O327" s="70" t="s">
        <v>59</v>
      </c>
      <c r="P327" s="70" t="s">
        <v>365</v>
      </c>
      <c r="Q327" s="70"/>
      <c r="R327" s="69" t="s">
        <v>337</v>
      </c>
      <c r="S327" s="69" t="s">
        <v>338</v>
      </c>
      <c r="T327" s="70" t="s">
        <v>339</v>
      </c>
    </row>
    <row r="328" customHeight="1" spans="1:20">
      <c r="A328" s="67">
        <v>43694</v>
      </c>
      <c r="B328" s="67">
        <v>45798</v>
      </c>
      <c r="C328" s="125" t="str">
        <f t="shared" si="61"/>
        <v>5 Anos, 9 Meses e 4 Dias</v>
      </c>
      <c r="D328" s="69" t="str">
        <f>IFERROR(MID(C328,1,FIND(" Anos",C328)-1)*365+MID(C328,FIND(" Anos",C328)+6,FIND(" Meses",C328)-FIND(" Anos",C328)-6)*30+MID(#REF!,FIND(" e ",C328)+3,FIND(" Dias",C328)-FIND(" e ",C328)-3),"")</f>
        <v/>
      </c>
      <c r="E328" s="69">
        <v>23183</v>
      </c>
      <c r="F328" s="69">
        <v>40622</v>
      </c>
      <c r="G328" s="69">
        <v>1176429</v>
      </c>
      <c r="H328" s="70" t="s">
        <v>138</v>
      </c>
      <c r="I328" s="72" t="s">
        <v>966</v>
      </c>
      <c r="J328" s="72" t="s">
        <v>341</v>
      </c>
      <c r="K328" s="70" t="s">
        <v>967</v>
      </c>
      <c r="L328" s="70" t="s">
        <v>112</v>
      </c>
      <c r="M328" s="70"/>
      <c r="N328" s="109" t="s">
        <v>400</v>
      </c>
      <c r="O328" s="70" t="s">
        <v>59</v>
      </c>
      <c r="P328" s="70"/>
      <c r="Q328" s="70"/>
      <c r="R328" s="69" t="s">
        <v>337</v>
      </c>
      <c r="S328" s="69" t="s">
        <v>338</v>
      </c>
      <c r="T328" s="70" t="s">
        <v>339</v>
      </c>
    </row>
    <row r="329" customHeight="1" spans="1:20">
      <c r="A329" s="67">
        <v>43208</v>
      </c>
      <c r="B329" s="67">
        <v>45785</v>
      </c>
      <c r="C329" s="125" t="str">
        <f t="shared" si="61"/>
        <v>7 Anos, 0 Meses e 20 Dias</v>
      </c>
      <c r="D329" s="69" t="str">
        <f>IFERROR(MID(C329,1,FIND(" Anos",C329)-1)*365+MID(C329,FIND(" Anos",C329)+6,FIND(" Meses",C329)-FIND(" Anos",C329)-6)*30+MID(#REF!,FIND(" e ",C329)+3,FIND(" Dias",C329)-FIND(" e ",C329)-3),"")</f>
        <v/>
      </c>
      <c r="E329" s="69">
        <v>6310</v>
      </c>
      <c r="F329" s="69">
        <v>9043</v>
      </c>
      <c r="G329" s="69">
        <v>1165347</v>
      </c>
      <c r="H329" s="70" t="s">
        <v>138</v>
      </c>
      <c r="I329" s="72" t="s">
        <v>968</v>
      </c>
      <c r="J329" s="72" t="s">
        <v>341</v>
      </c>
      <c r="K329" s="70" t="s">
        <v>384</v>
      </c>
      <c r="L329" s="70" t="s">
        <v>216</v>
      </c>
      <c r="M329" s="70"/>
      <c r="N329" s="109" t="s">
        <v>336</v>
      </c>
      <c r="O329" s="70" t="s">
        <v>259</v>
      </c>
      <c r="P329" s="70"/>
      <c r="Q329" s="70"/>
      <c r="R329" s="69" t="s">
        <v>337</v>
      </c>
      <c r="S329" s="69" t="s">
        <v>338</v>
      </c>
      <c r="T329" s="70" t="s">
        <v>347</v>
      </c>
    </row>
    <row r="330" customHeight="1" spans="1:20">
      <c r="A330" s="67">
        <v>43215</v>
      </c>
      <c r="B330" s="67">
        <v>45799</v>
      </c>
      <c r="C330" s="125" t="str">
        <f t="shared" si="61"/>
        <v>7 Anos, 0 Meses e 27 Dias</v>
      </c>
      <c r="D330" s="69" t="str">
        <f>IFERROR(MID(C330,1,FIND(" Anos",C330)-1)*365+MID(C330,FIND(" Anos",C330)+6,FIND(" Meses",C330)-FIND(" Anos",C330)-6)*30+MID(#REF!,FIND(" e ",C330)+3,FIND(" Dias",C330)-FIND(" e ",C330)-3),"")</f>
        <v/>
      </c>
      <c r="E330" s="69">
        <v>13681</v>
      </c>
      <c r="F330" s="69">
        <v>23384</v>
      </c>
      <c r="G330" s="69">
        <v>1177632</v>
      </c>
      <c r="H330" s="70" t="s">
        <v>138</v>
      </c>
      <c r="I330" s="72" t="s">
        <v>969</v>
      </c>
      <c r="J330" s="72" t="s">
        <v>333</v>
      </c>
      <c r="K330" s="70" t="s">
        <v>457</v>
      </c>
      <c r="L330" s="70" t="s">
        <v>289</v>
      </c>
      <c r="M330" s="70"/>
      <c r="N330" s="109" t="s">
        <v>385</v>
      </c>
      <c r="O330" s="70" t="s">
        <v>59</v>
      </c>
      <c r="P330" s="70" t="s">
        <v>365</v>
      </c>
      <c r="Q330" s="70"/>
      <c r="R330" s="69" t="s">
        <v>337</v>
      </c>
      <c r="S330" s="69" t="s">
        <v>338</v>
      </c>
      <c r="T330" s="70" t="s">
        <v>339</v>
      </c>
    </row>
    <row r="331" customHeight="1" spans="1:20">
      <c r="A331" s="67">
        <v>42864</v>
      </c>
      <c r="B331" s="67">
        <v>45783</v>
      </c>
      <c r="C331" s="125" t="str">
        <f t="shared" si="61"/>
        <v>7 Anos, 11 Meses e 27 Dias</v>
      </c>
      <c r="D331" s="69" t="str">
        <f>IFERROR(MID(C331,1,FIND(" Anos",C331)-1)*365+MID(C331,FIND(" Anos",C331)+6,FIND(" Meses",C331)-FIND(" Anos",C331)-6)*30+MID(#REF!,FIND(" e ",C331)+3,FIND(" Dias",C331)-FIND(" e ",C331)-3),"")</f>
        <v/>
      </c>
      <c r="E331" s="69">
        <v>7595</v>
      </c>
      <c r="F331" s="69">
        <v>11578</v>
      </c>
      <c r="G331" s="69">
        <v>1163644</v>
      </c>
      <c r="H331" s="70" t="s">
        <v>138</v>
      </c>
      <c r="I331" s="72" t="s">
        <v>970</v>
      </c>
      <c r="J331" s="72" t="s">
        <v>333</v>
      </c>
      <c r="K331" s="70" t="s">
        <v>971</v>
      </c>
      <c r="L331" s="70" t="s">
        <v>96</v>
      </c>
      <c r="M331" s="70"/>
      <c r="N331" s="109" t="s">
        <v>385</v>
      </c>
      <c r="O331" s="70" t="s">
        <v>59</v>
      </c>
      <c r="P331" s="70" t="s">
        <v>365</v>
      </c>
      <c r="Q331" s="70"/>
      <c r="R331" s="69" t="s">
        <v>337</v>
      </c>
      <c r="S331" s="69" t="s">
        <v>338</v>
      </c>
      <c r="T331" s="70" t="s">
        <v>339</v>
      </c>
    </row>
    <row r="332" customHeight="1" spans="1:20">
      <c r="A332" s="67">
        <v>44022</v>
      </c>
      <c r="B332" s="67">
        <v>45804</v>
      </c>
      <c r="C332" s="125" t="str">
        <f t="shared" si="61"/>
        <v>4 Anos, 10 Meses e 17 Dias</v>
      </c>
      <c r="D332" s="69" t="str">
        <f>IFERROR(MID(C332,1,FIND(" Anos",C332)-1)*365+MID(C332,FIND(" Anos",C332)+6,FIND(" Meses",C332)-FIND(" Anos",C332)-6)*30+MID(#REF!,FIND(" e ",C332)+3,FIND(" Dias",C332)-FIND(" e ",C332)-3),"")</f>
        <v/>
      </c>
      <c r="E332" s="69">
        <v>31550</v>
      </c>
      <c r="F332" s="69">
        <v>53828</v>
      </c>
      <c r="G332" s="69">
        <v>1183432</v>
      </c>
      <c r="H332" s="70" t="s">
        <v>142</v>
      </c>
      <c r="I332" s="72" t="s">
        <v>972</v>
      </c>
      <c r="J332" s="72" t="s">
        <v>333</v>
      </c>
      <c r="K332" s="70" t="s">
        <v>334</v>
      </c>
      <c r="L332" s="70" t="s">
        <v>190</v>
      </c>
      <c r="M332" s="70" t="s">
        <v>796</v>
      </c>
      <c r="N332" s="109" t="s">
        <v>364</v>
      </c>
      <c r="O332" s="70" t="s">
        <v>59</v>
      </c>
      <c r="P332" s="70" t="s">
        <v>365</v>
      </c>
      <c r="Q332" s="70" t="s">
        <v>973</v>
      </c>
      <c r="R332" s="69" t="s">
        <v>337</v>
      </c>
      <c r="S332" s="69" t="s">
        <v>338</v>
      </c>
      <c r="T332" s="70" t="s">
        <v>347</v>
      </c>
    </row>
    <row r="333" customHeight="1" spans="1:20">
      <c r="A333" s="67">
        <v>44072</v>
      </c>
      <c r="B333" s="67">
        <v>45789</v>
      </c>
      <c r="C333" s="125" t="str">
        <f t="shared" si="61"/>
        <v>4 Anos, 8 Meses e 13 Dias</v>
      </c>
      <c r="D333" s="69" t="str">
        <f>IFERROR(MID(C333,1,FIND(" Anos",C333)-1)*365+MID(C333,FIND(" Anos",C333)+6,FIND(" Meses",C333)-FIND(" Anos",C333)-6)*30+MID(#REF!,FIND(" e ",C333)+3,FIND(" Dias",C333)-FIND(" e ",C333)-3),"")</f>
        <v/>
      </c>
      <c r="E333" s="69">
        <v>33341</v>
      </c>
      <c r="F333" s="69">
        <v>56059</v>
      </c>
      <c r="G333" s="69">
        <v>1168263</v>
      </c>
      <c r="H333" s="70" t="s">
        <v>142</v>
      </c>
      <c r="I333" s="72" t="s">
        <v>974</v>
      </c>
      <c r="J333" s="72" t="s">
        <v>341</v>
      </c>
      <c r="K333" s="70" t="s">
        <v>379</v>
      </c>
      <c r="L333" s="70" t="s">
        <v>218</v>
      </c>
      <c r="M333" s="70" t="s">
        <v>380</v>
      </c>
      <c r="N333" s="109" t="s">
        <v>336</v>
      </c>
      <c r="O333" s="70" t="s">
        <v>259</v>
      </c>
      <c r="P333" s="70"/>
      <c r="Q333" s="70"/>
      <c r="R333" s="69" t="s">
        <v>337</v>
      </c>
      <c r="S333" s="69" t="s">
        <v>338</v>
      </c>
      <c r="T333" s="70" t="s">
        <v>347</v>
      </c>
    </row>
    <row r="334" customHeight="1" spans="1:20">
      <c r="A334" s="67">
        <v>45617</v>
      </c>
      <c r="B334" s="67">
        <v>45806</v>
      </c>
      <c r="C334" s="125" t="str">
        <f t="shared" si="61"/>
        <v>0 Anos, 6 Meses e 8 Dias</v>
      </c>
      <c r="D334" s="69" t="str">
        <f>IFERROR(MID(C334,1,FIND(" Anos",C334)-1)*365+MID(C334,FIND(" Anos",C334)+6,FIND(" Meses",C334)-FIND(" Anos",C334)-6)*30+MID(#REF!,FIND(" e ",C334)+3,FIND(" Dias",C334)-FIND(" e ",C334)-3),"")</f>
        <v/>
      </c>
      <c r="E334" s="69">
        <v>65449</v>
      </c>
      <c r="F334" s="69">
        <v>115471</v>
      </c>
      <c r="G334" s="69">
        <v>1185674</v>
      </c>
      <c r="H334" s="70" t="s">
        <v>145</v>
      </c>
      <c r="I334" s="72" t="s">
        <v>975</v>
      </c>
      <c r="J334" s="72" t="s">
        <v>858</v>
      </c>
      <c r="K334" s="70" t="s">
        <v>976</v>
      </c>
      <c r="L334" s="70" t="s">
        <v>188</v>
      </c>
      <c r="M334" s="70" t="s">
        <v>977</v>
      </c>
      <c r="N334" s="109" t="s">
        <v>415</v>
      </c>
      <c r="O334" s="70" t="s">
        <v>59</v>
      </c>
      <c r="P334" s="70"/>
      <c r="Q334" s="70"/>
      <c r="R334" s="69" t="s">
        <v>337</v>
      </c>
      <c r="S334" s="69" t="s">
        <v>338</v>
      </c>
      <c r="T334" s="70" t="s">
        <v>339</v>
      </c>
    </row>
    <row r="335" customHeight="1" spans="1:20">
      <c r="A335" s="67">
        <v>45274</v>
      </c>
      <c r="B335" s="67">
        <v>45789</v>
      </c>
      <c r="C335" s="125" t="str">
        <f t="shared" si="61"/>
        <v>1 Anos, 4 Meses e 28 Dias</v>
      </c>
      <c r="D335" s="69" t="str">
        <f>IFERROR(MID(C335,1,FIND(" Anos",C335)-1)*365+MID(C335,FIND(" Anos",C335)+6,FIND(" Meses",C335)-FIND(" Anos",C335)-6)*30+MID(#REF!,FIND(" e ",C335)+3,FIND(" Dias",C335)-FIND(" e ",C335)-3),"")</f>
        <v/>
      </c>
      <c r="E335" s="69">
        <v>67381</v>
      </c>
      <c r="F335" s="69">
        <v>96674</v>
      </c>
      <c r="G335" s="69">
        <v>1167488</v>
      </c>
      <c r="H335" s="70" t="s">
        <v>145</v>
      </c>
      <c r="I335" s="72" t="s">
        <v>978</v>
      </c>
      <c r="J335" s="72" t="s">
        <v>858</v>
      </c>
      <c r="K335" s="70" t="s">
        <v>979</v>
      </c>
      <c r="L335" s="70" t="s">
        <v>284</v>
      </c>
      <c r="M335" s="70" t="s">
        <v>980</v>
      </c>
      <c r="N335" s="109" t="s">
        <v>534</v>
      </c>
      <c r="O335" s="70" t="s">
        <v>59</v>
      </c>
      <c r="P335" s="70"/>
      <c r="Q335" s="70"/>
      <c r="R335" s="69" t="s">
        <v>337</v>
      </c>
      <c r="S335" s="69" t="s">
        <v>338</v>
      </c>
      <c r="T335" s="70" t="s">
        <v>339</v>
      </c>
    </row>
    <row r="336" customHeight="1" spans="1:20">
      <c r="A336" s="67">
        <v>45740</v>
      </c>
      <c r="B336" s="67">
        <v>45784</v>
      </c>
      <c r="C336" s="125" t="str">
        <f t="shared" si="61"/>
        <v>0 Anos, 1 Meses e 13 Dias</v>
      </c>
      <c r="D336" s="69" t="str">
        <f>IFERROR(MID(C336,1,FIND(" Anos",C336)-1)*365+MID(C336,FIND(" Anos",C336)+6,FIND(" Meses",C336)-FIND(" Anos",C336)-6)*30+MID(#REF!,FIND(" e ",C336)+3,FIND(" Dias",C336)-FIND(" e ",C336)-3),"")</f>
        <v/>
      </c>
      <c r="E336" s="69">
        <v>82635</v>
      </c>
      <c r="F336" s="69">
        <v>120195</v>
      </c>
      <c r="G336" s="69">
        <v>1164023</v>
      </c>
      <c r="H336" s="70" t="s">
        <v>151</v>
      </c>
      <c r="I336" s="72" t="s">
        <v>981</v>
      </c>
      <c r="J336" s="72" t="s">
        <v>341</v>
      </c>
      <c r="K336" s="70" t="s">
        <v>697</v>
      </c>
      <c r="L336" s="70" t="s">
        <v>162</v>
      </c>
      <c r="M336" s="70"/>
      <c r="N336" s="109" t="s">
        <v>534</v>
      </c>
      <c r="O336" s="70" t="s">
        <v>59</v>
      </c>
      <c r="P336" s="70"/>
      <c r="Q336" s="70"/>
      <c r="R336" s="69" t="s">
        <v>337</v>
      </c>
      <c r="S336" s="69" t="s">
        <v>338</v>
      </c>
      <c r="T336" s="70" t="s">
        <v>339</v>
      </c>
    </row>
    <row r="337" customHeight="1" spans="1:20">
      <c r="A337" s="67">
        <v>45454</v>
      </c>
      <c r="B337" s="67">
        <v>45798</v>
      </c>
      <c r="C337" s="125" t="str">
        <f t="shared" si="61"/>
        <v>0 Anos, 11 Meses e 10 Dias</v>
      </c>
      <c r="D337" s="69" t="str">
        <f>IFERROR(MID(C337,1,FIND(" Anos",C337)-1)*365+MID(C337,FIND(" Anos",C337)+6,FIND(" Meses",C337)-FIND(" Anos",C337)-6)*30+MID(#REF!,FIND(" e ",C337)+3,FIND(" Dias",C337)-FIND(" e ",C337)-3),"")</f>
        <v/>
      </c>
      <c r="E337" s="69">
        <v>27812</v>
      </c>
      <c r="F337" s="69">
        <v>103585</v>
      </c>
      <c r="G337" s="69">
        <v>1176951</v>
      </c>
      <c r="H337" s="70" t="s">
        <v>151</v>
      </c>
      <c r="I337" s="72" t="s">
        <v>982</v>
      </c>
      <c r="J337" s="72" t="s">
        <v>341</v>
      </c>
      <c r="K337" s="70" t="s">
        <v>983</v>
      </c>
      <c r="L337" s="70" t="s">
        <v>242</v>
      </c>
      <c r="M337" s="70"/>
      <c r="N337" s="109" t="s">
        <v>400</v>
      </c>
      <c r="O337" s="70" t="s">
        <v>59</v>
      </c>
      <c r="P337" s="70"/>
      <c r="Q337" s="70"/>
      <c r="R337" s="69" t="s">
        <v>337</v>
      </c>
      <c r="S337" s="69" t="s">
        <v>338</v>
      </c>
      <c r="T337" s="70" t="s">
        <v>347</v>
      </c>
    </row>
    <row r="338" customHeight="1" spans="1:20">
      <c r="A338" s="67">
        <v>45684</v>
      </c>
      <c r="B338" s="67">
        <v>45782</v>
      </c>
      <c r="C338" s="125" t="str">
        <f t="shared" si="61"/>
        <v>0 Anos, 3 Meses e 8 Dias</v>
      </c>
      <c r="D338" s="69" t="str">
        <f>IFERROR(MID(C338,1,FIND(" Anos",C338)-1)*365+MID(C338,FIND(" Anos",C338)+6,FIND(" Meses",C338)-FIND(" Anos",C338)-6)*30+MID(#REF!,FIND(" e ",C338)+3,FIND(" Dias",C338)-FIND(" e ",C338)-3),"")</f>
        <v/>
      </c>
      <c r="E338" s="69">
        <v>74037</v>
      </c>
      <c r="F338" s="69">
        <v>117996</v>
      </c>
      <c r="G338" s="69">
        <v>1162634</v>
      </c>
      <c r="H338" s="70" t="s">
        <v>151</v>
      </c>
      <c r="I338" s="72" t="s">
        <v>984</v>
      </c>
      <c r="J338" s="72" t="s">
        <v>858</v>
      </c>
      <c r="K338" s="70" t="s">
        <v>985</v>
      </c>
      <c r="L338" s="70" t="s">
        <v>188</v>
      </c>
      <c r="M338" s="70" t="s">
        <v>977</v>
      </c>
      <c r="N338" s="109" t="s">
        <v>400</v>
      </c>
      <c r="O338" s="70" t="s">
        <v>59</v>
      </c>
      <c r="P338" s="70"/>
      <c r="Q338" s="70"/>
      <c r="R338" s="69" t="s">
        <v>401</v>
      </c>
      <c r="S338" s="69" t="s">
        <v>338</v>
      </c>
      <c r="T338" s="70" t="s">
        <v>339</v>
      </c>
    </row>
    <row r="339" customHeight="1" spans="1:20">
      <c r="A339" s="67">
        <v>45619</v>
      </c>
      <c r="B339" s="67">
        <v>45796</v>
      </c>
      <c r="C339" s="125" t="str">
        <f t="shared" si="61"/>
        <v>0 Anos, 5 Meses e 26 Dias</v>
      </c>
      <c r="D339" s="69" t="str">
        <f>IFERROR(MID(C339,1,FIND(" Anos",C339)-1)*365+MID(C339,FIND(" Anos",C339)+6,FIND(" Meses",C339)-FIND(" Anos",C339)-6)*30+MID(#REF!,FIND(" e ",C339)+3,FIND(" Dias",C339)-FIND(" e ",C339)-3),"")</f>
        <v/>
      </c>
      <c r="E339" s="69">
        <v>78855</v>
      </c>
      <c r="F339" s="69">
        <v>115657</v>
      </c>
      <c r="G339" s="69">
        <v>1173965</v>
      </c>
      <c r="H339" s="70" t="s">
        <v>151</v>
      </c>
      <c r="I339" s="72" t="s">
        <v>986</v>
      </c>
      <c r="J339" s="72" t="s">
        <v>858</v>
      </c>
      <c r="K339" s="70" t="s">
        <v>987</v>
      </c>
      <c r="L339" s="70" t="s">
        <v>289</v>
      </c>
      <c r="M339" s="70"/>
      <c r="N339" s="109" t="s">
        <v>377</v>
      </c>
      <c r="O339" s="70" t="s">
        <v>59</v>
      </c>
      <c r="P339" s="70" t="s">
        <v>407</v>
      </c>
      <c r="Q339" s="70"/>
      <c r="R339" s="69" t="s">
        <v>337</v>
      </c>
      <c r="S339" s="69" t="s">
        <v>338</v>
      </c>
      <c r="T339" s="70" t="s">
        <v>339</v>
      </c>
    </row>
    <row r="340" customHeight="1" spans="1:20">
      <c r="A340" s="67">
        <v>45400</v>
      </c>
      <c r="B340" s="67">
        <v>45793</v>
      </c>
      <c r="C340" s="125" t="str">
        <f t="shared" si="61"/>
        <v>1 Anos, 0 Meses e 28 Dias</v>
      </c>
      <c r="D340" s="69" t="str">
        <f>IFERROR(MID(C340,1,FIND(" Anos",C340)-1)*365+MID(C340,FIND(" Anos",C340)+6,FIND(" Meses",C340)-FIND(" Anos",C340)-6)*30+MID(#REF!,FIND(" e ",C340)+3,FIND(" Dias",C340)-FIND(" e ",C340)-3),"")</f>
        <v/>
      </c>
      <c r="E340" s="69">
        <v>59595</v>
      </c>
      <c r="F340" s="69">
        <v>101807</v>
      </c>
      <c r="G340" s="69">
        <v>1172596</v>
      </c>
      <c r="H340" s="70" t="s">
        <v>151</v>
      </c>
      <c r="I340" s="72" t="s">
        <v>988</v>
      </c>
      <c r="J340" s="72" t="s">
        <v>333</v>
      </c>
      <c r="K340" s="70" t="s">
        <v>989</v>
      </c>
      <c r="L340" s="70" t="s">
        <v>96</v>
      </c>
      <c r="M340" s="70"/>
      <c r="N340" s="109" t="s">
        <v>534</v>
      </c>
      <c r="O340" s="70" t="s">
        <v>59</v>
      </c>
      <c r="P340" s="70"/>
      <c r="Q340" s="70"/>
      <c r="R340" s="69" t="s">
        <v>337</v>
      </c>
      <c r="S340" s="69" t="s">
        <v>338</v>
      </c>
      <c r="T340" s="70" t="s">
        <v>339</v>
      </c>
    </row>
    <row r="341" customHeight="1" spans="1:20">
      <c r="A341" s="67">
        <v>45316</v>
      </c>
      <c r="B341" s="67">
        <v>45797</v>
      </c>
      <c r="C341" s="125" t="str">
        <f t="shared" si="61"/>
        <v>1 Anos, 3 Meses e 25 Dias</v>
      </c>
      <c r="D341" s="69" t="str">
        <f>IFERROR(MID(C341,1,FIND(" Anos",C341)-1)*365+MID(C341,FIND(" Anos",C341)+6,FIND(" Meses",C341)-FIND(" Anos",C341)-6)*30+MID(#REF!,FIND(" e ",C341)+3,FIND(" Dias",C341)-FIND(" e ",C341)-3),"")</f>
        <v/>
      </c>
      <c r="E341" s="69">
        <v>69763</v>
      </c>
      <c r="F341" s="69">
        <v>99453</v>
      </c>
      <c r="G341" s="69">
        <v>1175805</v>
      </c>
      <c r="H341" s="70" t="s">
        <v>151</v>
      </c>
      <c r="I341" s="72" t="s">
        <v>990</v>
      </c>
      <c r="J341" s="72" t="s">
        <v>858</v>
      </c>
      <c r="K341" s="70" t="s">
        <v>979</v>
      </c>
      <c r="L341" s="70" t="s">
        <v>269</v>
      </c>
      <c r="M341" s="70" t="s">
        <v>980</v>
      </c>
      <c r="N341" s="109" t="s">
        <v>373</v>
      </c>
      <c r="O341" s="70" t="s">
        <v>59</v>
      </c>
      <c r="P341" s="70"/>
      <c r="Q341" s="70"/>
      <c r="R341" s="69" t="s">
        <v>337</v>
      </c>
      <c r="S341" s="69" t="s">
        <v>338</v>
      </c>
      <c r="T341" s="70" t="s">
        <v>339</v>
      </c>
    </row>
    <row r="342" customHeight="1" spans="1:20">
      <c r="A342" s="67">
        <v>45247</v>
      </c>
      <c r="B342" s="67">
        <v>45793</v>
      </c>
      <c r="C342" s="125" t="str">
        <f t="shared" si="61"/>
        <v>1 Anos, 5 Meses e 29 Dias</v>
      </c>
      <c r="D342" s="69" t="str">
        <f>IFERROR(MID(C342,1,FIND(" Anos",C342)-1)*365+MID(C342,FIND(" Anos",C342)+6,FIND(" Meses",C342)-FIND(" Anos",C342)-6)*30+MID(#REF!,FIND(" e ",C342)+3,FIND(" Dias",C342)-FIND(" e ",C342)-3),"")</f>
        <v/>
      </c>
      <c r="E342" s="69">
        <v>46989</v>
      </c>
      <c r="F342" s="69">
        <v>95227</v>
      </c>
      <c r="G342" s="69">
        <v>1172811</v>
      </c>
      <c r="H342" s="70" t="s">
        <v>151</v>
      </c>
      <c r="I342" s="72" t="s">
        <v>991</v>
      </c>
      <c r="J342" s="72" t="s">
        <v>341</v>
      </c>
      <c r="K342" s="70" t="s">
        <v>992</v>
      </c>
      <c r="L342" s="70" t="s">
        <v>300</v>
      </c>
      <c r="M342" s="70"/>
      <c r="N342" s="109" t="s">
        <v>400</v>
      </c>
      <c r="O342" s="70" t="s">
        <v>59</v>
      </c>
      <c r="P342" s="70"/>
      <c r="Q342" s="70"/>
      <c r="R342" s="69" t="s">
        <v>337</v>
      </c>
      <c r="S342" s="69" t="s">
        <v>338</v>
      </c>
      <c r="T342" s="70" t="s">
        <v>339</v>
      </c>
    </row>
    <row r="343" customHeight="1" spans="1:20">
      <c r="A343" s="67">
        <v>45258</v>
      </c>
      <c r="B343" s="67">
        <v>45804</v>
      </c>
      <c r="C343" s="125" t="str">
        <f t="shared" si="61"/>
        <v>1 Anos, 5 Meses e 29 Dias</v>
      </c>
      <c r="D343" s="69" t="str">
        <f>IFERROR(MID(C343,1,FIND(" Anos",C343)-1)*365+MID(C343,FIND(" Anos",C343)+6,FIND(" Meses",C343)-FIND(" Anos",C343)-6)*30+MID(#REF!,FIND(" e ",C343)+3,FIND(" Dias",C343)-FIND(" e ",C343)-3),"")</f>
        <v/>
      </c>
      <c r="E343" s="69">
        <v>66687</v>
      </c>
      <c r="F343" s="69">
        <v>95784</v>
      </c>
      <c r="G343" s="69">
        <v>1183116</v>
      </c>
      <c r="H343" s="70" t="s">
        <v>151</v>
      </c>
      <c r="I343" s="72" t="s">
        <v>993</v>
      </c>
      <c r="J343" s="72" t="s">
        <v>858</v>
      </c>
      <c r="K343" s="70" t="s">
        <v>994</v>
      </c>
      <c r="L343" s="70" t="s">
        <v>96</v>
      </c>
      <c r="M343" s="70"/>
      <c r="N343" s="109" t="s">
        <v>400</v>
      </c>
      <c r="O343" s="70" t="s">
        <v>59</v>
      </c>
      <c r="P343" s="70"/>
      <c r="Q343" s="70"/>
      <c r="R343" s="69" t="s">
        <v>337</v>
      </c>
      <c r="S343" s="69" t="s">
        <v>338</v>
      </c>
      <c r="T343" s="70" t="s">
        <v>339</v>
      </c>
    </row>
    <row r="344" customHeight="1" spans="1:20">
      <c r="A344" s="67">
        <v>45560</v>
      </c>
      <c r="B344" s="67">
        <v>45805</v>
      </c>
      <c r="C344" s="125" t="str">
        <f t="shared" si="61"/>
        <v>0 Anos, 8 Meses e 3 Dias</v>
      </c>
      <c r="D344" s="69" t="str">
        <f>IFERROR(MID(C344,1,FIND(" Anos",C344)-1)*365+MID(C344,FIND(" Anos",C344)+6,FIND(" Meses",C344)-FIND(" Anos",C344)-6)*30+MID(#REF!,FIND(" e ",C344)+3,FIND(" Dias",C344)-FIND(" e ",C344)-3),"")</f>
        <v/>
      </c>
      <c r="E344" s="69">
        <v>76890</v>
      </c>
      <c r="F344" s="69">
        <v>113289</v>
      </c>
      <c r="G344" s="69">
        <v>113289</v>
      </c>
      <c r="H344" s="70" t="s">
        <v>154</v>
      </c>
      <c r="I344" s="72" t="s">
        <v>995</v>
      </c>
      <c r="J344" s="72" t="s">
        <v>858</v>
      </c>
      <c r="K344" s="70" t="s">
        <v>996</v>
      </c>
      <c r="L344" s="70" t="s">
        <v>269</v>
      </c>
      <c r="M344" s="70" t="s">
        <v>997</v>
      </c>
      <c r="N344" s="109" t="s">
        <v>336</v>
      </c>
      <c r="O344" s="70" t="s">
        <v>67</v>
      </c>
      <c r="P344" s="70"/>
      <c r="Q344" s="70"/>
      <c r="R344" s="69" t="s">
        <v>337</v>
      </c>
      <c r="S344" s="69" t="s">
        <v>338</v>
      </c>
      <c r="T344" s="70" t="s">
        <v>339</v>
      </c>
    </row>
    <row r="345" customHeight="1" spans="1:20">
      <c r="A345" s="67">
        <v>45343</v>
      </c>
      <c r="B345" s="67">
        <v>45796</v>
      </c>
      <c r="C345" s="125" t="str">
        <f t="shared" si="61"/>
        <v>1 Anos, 2 Meses e 28 Dias</v>
      </c>
      <c r="D345" s="69" t="str">
        <f>IFERROR(MID(C345,1,FIND(" Anos",C345)-1)*365+MID(C345,FIND(" Anos",C345)+6,FIND(" Meses",C345)-FIND(" Anos",C345)-6)*30+MID(#REF!,FIND(" e ",C345)+3,FIND(" Dias",C345)-FIND(" e ",C345)-3),"")</f>
        <v/>
      </c>
      <c r="E345" s="69">
        <v>69773</v>
      </c>
      <c r="F345" s="69">
        <v>99465</v>
      </c>
      <c r="G345" s="69">
        <v>1173987</v>
      </c>
      <c r="H345" s="70" t="s">
        <v>154</v>
      </c>
      <c r="I345" s="72" t="s">
        <v>998</v>
      </c>
      <c r="J345" s="72" t="s">
        <v>858</v>
      </c>
      <c r="K345" s="70" t="s">
        <v>999</v>
      </c>
      <c r="L345" s="70" t="s">
        <v>292</v>
      </c>
      <c r="M345" s="70"/>
      <c r="N345" s="109" t="s">
        <v>377</v>
      </c>
      <c r="O345" s="70" t="s">
        <v>59</v>
      </c>
      <c r="P345" s="70" t="s">
        <v>407</v>
      </c>
      <c r="Q345" s="70"/>
      <c r="R345" s="69" t="s">
        <v>337</v>
      </c>
      <c r="S345" s="69" t="s">
        <v>338</v>
      </c>
      <c r="T345" s="70" t="s">
        <v>339</v>
      </c>
    </row>
    <row r="346" customHeight="1" spans="1:20">
      <c r="A346" s="67">
        <v>45321</v>
      </c>
      <c r="B346" s="67">
        <v>45791</v>
      </c>
      <c r="C346" s="125" t="str">
        <f t="shared" si="61"/>
        <v>1 Anos, 3 Meses e 14 Dias</v>
      </c>
      <c r="D346" s="69" t="str">
        <f>IFERROR(MID(C346,1,FIND(" Anos",C346)-1)*365+MID(C346,FIND(" Anos",C346)+6,FIND(" Meses",C346)-FIND(" Anos",C346)-6)*30+MID(#REF!,FIND(" e ",C346)+3,FIND(" Dias",C346)-FIND(" e ",C346)-3),"")</f>
        <v/>
      </c>
      <c r="E346" s="69">
        <v>69013</v>
      </c>
      <c r="F346" s="69">
        <v>98586</v>
      </c>
      <c r="G346" s="69">
        <v>1170886</v>
      </c>
      <c r="H346" s="70" t="s">
        <v>154</v>
      </c>
      <c r="I346" s="72" t="s">
        <v>1000</v>
      </c>
      <c r="J346" s="72" t="s">
        <v>858</v>
      </c>
      <c r="K346" s="70" t="s">
        <v>1001</v>
      </c>
      <c r="L346" s="70" t="s">
        <v>100</v>
      </c>
      <c r="M346" s="70"/>
      <c r="N346" s="109" t="s">
        <v>534</v>
      </c>
      <c r="O346" s="70" t="s">
        <v>59</v>
      </c>
      <c r="P346" s="70"/>
      <c r="Q346" s="70"/>
      <c r="R346" s="69" t="s">
        <v>337</v>
      </c>
      <c r="S346" s="69" t="s">
        <v>338</v>
      </c>
      <c r="T346" s="70" t="s">
        <v>339</v>
      </c>
    </row>
    <row r="347" customHeight="1" spans="1:20">
      <c r="A347" s="67">
        <v>45057</v>
      </c>
      <c r="B347" s="67">
        <v>45804</v>
      </c>
      <c r="C347" s="125" t="str">
        <f t="shared" si="61"/>
        <v>2 Anos, 0 Meses e 16 Dias</v>
      </c>
      <c r="D347" s="69" t="str">
        <f>IFERROR(MID(C347,1,FIND(" Anos",C347)-1)*365+MID(C347,FIND(" Anos",C347)+6,FIND(" Meses",C347)-FIND(" Anos",C347)-6)*30+MID(#REF!,FIND(" e ",C347)+3,FIND(" Dias",C347)-FIND(" e ",C347)-3),"")</f>
        <v/>
      </c>
      <c r="E347" s="69">
        <v>59935</v>
      </c>
      <c r="F347" s="69">
        <v>87607</v>
      </c>
      <c r="G347" s="69">
        <v>1182972</v>
      </c>
      <c r="H347" s="70" t="s">
        <v>157</v>
      </c>
      <c r="I347" s="72" t="s">
        <v>1002</v>
      </c>
      <c r="J347" s="72" t="s">
        <v>858</v>
      </c>
      <c r="K347" s="70" t="s">
        <v>557</v>
      </c>
      <c r="L347" s="70" t="s">
        <v>188</v>
      </c>
      <c r="M347" s="70" t="s">
        <v>1003</v>
      </c>
      <c r="N347" s="109" t="s">
        <v>415</v>
      </c>
      <c r="O347" s="70" t="s">
        <v>59</v>
      </c>
      <c r="P347" s="70"/>
      <c r="Q347" s="70"/>
      <c r="R347" s="69" t="s">
        <v>337</v>
      </c>
      <c r="S347" s="69" t="s">
        <v>338</v>
      </c>
      <c r="T347" s="70" t="s">
        <v>339</v>
      </c>
    </row>
    <row r="348" customHeight="1" spans="1:20">
      <c r="A348" s="67">
        <v>44987</v>
      </c>
      <c r="B348" s="67">
        <v>45792</v>
      </c>
      <c r="C348" s="125" t="str">
        <f t="shared" si="61"/>
        <v>2 Anos, 2 Meses e 13 Dias</v>
      </c>
      <c r="D348" s="69" t="str">
        <f>IFERROR(MID(C348,1,FIND(" Anos",C348)-1)*365+MID(C348,FIND(" Anos",C348)+6,FIND(" Meses",C348)-FIND(" Anos",C348)-6)*30+MID(#REF!,FIND(" e ",C348)+3,FIND(" Dias",C348)-FIND(" e ",C348)-3),"")</f>
        <v/>
      </c>
      <c r="E348" s="69">
        <v>57725</v>
      </c>
      <c r="F348" s="69">
        <v>84956</v>
      </c>
      <c r="G348" s="69">
        <v>1171648</v>
      </c>
      <c r="H348" s="70" t="s">
        <v>157</v>
      </c>
      <c r="I348" s="72" t="s">
        <v>1004</v>
      </c>
      <c r="J348" s="72" t="s">
        <v>858</v>
      </c>
      <c r="K348" s="70" t="s">
        <v>493</v>
      </c>
      <c r="L348" s="70" t="s">
        <v>301</v>
      </c>
      <c r="M348" s="70"/>
      <c r="N348" s="109" t="s">
        <v>415</v>
      </c>
      <c r="O348" s="70" t="s">
        <v>59</v>
      </c>
      <c r="P348" s="70"/>
      <c r="Q348" s="70"/>
      <c r="R348" s="69" t="s">
        <v>337</v>
      </c>
      <c r="S348" s="69" t="s">
        <v>338</v>
      </c>
      <c r="T348" s="70" t="s">
        <v>339</v>
      </c>
    </row>
    <row r="349" customHeight="1" spans="1:20">
      <c r="A349" s="67">
        <v>44595</v>
      </c>
      <c r="B349" s="67">
        <v>45790</v>
      </c>
      <c r="C349" s="125" t="str">
        <f t="shared" si="61"/>
        <v>3 Anos, 3 Meses e 10 Dias</v>
      </c>
      <c r="D349" s="69" t="str">
        <f>IFERROR(MID(C349,1,FIND(" Anos",C349)-1)*365+MID(C349,FIND(" Anos",C349)+6,FIND(" Meses",C349)-FIND(" Anos",C349)-6)*30+MID(#REF!,FIND(" e ",C349)+3,FIND(" Dias",C349)-FIND(" e ",C349)-3),"")</f>
        <v/>
      </c>
      <c r="E349" s="69">
        <v>46058</v>
      </c>
      <c r="F349" s="69">
        <v>71116</v>
      </c>
      <c r="G349" s="69">
        <v>1168445</v>
      </c>
      <c r="H349" s="70" t="s">
        <v>160</v>
      </c>
      <c r="I349" s="72" t="s">
        <v>1005</v>
      </c>
      <c r="J349" s="72" t="s">
        <v>858</v>
      </c>
      <c r="K349" s="70" t="s">
        <v>1006</v>
      </c>
      <c r="L349" s="70" t="s">
        <v>288</v>
      </c>
      <c r="M349" s="70"/>
      <c r="N349" s="109" t="s">
        <v>336</v>
      </c>
      <c r="O349" s="70" t="s">
        <v>123</v>
      </c>
      <c r="P349" s="70"/>
      <c r="Q349" s="70"/>
      <c r="R349" s="69" t="s">
        <v>337</v>
      </c>
      <c r="S349" s="69" t="s">
        <v>338</v>
      </c>
      <c r="T349" s="70" t="s">
        <v>339</v>
      </c>
    </row>
    <row r="350" customHeight="1" spans="1:20">
      <c r="A350" s="67">
        <v>43768</v>
      </c>
      <c r="B350" s="67">
        <v>45807</v>
      </c>
      <c r="C350" s="125" t="str">
        <f t="shared" si="61"/>
        <v>5 Anos, 7 Meses e 0 Dias</v>
      </c>
      <c r="D350" s="69" t="str">
        <f>IFERROR(MID(C350,1,FIND(" Anos",C350)-1)*365+MID(C350,FIND(" Anos",C350)+6,FIND(" Meses",C350)-FIND(" Anos",C350)-6)*30+MID(#REF!,FIND(" e ",C350)+3,FIND(" Dias",C350)-FIND(" e ",C350)-3),"")</f>
        <v/>
      </c>
      <c r="E350" s="69">
        <v>25183</v>
      </c>
      <c r="F350" s="69">
        <v>44668</v>
      </c>
      <c r="G350" s="69">
        <v>1186032</v>
      </c>
      <c r="H350" s="70" t="s">
        <v>160</v>
      </c>
      <c r="I350" s="72" t="s">
        <v>1007</v>
      </c>
      <c r="J350" s="72" t="s">
        <v>858</v>
      </c>
      <c r="K350" s="70" t="s">
        <v>1008</v>
      </c>
      <c r="L350" s="70" t="s">
        <v>310</v>
      </c>
      <c r="M350" s="70"/>
      <c r="N350" s="109" t="s">
        <v>415</v>
      </c>
      <c r="O350" s="70" t="s">
        <v>59</v>
      </c>
      <c r="P350" s="70"/>
      <c r="Q350" s="70"/>
      <c r="R350" s="69" t="s">
        <v>337</v>
      </c>
      <c r="S350" s="69" t="s">
        <v>338</v>
      </c>
      <c r="T350" s="70" t="s">
        <v>339</v>
      </c>
    </row>
    <row r="351" customHeight="1" spans="1:20">
      <c r="A351" s="67">
        <v>45141</v>
      </c>
      <c r="B351" s="67">
        <v>45792</v>
      </c>
      <c r="C351" s="125" t="str">
        <f t="shared" si="61"/>
        <v>1 Anos, 9 Meses e 12 Dias</v>
      </c>
      <c r="D351" s="69" t="str">
        <f>IFERROR(MID(C351,1,FIND(" Anos",C351)-1)*365+MID(C351,FIND(" Anos",C351)+6,FIND(" Meses",C351)-FIND(" Anos",C351)-6)*30+MID(#REF!,FIND(" e ",C351)+3,FIND(" Dias",C351)-FIND(" e ",C351)-3),"")</f>
        <v/>
      </c>
      <c r="E351" s="69">
        <v>62658</v>
      </c>
      <c r="F351" s="69">
        <v>90993</v>
      </c>
      <c r="G351" s="69">
        <v>1171630</v>
      </c>
      <c r="H351" s="70" t="s">
        <v>163</v>
      </c>
      <c r="I351" s="72" t="s">
        <v>1009</v>
      </c>
      <c r="J351" s="72" t="s">
        <v>858</v>
      </c>
      <c r="K351" s="70" t="s">
        <v>848</v>
      </c>
      <c r="L351" s="70" t="s">
        <v>309</v>
      </c>
      <c r="M351" s="70"/>
      <c r="N351" s="109" t="s">
        <v>534</v>
      </c>
      <c r="O351" s="70" t="s">
        <v>59</v>
      </c>
      <c r="P351" s="70"/>
      <c r="Q351" s="70"/>
      <c r="R351" s="69" t="s">
        <v>337</v>
      </c>
      <c r="S351" s="69" t="s">
        <v>338</v>
      </c>
      <c r="T351" s="70" t="s">
        <v>339</v>
      </c>
    </row>
    <row r="352" customHeight="1" spans="1:20">
      <c r="A352" s="67">
        <v>44756</v>
      </c>
      <c r="B352" s="67">
        <v>45797</v>
      </c>
      <c r="C352" s="125" t="str">
        <f t="shared" si="61"/>
        <v>2 Anos, 10 Meses e 6 Dias</v>
      </c>
      <c r="D352" s="69" t="str">
        <f>IFERROR(MID(C352,1,FIND(" Anos",C352)-1)*365+MID(C352,FIND(" Anos",C352)+6,FIND(" Meses",C352)-FIND(" Anos",C352)-6)*30+MID(#REF!,FIND(" e ",C352)+3,FIND(" Dias",C352)-FIND(" e ",C352)-3),"")</f>
        <v/>
      </c>
      <c r="E352" s="69">
        <v>50476</v>
      </c>
      <c r="F352" s="69">
        <v>76294</v>
      </c>
      <c r="G352" s="69">
        <v>1175487</v>
      </c>
      <c r="H352" s="70" t="s">
        <v>163</v>
      </c>
      <c r="I352" s="72" t="s">
        <v>1010</v>
      </c>
      <c r="J352" s="72" t="s">
        <v>858</v>
      </c>
      <c r="K352" s="70" t="s">
        <v>1011</v>
      </c>
      <c r="L352" s="70" t="s">
        <v>184</v>
      </c>
      <c r="M352" s="70"/>
      <c r="N352" s="109" t="s">
        <v>400</v>
      </c>
      <c r="O352" s="70" t="s">
        <v>59</v>
      </c>
      <c r="P352" s="70"/>
      <c r="Q352" s="70"/>
      <c r="R352" s="69" t="s">
        <v>337</v>
      </c>
      <c r="S352" s="69" t="s">
        <v>338</v>
      </c>
      <c r="T352" s="70" t="s">
        <v>339</v>
      </c>
    </row>
    <row r="353" customHeight="1" spans="1:20">
      <c r="A353" s="67">
        <v>45392</v>
      </c>
      <c r="B353" s="67">
        <v>45804</v>
      </c>
      <c r="C353" s="125" t="str">
        <f t="shared" si="61"/>
        <v>1 Anos, 1 Meses e 17 Dias</v>
      </c>
      <c r="D353" s="69" t="str">
        <f>IFERROR(MID(C353,1,FIND(" Anos",C353)-1)*365+MID(C353,FIND(" Anos",C353)+6,FIND(" Meses",C353)-FIND(" Anos",C353)-6)*30+MID(#REF!,FIND(" e ",C353)+3,FIND(" Dias",C353)-FIND(" e ",C353)-3),"")</f>
        <v/>
      </c>
      <c r="E353" s="69">
        <v>71561</v>
      </c>
      <c r="F353" s="69">
        <v>101544</v>
      </c>
      <c r="G353" s="69">
        <v>1183267</v>
      </c>
      <c r="H353" s="70" t="s">
        <v>166</v>
      </c>
      <c r="I353" s="72" t="s">
        <v>1012</v>
      </c>
      <c r="J353" s="72" t="s">
        <v>858</v>
      </c>
      <c r="K353" s="70" t="s">
        <v>1013</v>
      </c>
      <c r="L353" s="70" t="s">
        <v>144</v>
      </c>
      <c r="M353" s="70"/>
      <c r="N353" s="109" t="s">
        <v>415</v>
      </c>
      <c r="O353" s="70" t="s">
        <v>59</v>
      </c>
      <c r="P353" s="70"/>
      <c r="Q353" s="70"/>
      <c r="R353" s="69" t="s">
        <v>337</v>
      </c>
      <c r="S353" s="69" t="s">
        <v>338</v>
      </c>
      <c r="T353" s="70" t="s">
        <v>347</v>
      </c>
    </row>
    <row r="354" ht="12.75"/>
  </sheetData>
  <autoFilter xmlns:etc="http://www.wps.cn/officeDocument/2017/etCustomData" ref="A1:T353" etc:filterBottomFollowUsedRange="0">
    <sortState ref="A1:T353">
      <sortCondition ref="H1:H1254"/>
    </sortState>
    <extLst/>
  </autoFilter>
  <customSheetViews>
    <customSheetView guid="{8AFEA153-885D-44C3-B81C-2A54C77FD279}" filter="1" showAutoFilter="1">
      <autoFilter ref="N1:N987"/>
    </customSheetView>
    <customSheetView guid="{05DE1DFD-B1C9-4FCC-9819-8DC44B34489C}" filter="1" showAutoFilter="1">
      <autoFilter ref="B1:P2"/>
    </customSheetView>
    <customSheetView guid="{6CC1ABA9-1D67-4277-AFA7-A68ABEFB0160}" filter="1" showAutoFilter="1">
      <autoFilter ref="M1:M987">
        <filterColumn colId="0">
          <filters>
            <filter val="Residencial Cellebra Cotia"/>
            <filter val="Condomínio Tangará"/>
            <filter val="Condomínio Sindona Parque 01"/>
            <filter val="Edifício Pedra Zafira"/>
            <filter val="Condomínio Andorinhas - Reserva das Aves"/>
            <filter val="Residencial Napoles"/>
            <filter val="Condomínio Club &amp; Home Bosque dos Pássaros"/>
            <filter val="Condomínio Vista Verde"/>
            <filter val="Condomínio Residêncial Praça Paraíso"/>
            <filter val="Edifício Narciso"/>
            <filter val="Condomínio Vida Plena"/>
            <filter val="Residencial Quinta de Santa Ana"/>
            <filter val="Parque Vivere Cotia"/>
            <filter val="Condomínio Vitoria"/>
            <filter val="Residencial Granja Caiapia"/>
            <filter val="Shopping Granja Vianna"/>
            <filter val="Residencial Barcelona"/>
            <filter val="Condomínio Reserva Samambaia"/>
            <filter val="Vila das Flores"/>
            <filter val="Residencial Las Vegas"/>
            <filter val="Edifício Pedra Diamante"/>
            <filter val="Condomínio Villa Residêncial do Bosque"/>
            <filter val="Residencial Villa D'Este"/>
            <filter val="Villagio di Lux"/>
            <filter val="Condomínio Nova Zelândia II"/>
            <filter val="Condomínio Le Mont II"/>
            <filter val="Condomínio Le Mont I"/>
            <filter val="Condomínio Arco Iris I"/>
            <filter val="Condomínio Veredas (CDHU do São Miguel)"/>
            <filter val="Residencial Vida Nova"/>
            <filter val="Condominio Terra Nobre Granja Vianna"/>
            <filter val="Condomínio Buona Vitta"/>
            <filter val="Condomínio Associação Residencial dos Ipês"/>
            <filter val="Residencial Paris"/>
            <filter val="Parque Industrial San José"/>
            <filter val="Condomínio Bem-te-vi (Lageado)"/>
            <filter val="Condomínio Refúgio Cantagalo III"/>
            <filter val="Residencial Bem-te-vi"/>
            <filter val="Edifício São Sebastião"/>
            <filter val="Condomínio Portal de Cotia"/>
            <filter val="Condomínio Jardim dos Alpes"/>
            <filter val="Condomínio Bosque Clube"/>
            <filter val="Residencial Nativo Clube"/>
            <filter val="Residencial Ilha de Capri"/>
            <filter val="Condomínio Residencial Bento XXI"/>
            <filter val="Condomínio Parque Real"/>
            <filter val="Condominio Vila Real do Moinho Velho"/>
            <filter val="Residencial Positano"/>
            <filter val="Condomínio Residêncial Porto Seguro"/>
          </filters>
        </filterColumn>
      </autoFilter>
    </customSheetView>
    <customSheetView guid="{1295E43F-28C2-4BA3-8E63-3865CA6E92D0}" filter="1" showAutoFilter="1">
      <autoFilter ref="B1:P2">
        <filterColumn colId="12">
          <customFilters>
            <customFilter operator="equal" val="Mudanca de Endereco (Inviabilidade Tecnica)"/>
          </customFilters>
        </filterColumn>
      </autoFilter>
    </customSheetView>
    <customSheetView guid="{D3688B6E-A615-4E98-A795-B698CDF9D369}" filter="1" showAutoFilter="1">
      <autoFilter ref="M1:M987">
        <filterColumn colId="0">
          <filters>
            <filter val="Residencial Cellebra Cotia"/>
            <filter val="Condomínio Tangará"/>
            <filter val="Condomínio Sindona Parque 01"/>
            <filter val="Edifício Pedra Zafira"/>
            <filter val="Condomínio Andorinhas - Reserva das Aves"/>
            <filter val="Residencial Napoles"/>
            <filter val="Condomínio Club &amp; Home Bosque dos Pássaros"/>
            <filter val="Shopping Open Mall The Square"/>
            <filter val="Condomínio Residencial Valle Verde"/>
            <filter val="Condomínio Vista Verde"/>
            <filter val="Condomínio Residêncial Praça Paraíso"/>
            <filter val="Edifício Narciso"/>
            <filter val="Condomínio Vida Plena"/>
            <filter val="Residencial Quinta de Santa Ana"/>
            <filter val="Parque Vivere Cotia"/>
            <filter val="Condomínio Vitoria"/>
            <filter val="Residencial Granja Caiapia"/>
            <filter val="Shopping Granja Vianna"/>
            <filter val="Residencial Barcelona"/>
            <filter val="Condomínio Reserva Samambaia"/>
            <filter val="Vila das Flores"/>
            <filter val="Residencial Las Vegas"/>
            <filter val="Edifício Pedra Diamante"/>
            <filter val="Condomínio Villa Residêncial do Bosque"/>
            <filter val="Residencial Villa D'Este"/>
            <filter val="Villagio di Lux"/>
            <filter val="Condomínio Nova Zelândia II"/>
            <filter val="Condomínio Le Mont II"/>
            <filter val="Condomínio Le Mont I"/>
            <filter val="Condomínio Arco Iris I"/>
            <filter val="Condomínio Veredas (CDHU do São Miguel)"/>
            <filter val="Residencial Vida Nova"/>
            <filter val="Condominio Terra Nobre Granja Vianna"/>
            <filter val="Condomínio Buona Vitta"/>
            <filter val="Condomínio Associação Residencial dos Ipês"/>
            <filter val="Residencial Paris"/>
            <filter val="Parque Industrial San José"/>
            <filter val="Condomínio Bem-te-vi (Lageado)"/>
            <filter val="Condomínio Refúgio Cantagalo III"/>
            <filter val="Residencial Bem-te-vi"/>
            <filter val="Condominio Nova Zelandia I"/>
            <filter val="Edifício São Sebastião"/>
            <filter val="Condomínio Portal de Cotia"/>
            <filter val="Condomínio Jardim dos Alpes"/>
            <filter val="Condomínio Bosque Clube"/>
            <filter val="Residencial Nativo Clube"/>
            <filter val="Residencial Ilha de Capri"/>
            <filter val="Condomínio Residencial Bento XXI"/>
            <filter val="Condomínio Parque Real"/>
            <filter val="Condominio Vila Real do Moinho Velho"/>
            <filter val="Residencial Positano"/>
            <filter val="Condomínio Residêncial Porto Seguro"/>
          </filters>
        </filterColumn>
      </autoFilter>
    </customSheetView>
    <customSheetView guid="{D74825DA-C841-4AE6-BF61-1F564F755B77}" filter="1" showAutoFilter="1">
      <autoFilter ref="B1:P2"/>
    </customSheetView>
    <customSheetView guid="{56BD7370-C7DC-40D3-90C1-482CBA8B3B8F}" filter="1" showAutoFilter="1">
      <autoFilter ref="L1:L987"/>
    </customSheetView>
  </customSheetViews>
  <dataValidations count="4">
    <dataValidation type="list" allowBlank="1" showErrorMessage="1" sqref="J2:J353">
      <formula1>"F,M,-"</formula1>
    </dataValidation>
    <dataValidation type="list" allowBlank="1" showErrorMessage="1" sqref="N2:N353">
      <formula1>"Indefinido,Mudanca de Endereco (Inviabilidade Tecnica),Corte de gastos,Pessoal nao Detalhado,Falecimento do Titular,Solicitacao de agendamento nao atendida,Mudanca para local que ja possui Nmultifibra,Empresa fechou,Insatisfacao com servico prestado,Insat"&amp;"isfacao com valor do servico,Insatisfacao com atendimento,Trocou de provedor (Pacote dados moveis incluso),Trocou de provedor (Pacote de TV incluso),Termino de contrato,Trocou de Provedor (Melhor Proposta Financeira),Pausa no Contrato,Fraude na contrataçã"&amp;"o,Direito do Consumidor 7 dias,Insatisfação com Streaming"</formula1>
    </dataValidation>
    <dataValidation type="list" allowBlank="1" showErrorMessage="1" sqref="R2:R353">
      <formula1>"Indefinido,Baixa,Alta,Crítica"</formula1>
    </dataValidation>
    <dataValidation type="list" allowBlank="1" showErrorMessage="1" sqref="S2:S353">
      <formula1>"Indefinido,Pendente,OK"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tabColor rgb="FFFF00FF"/>
    <outlinePr summaryBelow="0" summaryRight="0"/>
    <pageSetUpPr fitToPage="1"/>
  </sheetPr>
  <dimension ref="A1:J968"/>
  <sheetViews>
    <sheetView workbookViewId="0">
      <pane ySplit="1" topLeftCell="A12" activePane="bottomLeft" state="frozen"/>
      <selection/>
      <selection pane="bottomLeft" activeCell="B130" sqref="B130"/>
    </sheetView>
  </sheetViews>
  <sheetFormatPr defaultColWidth="12.6285714285714" defaultRowHeight="15.75" customHeight="1"/>
  <cols>
    <col min="1" max="1" width="12.5047619047619" customWidth="1"/>
    <col min="2" max="2" width="12.3809523809524" customWidth="1"/>
    <col min="3" max="4" width="16.3809523809524" customWidth="1"/>
    <col min="5" max="5" width="43" customWidth="1"/>
    <col min="6" max="6" width="61.752380952381" customWidth="1"/>
    <col min="7" max="7" width="48.752380952381" customWidth="1"/>
    <col min="8" max="9" width="24.1333333333333" customWidth="1"/>
    <col min="10" max="10" width="20.1333333333333" customWidth="1"/>
  </cols>
  <sheetData>
    <row r="1" customHeight="1" spans="1:10">
      <c r="A1" s="103" t="s">
        <v>1014</v>
      </c>
      <c r="B1" s="103" t="s">
        <v>1015</v>
      </c>
      <c r="C1" s="103" t="s">
        <v>1016</v>
      </c>
      <c r="D1" s="103" t="s">
        <v>1017</v>
      </c>
      <c r="E1" s="102" t="s">
        <v>148</v>
      </c>
      <c r="F1" s="102" t="s">
        <v>1018</v>
      </c>
      <c r="G1" s="103" t="s">
        <v>1019</v>
      </c>
      <c r="H1" s="104" t="s">
        <v>56</v>
      </c>
      <c r="I1" s="103" t="s">
        <v>1020</v>
      </c>
      <c r="J1" s="103" t="s">
        <v>1021</v>
      </c>
    </row>
    <row r="2" hidden="1" customHeight="1" spans="1:10">
      <c r="A2" s="70">
        <v>67953</v>
      </c>
      <c r="B2" s="70">
        <v>97352</v>
      </c>
      <c r="C2" s="70">
        <v>1185563</v>
      </c>
      <c r="D2" s="123" t="s">
        <v>66</v>
      </c>
      <c r="E2" s="101" t="s">
        <v>1022</v>
      </c>
      <c r="F2" s="72" t="s">
        <v>1023</v>
      </c>
      <c r="G2" s="72" t="s">
        <v>1024</v>
      </c>
      <c r="H2" s="70" t="s">
        <v>347</v>
      </c>
      <c r="I2" s="69" t="s">
        <v>337</v>
      </c>
      <c r="J2" s="69" t="s">
        <v>338</v>
      </c>
    </row>
    <row r="3" hidden="1" customHeight="1" spans="1:10">
      <c r="A3" s="70">
        <v>76946</v>
      </c>
      <c r="B3" s="70">
        <v>113509</v>
      </c>
      <c r="C3" s="70">
        <v>1170911</v>
      </c>
      <c r="D3" s="123" t="s">
        <v>66</v>
      </c>
      <c r="E3" s="101" t="s">
        <v>1025</v>
      </c>
      <c r="F3" s="72" t="s">
        <v>1026</v>
      </c>
      <c r="G3" s="72" t="s">
        <v>1027</v>
      </c>
      <c r="H3" s="70" t="s">
        <v>339</v>
      </c>
      <c r="I3" s="69" t="s">
        <v>401</v>
      </c>
      <c r="J3" s="69" t="s">
        <v>338</v>
      </c>
    </row>
    <row r="4" hidden="1" customHeight="1" spans="1:10">
      <c r="A4" s="70">
        <v>75627</v>
      </c>
      <c r="B4" s="70">
        <v>111894</v>
      </c>
      <c r="C4" s="70">
        <v>1165135</v>
      </c>
      <c r="D4" s="69" t="s">
        <v>66</v>
      </c>
      <c r="E4" s="72" t="s">
        <v>1028</v>
      </c>
      <c r="F4" s="72" t="s">
        <v>1029</v>
      </c>
      <c r="G4" s="72" t="s">
        <v>1027</v>
      </c>
      <c r="H4" s="70" t="s">
        <v>347</v>
      </c>
      <c r="I4" s="69" t="s">
        <v>337</v>
      </c>
      <c r="J4" s="69" t="s">
        <v>338</v>
      </c>
    </row>
    <row r="5" hidden="1" customHeight="1" spans="1:10">
      <c r="A5" s="70">
        <v>30885</v>
      </c>
      <c r="B5" s="70">
        <v>101316</v>
      </c>
      <c r="C5" s="70">
        <v>1169807</v>
      </c>
      <c r="D5" s="123" t="s">
        <v>66</v>
      </c>
      <c r="E5" s="124" t="s">
        <v>486</v>
      </c>
      <c r="F5" s="72" t="s">
        <v>1026</v>
      </c>
      <c r="G5" s="72" t="s">
        <v>1030</v>
      </c>
      <c r="H5" s="70" t="s">
        <v>339</v>
      </c>
      <c r="I5" s="69" t="s">
        <v>337</v>
      </c>
      <c r="J5" s="69" t="s">
        <v>338</v>
      </c>
    </row>
    <row r="6" hidden="1" customHeight="1" spans="1:10">
      <c r="A6" s="70">
        <v>63708</v>
      </c>
      <c r="B6" s="70">
        <v>92216</v>
      </c>
      <c r="C6" s="70">
        <v>1174281</v>
      </c>
      <c r="D6" s="123" t="s">
        <v>66</v>
      </c>
      <c r="E6" s="101" t="s">
        <v>1031</v>
      </c>
      <c r="F6" s="72" t="s">
        <v>1026</v>
      </c>
      <c r="G6" s="72" t="s">
        <v>1030</v>
      </c>
      <c r="H6" s="70" t="s">
        <v>339</v>
      </c>
      <c r="I6" s="69" t="s">
        <v>401</v>
      </c>
      <c r="J6" s="69" t="s">
        <v>338</v>
      </c>
    </row>
    <row r="7" hidden="1" customHeight="1" spans="1:10">
      <c r="A7" s="70">
        <v>79422</v>
      </c>
      <c r="B7" s="70">
        <v>116360</v>
      </c>
      <c r="C7" s="70">
        <v>1181344</v>
      </c>
      <c r="D7" s="69" t="s">
        <v>66</v>
      </c>
      <c r="E7" s="125" t="s">
        <v>1032</v>
      </c>
      <c r="F7" s="72" t="s">
        <v>1026</v>
      </c>
      <c r="G7" s="72" t="s">
        <v>1033</v>
      </c>
      <c r="H7" s="70" t="s">
        <v>339</v>
      </c>
      <c r="I7" s="69" t="s">
        <v>401</v>
      </c>
      <c r="J7" s="69" t="s">
        <v>338</v>
      </c>
    </row>
    <row r="8" hidden="1" customHeight="1" spans="1:10">
      <c r="A8" s="70">
        <v>76850</v>
      </c>
      <c r="B8" s="70">
        <v>113249</v>
      </c>
      <c r="C8" s="70">
        <v>1175185</v>
      </c>
      <c r="D8" s="123" t="s">
        <v>66</v>
      </c>
      <c r="E8" s="101" t="s">
        <v>1034</v>
      </c>
      <c r="F8" s="72" t="s">
        <v>1026</v>
      </c>
      <c r="G8" s="72" t="s">
        <v>1035</v>
      </c>
      <c r="H8" s="70" t="s">
        <v>347</v>
      </c>
      <c r="I8" s="69" t="s">
        <v>337</v>
      </c>
      <c r="J8" s="69" t="s">
        <v>338</v>
      </c>
    </row>
    <row r="9" hidden="1" customHeight="1" spans="1:10">
      <c r="A9" s="70">
        <v>72587</v>
      </c>
      <c r="B9" s="70">
        <v>121476</v>
      </c>
      <c r="C9" s="70">
        <v>1185978</v>
      </c>
      <c r="D9" s="123" t="s">
        <v>66</v>
      </c>
      <c r="E9" s="101" t="s">
        <v>1036</v>
      </c>
      <c r="F9" s="72" t="s">
        <v>1037</v>
      </c>
      <c r="G9" s="72" t="s">
        <v>1038</v>
      </c>
      <c r="H9" s="70" t="s">
        <v>339</v>
      </c>
      <c r="I9" s="69" t="s">
        <v>337</v>
      </c>
      <c r="J9" s="69" t="s">
        <v>338</v>
      </c>
    </row>
    <row r="10" hidden="1" customHeight="1" spans="1:10">
      <c r="A10" s="70">
        <v>69212</v>
      </c>
      <c r="B10" s="70">
        <v>98807</v>
      </c>
      <c r="C10" s="70">
        <v>1182613</v>
      </c>
      <c r="D10" s="123" t="s">
        <v>66</v>
      </c>
      <c r="E10" s="101" t="s">
        <v>1039</v>
      </c>
      <c r="F10" s="72" t="s">
        <v>1026</v>
      </c>
      <c r="G10" s="72" t="s">
        <v>1040</v>
      </c>
      <c r="H10" s="70" t="s">
        <v>339</v>
      </c>
      <c r="I10" s="69" t="s">
        <v>401</v>
      </c>
      <c r="J10" s="69" t="s">
        <v>338</v>
      </c>
    </row>
    <row r="11" customHeight="1" spans="1:10">
      <c r="A11" s="70">
        <v>67835</v>
      </c>
      <c r="B11" s="70">
        <v>97211</v>
      </c>
      <c r="C11" s="70">
        <v>1164251</v>
      </c>
      <c r="D11" s="123" t="s">
        <v>66</v>
      </c>
      <c r="E11" s="101" t="s">
        <v>1041</v>
      </c>
      <c r="F11" s="72" t="s">
        <v>1042</v>
      </c>
      <c r="G11" s="72" t="s">
        <v>1043</v>
      </c>
      <c r="H11" s="70" t="s">
        <v>339</v>
      </c>
      <c r="I11" s="69" t="s">
        <v>337</v>
      </c>
      <c r="J11" s="69" t="s">
        <v>338</v>
      </c>
    </row>
    <row r="12" customHeight="1" spans="1:10">
      <c r="A12" s="70">
        <v>31741</v>
      </c>
      <c r="B12" s="70">
        <v>121758</v>
      </c>
      <c r="C12" s="70">
        <v>1163583</v>
      </c>
      <c r="D12" s="70" t="s">
        <v>66</v>
      </c>
      <c r="E12" s="101" t="s">
        <v>1044</v>
      </c>
      <c r="F12" s="72" t="s">
        <v>1042</v>
      </c>
      <c r="G12" s="72" t="s">
        <v>1045</v>
      </c>
      <c r="H12" s="70" t="s">
        <v>339</v>
      </c>
      <c r="I12" s="69" t="s">
        <v>337</v>
      </c>
      <c r="J12" s="69" t="s">
        <v>338</v>
      </c>
    </row>
    <row r="13" customHeight="1" spans="1:10">
      <c r="A13" s="70">
        <v>31846</v>
      </c>
      <c r="B13" s="70">
        <v>54212</v>
      </c>
      <c r="C13" s="70">
        <v>1181918</v>
      </c>
      <c r="D13" s="123" t="s">
        <v>66</v>
      </c>
      <c r="E13" s="101" t="s">
        <v>1046</v>
      </c>
      <c r="F13" s="72" t="s">
        <v>1042</v>
      </c>
      <c r="G13" s="72" t="s">
        <v>1045</v>
      </c>
      <c r="H13" s="70" t="s">
        <v>339</v>
      </c>
      <c r="I13" s="69" t="s">
        <v>1047</v>
      </c>
      <c r="J13" s="69" t="s">
        <v>338</v>
      </c>
    </row>
    <row r="14" customHeight="1" spans="1:10">
      <c r="A14" s="70">
        <v>5606</v>
      </c>
      <c r="B14" s="70">
        <v>74761</v>
      </c>
      <c r="C14" s="70">
        <v>1183881</v>
      </c>
      <c r="D14" s="123" t="s">
        <v>66</v>
      </c>
      <c r="E14" s="101" t="s">
        <v>1048</v>
      </c>
      <c r="F14" s="72" t="s">
        <v>1042</v>
      </c>
      <c r="G14" s="72" t="s">
        <v>1045</v>
      </c>
      <c r="H14" s="70" t="s">
        <v>339</v>
      </c>
      <c r="I14" s="69" t="s">
        <v>337</v>
      </c>
      <c r="J14" s="69" t="s">
        <v>338</v>
      </c>
    </row>
    <row r="15" hidden="1" customHeight="1" spans="1:10">
      <c r="A15" s="70">
        <v>34603</v>
      </c>
      <c r="B15" s="70">
        <v>122003</v>
      </c>
      <c r="C15" s="70">
        <v>1164362</v>
      </c>
      <c r="D15" s="123" t="s">
        <v>66</v>
      </c>
      <c r="E15" s="101" t="s">
        <v>1049</v>
      </c>
      <c r="F15" s="72" t="s">
        <v>1026</v>
      </c>
      <c r="G15" s="72" t="s">
        <v>1050</v>
      </c>
      <c r="H15" s="70" t="s">
        <v>347</v>
      </c>
      <c r="I15" s="69" t="s">
        <v>337</v>
      </c>
      <c r="J15" s="69" t="s">
        <v>338</v>
      </c>
    </row>
    <row r="16" hidden="1" customHeight="1" spans="1:10">
      <c r="A16" s="70">
        <v>74130</v>
      </c>
      <c r="B16" s="70">
        <v>117118</v>
      </c>
      <c r="C16" s="70">
        <v>1174338</v>
      </c>
      <c r="D16" s="123" t="s">
        <v>66</v>
      </c>
      <c r="E16" s="101" t="s">
        <v>1051</v>
      </c>
      <c r="F16" s="72" t="s">
        <v>1026</v>
      </c>
      <c r="G16" s="72" t="s">
        <v>1050</v>
      </c>
      <c r="H16" s="70" t="s">
        <v>339</v>
      </c>
      <c r="I16" s="69" t="s">
        <v>337</v>
      </c>
      <c r="J16" s="69" t="s">
        <v>338</v>
      </c>
    </row>
    <row r="17" hidden="1" customHeight="1" spans="1:10">
      <c r="A17" s="70">
        <v>70821</v>
      </c>
      <c r="B17" s="70">
        <v>100687</v>
      </c>
      <c r="C17" s="70">
        <v>1179205</v>
      </c>
      <c r="D17" s="123" t="s">
        <v>66</v>
      </c>
      <c r="E17" s="101" t="s">
        <v>1052</v>
      </c>
      <c r="F17" s="72" t="s">
        <v>1026</v>
      </c>
      <c r="G17" s="72" t="s">
        <v>1050</v>
      </c>
      <c r="H17" s="70" t="s">
        <v>339</v>
      </c>
      <c r="I17" s="69" t="s">
        <v>401</v>
      </c>
      <c r="J17" s="69" t="s">
        <v>338</v>
      </c>
    </row>
    <row r="18" hidden="1" customHeight="1" spans="1:10">
      <c r="A18" s="70">
        <v>20783</v>
      </c>
      <c r="B18" s="70">
        <v>102429</v>
      </c>
      <c r="C18" s="70">
        <v>1186214</v>
      </c>
      <c r="D18" s="123" t="s">
        <v>66</v>
      </c>
      <c r="E18" s="101" t="s">
        <v>1053</v>
      </c>
      <c r="F18" s="72" t="s">
        <v>1037</v>
      </c>
      <c r="G18" s="72" t="s">
        <v>1050</v>
      </c>
      <c r="H18" s="70" t="s">
        <v>339</v>
      </c>
      <c r="I18" s="69" t="s">
        <v>401</v>
      </c>
      <c r="J18" s="69" t="s">
        <v>338</v>
      </c>
    </row>
    <row r="19" hidden="1" customHeight="1" spans="1:10">
      <c r="A19" s="70">
        <v>64436</v>
      </c>
      <c r="B19" s="70">
        <v>113009</v>
      </c>
      <c r="C19" s="70">
        <v>1183342</v>
      </c>
      <c r="D19" s="123" t="s">
        <v>66</v>
      </c>
      <c r="E19" s="101" t="s">
        <v>1054</v>
      </c>
      <c r="F19" s="72" t="s">
        <v>1026</v>
      </c>
      <c r="G19" s="72" t="s">
        <v>1055</v>
      </c>
      <c r="H19" s="70" t="s">
        <v>347</v>
      </c>
      <c r="I19" s="69" t="s">
        <v>337</v>
      </c>
      <c r="J19" s="69" t="s">
        <v>338</v>
      </c>
    </row>
    <row r="20" hidden="1" customHeight="1" spans="1:10">
      <c r="A20" s="70">
        <v>60335</v>
      </c>
      <c r="B20" s="70">
        <v>88054</v>
      </c>
      <c r="C20" s="70">
        <v>1187271</v>
      </c>
      <c r="D20" s="123" t="s">
        <v>66</v>
      </c>
      <c r="E20" s="101" t="s">
        <v>1056</v>
      </c>
      <c r="F20" s="72" t="s">
        <v>1057</v>
      </c>
      <c r="G20" s="72" t="s">
        <v>1050</v>
      </c>
      <c r="H20" s="70" t="s">
        <v>339</v>
      </c>
      <c r="I20" s="69" t="s">
        <v>337</v>
      </c>
      <c r="J20" s="69" t="s">
        <v>338</v>
      </c>
    </row>
    <row r="21" customHeight="1" spans="1:10">
      <c r="A21" s="70">
        <v>34851</v>
      </c>
      <c r="B21" s="70">
        <v>114452</v>
      </c>
      <c r="C21" s="70">
        <v>1169987</v>
      </c>
      <c r="D21" s="123" t="s">
        <v>66</v>
      </c>
      <c r="E21" s="101" t="s">
        <v>1058</v>
      </c>
      <c r="F21" s="72" t="s">
        <v>1042</v>
      </c>
      <c r="G21" s="72" t="s">
        <v>1059</v>
      </c>
      <c r="H21" s="70" t="s">
        <v>339</v>
      </c>
      <c r="I21" s="69" t="s">
        <v>337</v>
      </c>
      <c r="J21" s="69" t="s">
        <v>338</v>
      </c>
    </row>
    <row r="22" hidden="1" customHeight="1" spans="1:10">
      <c r="A22" s="70">
        <v>23497</v>
      </c>
      <c r="B22" s="70">
        <v>41290</v>
      </c>
      <c r="C22" s="70">
        <v>1164665</v>
      </c>
      <c r="D22" s="123" t="s">
        <v>66</v>
      </c>
      <c r="E22" s="101" t="s">
        <v>1060</v>
      </c>
      <c r="F22" s="72" t="s">
        <v>1061</v>
      </c>
      <c r="G22" s="72" t="s">
        <v>1062</v>
      </c>
      <c r="H22" s="70" t="s">
        <v>339</v>
      </c>
      <c r="I22" s="69" t="s">
        <v>401</v>
      </c>
      <c r="J22" s="69" t="s">
        <v>338</v>
      </c>
    </row>
    <row r="23" hidden="1" customHeight="1" spans="1:10">
      <c r="A23" s="70">
        <v>38053</v>
      </c>
      <c r="B23" s="70">
        <v>61692</v>
      </c>
      <c r="C23" s="70">
        <v>1186682</v>
      </c>
      <c r="D23" s="123" t="s">
        <v>66</v>
      </c>
      <c r="E23" s="101" t="s">
        <v>1063</v>
      </c>
      <c r="F23" s="72" t="s">
        <v>1026</v>
      </c>
      <c r="G23" s="72" t="s">
        <v>1064</v>
      </c>
      <c r="H23" s="70" t="s">
        <v>347</v>
      </c>
      <c r="I23" s="69" t="s">
        <v>337</v>
      </c>
      <c r="J23" s="69" t="s">
        <v>338</v>
      </c>
    </row>
    <row r="24" hidden="1" customHeight="1" spans="1:10">
      <c r="A24" s="70">
        <v>81137</v>
      </c>
      <c r="B24" s="70">
        <v>118389</v>
      </c>
      <c r="C24" s="70">
        <v>1172837</v>
      </c>
      <c r="D24" s="123" t="s">
        <v>66</v>
      </c>
      <c r="E24" s="101" t="s">
        <v>1065</v>
      </c>
      <c r="F24" s="72" t="s">
        <v>1023</v>
      </c>
      <c r="G24" s="72" t="s">
        <v>1064</v>
      </c>
      <c r="H24" s="70" t="s">
        <v>339</v>
      </c>
      <c r="I24" s="69" t="s">
        <v>337</v>
      </c>
      <c r="J24" s="69" t="s">
        <v>338</v>
      </c>
    </row>
    <row r="25" hidden="1" customHeight="1" spans="1:10">
      <c r="A25" s="70">
        <v>76607</v>
      </c>
      <c r="B25" s="70">
        <v>112960</v>
      </c>
      <c r="C25" s="70">
        <v>1164702</v>
      </c>
      <c r="D25" s="123" t="s">
        <v>70</v>
      </c>
      <c r="E25" s="101" t="s">
        <v>1066</v>
      </c>
      <c r="F25" s="68" t="s">
        <v>1029</v>
      </c>
      <c r="G25" s="72" t="s">
        <v>1027</v>
      </c>
      <c r="H25" s="70" t="s">
        <v>339</v>
      </c>
      <c r="I25" s="69" t="s">
        <v>337</v>
      </c>
      <c r="J25" s="69" t="s">
        <v>338</v>
      </c>
    </row>
    <row r="26" hidden="1" customHeight="1" spans="1:10">
      <c r="A26" s="70">
        <v>72574</v>
      </c>
      <c r="B26" s="70">
        <v>102589</v>
      </c>
      <c r="C26" s="70">
        <v>1162066</v>
      </c>
      <c r="D26" s="69" t="s">
        <v>78</v>
      </c>
      <c r="E26" s="72" t="s">
        <v>1067</v>
      </c>
      <c r="F26" s="72" t="s">
        <v>1068</v>
      </c>
      <c r="G26" s="72" t="s">
        <v>1027</v>
      </c>
      <c r="H26" s="70" t="s">
        <v>347</v>
      </c>
      <c r="I26" s="69" t="s">
        <v>337</v>
      </c>
      <c r="J26" s="69" t="s">
        <v>338</v>
      </c>
    </row>
    <row r="27" hidden="1" customHeight="1" spans="1:10">
      <c r="A27" s="70">
        <v>71553</v>
      </c>
      <c r="B27" s="70">
        <v>101462</v>
      </c>
      <c r="C27" s="70">
        <v>1183757</v>
      </c>
      <c r="D27" s="123" t="s">
        <v>78</v>
      </c>
      <c r="E27" s="101" t="s">
        <v>1069</v>
      </c>
      <c r="F27" s="72" t="s">
        <v>1070</v>
      </c>
      <c r="G27" s="72" t="s">
        <v>1071</v>
      </c>
      <c r="H27" s="70" t="s">
        <v>339</v>
      </c>
      <c r="I27" s="69" t="s">
        <v>337</v>
      </c>
      <c r="J27" s="69" t="s">
        <v>338</v>
      </c>
    </row>
    <row r="28" customHeight="1" spans="1:10">
      <c r="A28" s="70">
        <v>61126</v>
      </c>
      <c r="B28" s="70">
        <v>89002</v>
      </c>
      <c r="C28" s="70">
        <v>1161052</v>
      </c>
      <c r="D28" s="70" t="s">
        <v>78</v>
      </c>
      <c r="E28" s="101" t="s">
        <v>1072</v>
      </c>
      <c r="F28" s="72" t="s">
        <v>1042</v>
      </c>
      <c r="G28" s="72" t="s">
        <v>1045</v>
      </c>
      <c r="H28" s="70" t="s">
        <v>339</v>
      </c>
      <c r="I28" s="69" t="s">
        <v>337</v>
      </c>
      <c r="J28" s="69" t="s">
        <v>338</v>
      </c>
    </row>
    <row r="29" hidden="1" customHeight="1" spans="1:10">
      <c r="A29" s="70">
        <v>12695</v>
      </c>
      <c r="B29" s="70">
        <v>101559</v>
      </c>
      <c r="C29" s="70">
        <v>1160541</v>
      </c>
      <c r="D29" s="70" t="s">
        <v>78</v>
      </c>
      <c r="E29" s="118" t="s">
        <v>1073</v>
      </c>
      <c r="F29" s="68" t="s">
        <v>1026</v>
      </c>
      <c r="G29" s="68" t="s">
        <v>1062</v>
      </c>
      <c r="H29" s="68" t="s">
        <v>347</v>
      </c>
      <c r="I29" s="69" t="s">
        <v>337</v>
      </c>
      <c r="J29" s="69" t="s">
        <v>338</v>
      </c>
    </row>
    <row r="30" hidden="1" customHeight="1" spans="1:10">
      <c r="A30" s="70">
        <v>1547</v>
      </c>
      <c r="B30" s="70">
        <v>1291</v>
      </c>
      <c r="C30" s="70">
        <v>1183493</v>
      </c>
      <c r="D30" s="123" t="s">
        <v>82</v>
      </c>
      <c r="E30" s="101" t="s">
        <v>1074</v>
      </c>
      <c r="F30" s="72" t="s">
        <v>1023</v>
      </c>
      <c r="G30" s="72" t="s">
        <v>1024</v>
      </c>
      <c r="H30" s="70" t="s">
        <v>347</v>
      </c>
      <c r="I30" s="69" t="s">
        <v>337</v>
      </c>
      <c r="J30" s="69" t="s">
        <v>338</v>
      </c>
    </row>
    <row r="31" hidden="1" customHeight="1" spans="1:10">
      <c r="A31" s="70">
        <v>7347</v>
      </c>
      <c r="B31" s="70">
        <v>93289</v>
      </c>
      <c r="C31" s="70">
        <v>1164281</v>
      </c>
      <c r="D31" s="123" t="s">
        <v>82</v>
      </c>
      <c r="E31" s="101" t="s">
        <v>1075</v>
      </c>
      <c r="F31" s="72" t="s">
        <v>1037</v>
      </c>
      <c r="G31" s="72" t="s">
        <v>1040</v>
      </c>
      <c r="H31" s="70" t="s">
        <v>339</v>
      </c>
      <c r="I31" s="69" t="s">
        <v>401</v>
      </c>
      <c r="J31" s="69" t="s">
        <v>338</v>
      </c>
    </row>
    <row r="32" hidden="1" customHeight="1" spans="1:10">
      <c r="A32" s="70">
        <v>48632</v>
      </c>
      <c r="B32" s="70">
        <v>74106</v>
      </c>
      <c r="C32" s="70">
        <v>1169360</v>
      </c>
      <c r="D32" s="123" t="s">
        <v>82</v>
      </c>
      <c r="E32" s="72" t="s">
        <v>1076</v>
      </c>
      <c r="F32" s="72" t="s">
        <v>1023</v>
      </c>
      <c r="G32" s="72" t="s">
        <v>1050</v>
      </c>
      <c r="H32" s="70" t="s">
        <v>347</v>
      </c>
      <c r="I32" s="69" t="s">
        <v>337</v>
      </c>
      <c r="J32" s="69" t="s">
        <v>338</v>
      </c>
    </row>
    <row r="33" hidden="1" customHeight="1" spans="1:10">
      <c r="A33" s="70">
        <v>22390</v>
      </c>
      <c r="B33" s="70">
        <v>39097</v>
      </c>
      <c r="C33" s="70">
        <v>1174699</v>
      </c>
      <c r="D33" s="123" t="s">
        <v>86</v>
      </c>
      <c r="E33" s="101" t="s">
        <v>1077</v>
      </c>
      <c r="F33" s="72" t="s">
        <v>1042</v>
      </c>
      <c r="G33" s="72" t="s">
        <v>1024</v>
      </c>
      <c r="H33" s="70" t="s">
        <v>339</v>
      </c>
      <c r="I33" s="69" t="s">
        <v>337</v>
      </c>
      <c r="J33" s="69" t="s">
        <v>338</v>
      </c>
    </row>
    <row r="34" hidden="1" customHeight="1" spans="1:10">
      <c r="A34" s="70">
        <v>68551</v>
      </c>
      <c r="B34" s="70">
        <v>98681</v>
      </c>
      <c r="C34" s="70">
        <v>1178232</v>
      </c>
      <c r="D34" s="123" t="s">
        <v>86</v>
      </c>
      <c r="E34" s="101" t="s">
        <v>1078</v>
      </c>
      <c r="F34" s="72" t="s">
        <v>1026</v>
      </c>
      <c r="G34" s="72" t="s">
        <v>1024</v>
      </c>
      <c r="H34" s="70" t="s">
        <v>339</v>
      </c>
      <c r="I34" s="69" t="s">
        <v>337</v>
      </c>
      <c r="J34" s="69" t="s">
        <v>338</v>
      </c>
    </row>
    <row r="35" hidden="1" customHeight="1" spans="1:10">
      <c r="A35" s="70">
        <v>36300</v>
      </c>
      <c r="B35" s="70">
        <v>59617</v>
      </c>
      <c r="C35" s="70">
        <v>1179362</v>
      </c>
      <c r="D35" s="123" t="s">
        <v>86</v>
      </c>
      <c r="E35" s="101" t="s">
        <v>1079</v>
      </c>
      <c r="F35" s="72" t="s">
        <v>1042</v>
      </c>
      <c r="G35" s="72" t="s">
        <v>1024</v>
      </c>
      <c r="H35" s="70" t="s">
        <v>339</v>
      </c>
      <c r="I35" s="69" t="s">
        <v>337</v>
      </c>
      <c r="J35" s="69" t="s">
        <v>338</v>
      </c>
    </row>
    <row r="36" hidden="1" customHeight="1" spans="1:10">
      <c r="A36" s="70">
        <v>58453</v>
      </c>
      <c r="B36" s="70">
        <v>85821</v>
      </c>
      <c r="C36" s="70">
        <v>1164389</v>
      </c>
      <c r="D36" s="123" t="s">
        <v>1080</v>
      </c>
      <c r="E36" s="101" t="s">
        <v>1081</v>
      </c>
      <c r="F36" s="72" t="s">
        <v>1026</v>
      </c>
      <c r="G36" s="72" t="s">
        <v>1030</v>
      </c>
      <c r="H36" s="70" t="s">
        <v>339</v>
      </c>
      <c r="I36" s="69" t="s">
        <v>401</v>
      </c>
      <c r="J36" s="69" t="s">
        <v>338</v>
      </c>
    </row>
    <row r="37" customHeight="1" spans="1:10">
      <c r="A37" s="70">
        <v>55625</v>
      </c>
      <c r="B37" s="70">
        <v>82439</v>
      </c>
      <c r="C37" s="70">
        <v>1187288</v>
      </c>
      <c r="D37" s="123" t="s">
        <v>1080</v>
      </c>
      <c r="E37" s="101" t="s">
        <v>1082</v>
      </c>
      <c r="F37" s="72" t="s">
        <v>1083</v>
      </c>
      <c r="G37" s="72" t="s">
        <v>1045</v>
      </c>
      <c r="H37" s="70" t="s">
        <v>347</v>
      </c>
      <c r="I37" s="69" t="s">
        <v>337</v>
      </c>
      <c r="J37" s="69" t="s">
        <v>338</v>
      </c>
    </row>
    <row r="38" hidden="1" customHeight="1" spans="1:10">
      <c r="A38" s="70">
        <v>85046</v>
      </c>
      <c r="B38" s="70">
        <v>122987</v>
      </c>
      <c r="C38" s="70">
        <v>1184500</v>
      </c>
      <c r="D38" s="123" t="s">
        <v>110</v>
      </c>
      <c r="E38" s="101" t="s">
        <v>1084</v>
      </c>
      <c r="F38" s="72" t="s">
        <v>1085</v>
      </c>
      <c r="G38" s="72" t="s">
        <v>1027</v>
      </c>
      <c r="H38" s="70" t="s">
        <v>347</v>
      </c>
      <c r="I38" s="69" t="s">
        <v>337</v>
      </c>
      <c r="J38" s="69" t="s">
        <v>338</v>
      </c>
    </row>
    <row r="39" customHeight="1" spans="1:10">
      <c r="A39" s="70">
        <v>49566</v>
      </c>
      <c r="B39" s="70">
        <v>75232</v>
      </c>
      <c r="C39" s="70">
        <v>1163397</v>
      </c>
      <c r="D39" s="70" t="s">
        <v>110</v>
      </c>
      <c r="E39" s="101" t="s">
        <v>1086</v>
      </c>
      <c r="F39" s="72" t="s">
        <v>1042</v>
      </c>
      <c r="G39" s="72" t="s">
        <v>1059</v>
      </c>
      <c r="H39" s="70" t="s">
        <v>347</v>
      </c>
      <c r="I39" s="69" t="s">
        <v>337</v>
      </c>
      <c r="J39" s="69" t="s">
        <v>338</v>
      </c>
    </row>
    <row r="40" customHeight="1" spans="1:10">
      <c r="A40" s="70">
        <v>85002</v>
      </c>
      <c r="B40" s="70">
        <v>122944</v>
      </c>
      <c r="C40" s="70">
        <v>1183731</v>
      </c>
      <c r="D40" s="123" t="s">
        <v>110</v>
      </c>
      <c r="E40" s="72" t="s">
        <v>1087</v>
      </c>
      <c r="F40" s="72" t="s">
        <v>1042</v>
      </c>
      <c r="G40" s="72" t="s">
        <v>1059</v>
      </c>
      <c r="H40" s="70" t="s">
        <v>347</v>
      </c>
      <c r="I40" s="69" t="s">
        <v>337</v>
      </c>
      <c r="J40" s="69" t="s">
        <v>338</v>
      </c>
    </row>
    <row r="41" customHeight="1" spans="1:10">
      <c r="A41" s="70">
        <v>38607</v>
      </c>
      <c r="B41" s="70">
        <v>68826</v>
      </c>
      <c r="C41" s="70">
        <v>1171045</v>
      </c>
      <c r="D41" s="123" t="s">
        <v>110</v>
      </c>
      <c r="E41" s="101" t="s">
        <v>1088</v>
      </c>
      <c r="F41" s="72" t="s">
        <v>1042</v>
      </c>
      <c r="G41" s="72" t="s">
        <v>1059</v>
      </c>
      <c r="H41" s="70" t="s">
        <v>339</v>
      </c>
      <c r="I41" s="69" t="s">
        <v>1047</v>
      </c>
      <c r="J41" s="69" t="s">
        <v>338</v>
      </c>
    </row>
    <row r="42" hidden="1" customHeight="1" spans="1:10">
      <c r="A42" s="70">
        <v>9147</v>
      </c>
      <c r="B42" s="70">
        <v>14689</v>
      </c>
      <c r="C42" s="70">
        <v>1181835</v>
      </c>
      <c r="D42" s="123" t="s">
        <v>114</v>
      </c>
      <c r="E42" s="101" t="s">
        <v>1089</v>
      </c>
      <c r="F42" s="72" t="s">
        <v>1037</v>
      </c>
      <c r="G42" s="72" t="s">
        <v>1040</v>
      </c>
      <c r="H42" s="70" t="s">
        <v>339</v>
      </c>
      <c r="I42" s="69" t="s">
        <v>401</v>
      </c>
      <c r="J42" s="69" t="s">
        <v>338</v>
      </c>
    </row>
    <row r="43" hidden="1" customHeight="1" spans="1:10">
      <c r="A43" s="70">
        <v>35053</v>
      </c>
      <c r="B43" s="70">
        <v>84565</v>
      </c>
      <c r="C43" s="70">
        <v>1169543</v>
      </c>
      <c r="D43" s="123" t="s">
        <v>114</v>
      </c>
      <c r="E43" s="101" t="s">
        <v>1090</v>
      </c>
      <c r="F43" s="72" t="s">
        <v>1023</v>
      </c>
      <c r="G43" s="72" t="s">
        <v>1050</v>
      </c>
      <c r="H43" s="70" t="s">
        <v>339</v>
      </c>
      <c r="I43" s="69" t="s">
        <v>337</v>
      </c>
      <c r="J43" s="69" t="s">
        <v>338</v>
      </c>
    </row>
    <row r="44" hidden="1" customHeight="1" spans="1:10">
      <c r="A44" s="70">
        <v>57774</v>
      </c>
      <c r="B44" s="70">
        <v>122117</v>
      </c>
      <c r="C44" s="70">
        <v>1160846</v>
      </c>
      <c r="D44" s="70" t="s">
        <v>118</v>
      </c>
      <c r="E44" s="72" t="s">
        <v>1091</v>
      </c>
      <c r="F44" s="68" t="s">
        <v>1029</v>
      </c>
      <c r="G44" s="68" t="s">
        <v>1027</v>
      </c>
      <c r="H44" s="68" t="s">
        <v>347</v>
      </c>
      <c r="I44" s="69" t="s">
        <v>337</v>
      </c>
      <c r="J44" s="69" t="s">
        <v>338</v>
      </c>
    </row>
    <row r="45" hidden="1" customHeight="1" spans="1:10">
      <c r="A45" s="70">
        <v>50553</v>
      </c>
      <c r="B45" s="70">
        <v>76378</v>
      </c>
      <c r="C45" s="70">
        <v>1160935</v>
      </c>
      <c r="D45" s="123" t="s">
        <v>118</v>
      </c>
      <c r="E45" s="101" t="s">
        <v>1092</v>
      </c>
      <c r="F45" s="68" t="s">
        <v>1029</v>
      </c>
      <c r="G45" s="72" t="s">
        <v>1027</v>
      </c>
      <c r="H45" s="70" t="s">
        <v>339</v>
      </c>
      <c r="I45" s="69" t="s">
        <v>337</v>
      </c>
      <c r="J45" s="69" t="s">
        <v>338</v>
      </c>
    </row>
    <row r="46" hidden="1" customHeight="1" spans="1:10">
      <c r="A46" s="70">
        <v>58216</v>
      </c>
      <c r="B46" s="70">
        <v>85535</v>
      </c>
      <c r="C46" s="70">
        <v>1172749</v>
      </c>
      <c r="D46" s="123" t="s">
        <v>118</v>
      </c>
      <c r="E46" s="101" t="s">
        <v>1093</v>
      </c>
      <c r="F46" s="72" t="s">
        <v>1037</v>
      </c>
      <c r="G46" s="72" t="s">
        <v>1035</v>
      </c>
      <c r="H46" s="70" t="s">
        <v>347</v>
      </c>
      <c r="I46" s="69" t="s">
        <v>337</v>
      </c>
      <c r="J46" s="69" t="s">
        <v>338</v>
      </c>
    </row>
    <row r="47" hidden="1" customHeight="1" spans="1:10">
      <c r="A47" s="70">
        <v>38917</v>
      </c>
      <c r="B47" s="70">
        <v>62707</v>
      </c>
      <c r="C47" s="70">
        <v>1171446</v>
      </c>
      <c r="D47" s="72" t="s">
        <v>138</v>
      </c>
      <c r="E47" s="72" t="s">
        <v>837</v>
      </c>
      <c r="F47" s="72" t="s">
        <v>1042</v>
      </c>
      <c r="G47" s="72" t="s">
        <v>1027</v>
      </c>
      <c r="H47" s="70" t="s">
        <v>339</v>
      </c>
      <c r="I47" s="69" t="s">
        <v>337</v>
      </c>
      <c r="J47" s="69" t="s">
        <v>338</v>
      </c>
    </row>
    <row r="48" hidden="1" customHeight="1" spans="1:10">
      <c r="A48" s="70">
        <v>45785</v>
      </c>
      <c r="B48" s="70">
        <v>70791</v>
      </c>
      <c r="C48" s="70">
        <v>1163743</v>
      </c>
      <c r="D48" s="70" t="s">
        <v>138</v>
      </c>
      <c r="E48" s="101" t="s">
        <v>1094</v>
      </c>
      <c r="F48" s="72" t="s">
        <v>1026</v>
      </c>
      <c r="G48" s="72" t="s">
        <v>1033</v>
      </c>
      <c r="H48" s="70" t="s">
        <v>339</v>
      </c>
      <c r="I48" s="69" t="s">
        <v>401</v>
      </c>
      <c r="J48" s="69" t="s">
        <v>338</v>
      </c>
    </row>
    <row r="49" hidden="1" customHeight="1" spans="1:10">
      <c r="A49" s="70">
        <v>18430</v>
      </c>
      <c r="B49" s="70">
        <v>31251</v>
      </c>
      <c r="C49" s="70">
        <v>1178963</v>
      </c>
      <c r="D49" s="123" t="s">
        <v>138</v>
      </c>
      <c r="E49" s="68" t="s">
        <v>1095</v>
      </c>
      <c r="F49" s="72" t="s">
        <v>1023</v>
      </c>
      <c r="G49" s="72" t="s">
        <v>1038</v>
      </c>
      <c r="H49" s="70" t="s">
        <v>339</v>
      </c>
      <c r="I49" s="69" t="s">
        <v>337</v>
      </c>
      <c r="J49" s="69" t="s">
        <v>338</v>
      </c>
    </row>
    <row r="50" hidden="1" customHeight="1" spans="1:10">
      <c r="A50" s="70">
        <v>58706</v>
      </c>
      <c r="B50" s="70">
        <v>113229</v>
      </c>
      <c r="C50" s="70">
        <v>1186809</v>
      </c>
      <c r="D50" s="123" t="s">
        <v>151</v>
      </c>
      <c r="E50" s="101" t="s">
        <v>1096</v>
      </c>
      <c r="F50" s="72" t="s">
        <v>1026</v>
      </c>
      <c r="G50" s="72" t="s">
        <v>1030</v>
      </c>
      <c r="H50" s="70" t="s">
        <v>339</v>
      </c>
      <c r="I50" s="69" t="s">
        <v>401</v>
      </c>
      <c r="J50" s="69" t="s">
        <v>338</v>
      </c>
    </row>
    <row r="51" customHeight="1" spans="1:10">
      <c r="A51" s="70">
        <v>79421</v>
      </c>
      <c r="B51" s="70">
        <v>116359</v>
      </c>
      <c r="C51" s="70">
        <v>1184459</v>
      </c>
      <c r="D51" s="123" t="s">
        <v>154</v>
      </c>
      <c r="E51" s="101" t="s">
        <v>1097</v>
      </c>
      <c r="F51" s="72" t="s">
        <v>1042</v>
      </c>
      <c r="G51" s="72" t="s">
        <v>1043</v>
      </c>
      <c r="H51" s="70" t="s">
        <v>339</v>
      </c>
      <c r="I51" s="69" t="s">
        <v>337</v>
      </c>
      <c r="J51" s="69" t="s">
        <v>338</v>
      </c>
    </row>
    <row r="52" hidden="1" customHeight="1" spans="1:10">
      <c r="A52" s="70">
        <v>59935</v>
      </c>
      <c r="B52" s="70">
        <v>87587</v>
      </c>
      <c r="C52" s="70">
        <v>1178184</v>
      </c>
      <c r="D52" s="123" t="s">
        <v>157</v>
      </c>
      <c r="E52" s="101" t="s">
        <v>1002</v>
      </c>
      <c r="F52" s="72" t="s">
        <v>1070</v>
      </c>
      <c r="G52" s="72" t="s">
        <v>1027</v>
      </c>
      <c r="H52" s="70" t="s">
        <v>339</v>
      </c>
      <c r="I52" s="69" t="s">
        <v>337</v>
      </c>
      <c r="J52" s="69" t="s">
        <v>338</v>
      </c>
    </row>
    <row r="53" hidden="1" customHeight="1" spans="1:10">
      <c r="A53" s="70"/>
      <c r="B53" s="70"/>
      <c r="C53" s="70"/>
      <c r="D53" s="123"/>
      <c r="E53" s="101"/>
      <c r="F53" s="72"/>
      <c r="G53" s="72"/>
      <c r="H53" s="70"/>
      <c r="I53" s="69" t="s">
        <v>1098</v>
      </c>
      <c r="J53" s="69" t="s">
        <v>1098</v>
      </c>
    </row>
    <row r="54" hidden="1" customHeight="1" spans="1:10">
      <c r="A54" s="70"/>
      <c r="B54" s="70"/>
      <c r="C54" s="70"/>
      <c r="D54" s="123"/>
      <c r="E54" s="101"/>
      <c r="F54" s="72"/>
      <c r="G54" s="72"/>
      <c r="H54" s="70"/>
      <c r="I54" s="69" t="s">
        <v>1098</v>
      </c>
      <c r="J54" s="69" t="s">
        <v>1098</v>
      </c>
    </row>
    <row r="55" hidden="1" customHeight="1" spans="1:10">
      <c r="A55" s="70"/>
      <c r="B55" s="70"/>
      <c r="C55" s="70"/>
      <c r="D55" s="123"/>
      <c r="E55" s="101"/>
      <c r="F55" s="72"/>
      <c r="G55" s="72"/>
      <c r="H55" s="70"/>
      <c r="I55" s="69" t="s">
        <v>1098</v>
      </c>
      <c r="J55" s="69" t="s">
        <v>1098</v>
      </c>
    </row>
    <row r="56" hidden="1" customHeight="1" spans="1:10">
      <c r="A56" s="70"/>
      <c r="B56" s="70"/>
      <c r="C56" s="70"/>
      <c r="D56" s="123"/>
      <c r="E56" s="101"/>
      <c r="F56" s="72"/>
      <c r="G56" s="72"/>
      <c r="H56" s="70"/>
      <c r="I56" s="69" t="s">
        <v>1098</v>
      </c>
      <c r="J56" s="69" t="s">
        <v>1098</v>
      </c>
    </row>
    <row r="57" hidden="1" customHeight="1" spans="1:10">
      <c r="A57" s="70"/>
      <c r="B57" s="70"/>
      <c r="C57" s="70"/>
      <c r="D57" s="123"/>
      <c r="E57" s="101"/>
      <c r="F57" s="72"/>
      <c r="G57" s="72"/>
      <c r="H57" s="70"/>
      <c r="I57" s="69" t="s">
        <v>1098</v>
      </c>
      <c r="J57" s="69" t="s">
        <v>1098</v>
      </c>
    </row>
    <row r="58" hidden="1" customHeight="1" spans="1:10">
      <c r="A58" s="70"/>
      <c r="B58" s="70"/>
      <c r="C58" s="70"/>
      <c r="D58" s="123"/>
      <c r="E58" s="101"/>
      <c r="F58" s="72"/>
      <c r="G58" s="72"/>
      <c r="H58" s="70"/>
      <c r="I58" s="69" t="s">
        <v>1098</v>
      </c>
      <c r="J58" s="69" t="s">
        <v>1098</v>
      </c>
    </row>
    <row r="59" hidden="1" customHeight="1" spans="1:10">
      <c r="A59" s="70"/>
      <c r="B59" s="70"/>
      <c r="C59" s="70"/>
      <c r="D59" s="123"/>
      <c r="E59" s="101"/>
      <c r="F59" s="72"/>
      <c r="G59" s="72"/>
      <c r="H59" s="70"/>
      <c r="I59" s="69" t="s">
        <v>1098</v>
      </c>
      <c r="J59" s="69" t="s">
        <v>1098</v>
      </c>
    </row>
    <row r="60" hidden="1" customHeight="1" spans="1:10">
      <c r="A60" s="70"/>
      <c r="B60" s="70"/>
      <c r="C60" s="70"/>
      <c r="D60" s="123"/>
      <c r="E60" s="101"/>
      <c r="F60" s="72"/>
      <c r="G60" s="72"/>
      <c r="H60" s="70"/>
      <c r="I60" s="69" t="s">
        <v>1098</v>
      </c>
      <c r="J60" s="69" t="s">
        <v>1098</v>
      </c>
    </row>
    <row r="61" hidden="1" customHeight="1" spans="1:10">
      <c r="A61" s="70"/>
      <c r="B61" s="70"/>
      <c r="C61" s="70"/>
      <c r="D61" s="123"/>
      <c r="E61" s="101"/>
      <c r="F61" s="72"/>
      <c r="G61" s="72"/>
      <c r="H61" s="70"/>
      <c r="I61" s="69" t="s">
        <v>1098</v>
      </c>
      <c r="J61" s="69" t="s">
        <v>1098</v>
      </c>
    </row>
    <row r="62" hidden="1" customHeight="1" spans="1:10">
      <c r="A62" s="70"/>
      <c r="B62" s="70"/>
      <c r="C62" s="70"/>
      <c r="D62" s="123"/>
      <c r="E62" s="101"/>
      <c r="F62" s="72"/>
      <c r="G62" s="72"/>
      <c r="H62" s="70"/>
      <c r="I62" s="69" t="s">
        <v>1098</v>
      </c>
      <c r="J62" s="69" t="s">
        <v>1098</v>
      </c>
    </row>
    <row r="63" hidden="1" customHeight="1" spans="1:10">
      <c r="A63" s="70"/>
      <c r="B63" s="70"/>
      <c r="C63" s="70"/>
      <c r="D63" s="123"/>
      <c r="E63" s="101"/>
      <c r="F63" s="72"/>
      <c r="G63" s="72"/>
      <c r="H63" s="70"/>
      <c r="I63" s="69" t="s">
        <v>1098</v>
      </c>
      <c r="J63" s="69" t="s">
        <v>1098</v>
      </c>
    </row>
    <row r="64" hidden="1" customHeight="1" spans="1:10">
      <c r="A64" s="70"/>
      <c r="B64" s="70"/>
      <c r="C64" s="70"/>
      <c r="D64" s="123"/>
      <c r="E64" s="101"/>
      <c r="F64" s="72"/>
      <c r="G64" s="72"/>
      <c r="H64" s="70"/>
      <c r="I64" s="69" t="s">
        <v>1098</v>
      </c>
      <c r="J64" s="69" t="s">
        <v>1098</v>
      </c>
    </row>
    <row r="65" hidden="1" customHeight="1" spans="1:10">
      <c r="A65" s="70"/>
      <c r="B65" s="70"/>
      <c r="C65" s="70"/>
      <c r="D65" s="123"/>
      <c r="E65" s="70"/>
      <c r="F65" s="72"/>
      <c r="G65" s="72"/>
      <c r="H65" s="70"/>
      <c r="I65" s="69" t="s">
        <v>1098</v>
      </c>
      <c r="J65" s="69" t="s">
        <v>1098</v>
      </c>
    </row>
    <row r="66" hidden="1" customHeight="1" spans="1:10">
      <c r="A66" s="70"/>
      <c r="B66" s="70"/>
      <c r="C66" s="70"/>
      <c r="D66" s="123"/>
      <c r="E66" s="70"/>
      <c r="F66" s="72"/>
      <c r="G66" s="72"/>
      <c r="H66" s="70"/>
      <c r="I66" s="69" t="s">
        <v>1098</v>
      </c>
      <c r="J66" s="69" t="s">
        <v>1098</v>
      </c>
    </row>
    <row r="67" hidden="1" customHeight="1" spans="1:10">
      <c r="A67" s="70"/>
      <c r="B67" s="70"/>
      <c r="C67" s="70"/>
      <c r="D67" s="123"/>
      <c r="E67" s="70"/>
      <c r="F67" s="72"/>
      <c r="G67" s="72"/>
      <c r="H67" s="70"/>
      <c r="I67" s="69" t="s">
        <v>1098</v>
      </c>
      <c r="J67" s="69" t="s">
        <v>1098</v>
      </c>
    </row>
    <row r="68" hidden="1" customHeight="1" spans="1:10">
      <c r="A68" s="70"/>
      <c r="B68" s="70"/>
      <c r="C68" s="70"/>
      <c r="D68" s="123"/>
      <c r="E68" s="70"/>
      <c r="F68" s="72"/>
      <c r="G68" s="72"/>
      <c r="H68" s="70"/>
      <c r="I68" s="69" t="s">
        <v>1098</v>
      </c>
      <c r="J68" s="69" t="s">
        <v>1098</v>
      </c>
    </row>
    <row r="69" hidden="1" customHeight="1" spans="1:10">
      <c r="A69" s="70"/>
      <c r="B69" s="70"/>
      <c r="C69" s="70"/>
      <c r="D69" s="123"/>
      <c r="E69" s="70"/>
      <c r="F69" s="72"/>
      <c r="G69" s="72"/>
      <c r="H69" s="70"/>
      <c r="I69" s="69" t="s">
        <v>1098</v>
      </c>
      <c r="J69" s="69" t="s">
        <v>1098</v>
      </c>
    </row>
    <row r="70" hidden="1" customHeight="1" spans="1:10">
      <c r="A70" s="70"/>
      <c r="B70" s="70"/>
      <c r="C70" s="70"/>
      <c r="D70" s="123"/>
      <c r="E70" s="70"/>
      <c r="F70" s="72"/>
      <c r="G70" s="72"/>
      <c r="H70" s="70"/>
      <c r="I70" s="69" t="s">
        <v>1098</v>
      </c>
      <c r="J70" s="69" t="s">
        <v>1098</v>
      </c>
    </row>
    <row r="71" hidden="1" customHeight="1" spans="1:10">
      <c r="A71" s="70"/>
      <c r="B71" s="70"/>
      <c r="C71" s="70"/>
      <c r="D71" s="123"/>
      <c r="E71" s="70"/>
      <c r="F71" s="72"/>
      <c r="G71" s="72"/>
      <c r="H71" s="70"/>
      <c r="I71" s="69" t="s">
        <v>1098</v>
      </c>
      <c r="J71" s="69" t="s">
        <v>1098</v>
      </c>
    </row>
    <row r="72" hidden="1" customHeight="1" spans="1:10">
      <c r="A72" s="70"/>
      <c r="B72" s="70"/>
      <c r="C72" s="70"/>
      <c r="D72" s="123"/>
      <c r="E72" s="70"/>
      <c r="F72" s="72"/>
      <c r="G72" s="72"/>
      <c r="H72" s="70"/>
      <c r="I72" s="69" t="s">
        <v>1098</v>
      </c>
      <c r="J72" s="69" t="s">
        <v>1098</v>
      </c>
    </row>
    <row r="73" hidden="1" customHeight="1" spans="1:10">
      <c r="A73" s="70"/>
      <c r="B73" s="70"/>
      <c r="C73" s="70"/>
      <c r="D73" s="123"/>
      <c r="E73" s="70"/>
      <c r="F73" s="72"/>
      <c r="G73" s="72"/>
      <c r="H73" s="70"/>
      <c r="I73" s="69" t="s">
        <v>1098</v>
      </c>
      <c r="J73" s="69" t="s">
        <v>1098</v>
      </c>
    </row>
    <row r="74" hidden="1" customHeight="1" spans="1:10">
      <c r="A74" s="70"/>
      <c r="B74" s="70"/>
      <c r="C74" s="70"/>
      <c r="D74" s="123"/>
      <c r="E74" s="70"/>
      <c r="F74" s="72"/>
      <c r="G74" s="72"/>
      <c r="H74" s="70"/>
      <c r="I74" s="69" t="s">
        <v>1098</v>
      </c>
      <c r="J74" s="69" t="s">
        <v>1098</v>
      </c>
    </row>
    <row r="75" hidden="1" customHeight="1" spans="1:10">
      <c r="A75" s="70"/>
      <c r="B75" s="70"/>
      <c r="C75" s="70"/>
      <c r="D75" s="123"/>
      <c r="E75" s="70"/>
      <c r="F75" s="72"/>
      <c r="G75" s="72"/>
      <c r="H75" s="109"/>
      <c r="I75" s="69" t="s">
        <v>1098</v>
      </c>
      <c r="J75" s="69" t="s">
        <v>1098</v>
      </c>
    </row>
    <row r="76" hidden="1" customHeight="1" spans="1:10">
      <c r="A76" s="70"/>
      <c r="B76" s="70"/>
      <c r="C76" s="70"/>
      <c r="D76" s="123"/>
      <c r="E76" s="70"/>
      <c r="F76" s="72"/>
      <c r="G76" s="72"/>
      <c r="H76" s="109"/>
      <c r="I76" s="69" t="s">
        <v>1098</v>
      </c>
      <c r="J76" s="69" t="s">
        <v>1098</v>
      </c>
    </row>
    <row r="77" hidden="1" customHeight="1" spans="1:10">
      <c r="A77" s="70"/>
      <c r="B77" s="70"/>
      <c r="C77" s="70"/>
      <c r="D77" s="123"/>
      <c r="E77" s="70"/>
      <c r="F77" s="72"/>
      <c r="G77" s="72"/>
      <c r="H77" s="109"/>
      <c r="I77" s="69" t="s">
        <v>1098</v>
      </c>
      <c r="J77" s="69" t="s">
        <v>1098</v>
      </c>
    </row>
    <row r="78" hidden="1" customHeight="1" spans="1:10">
      <c r="A78" s="70"/>
      <c r="B78" s="70"/>
      <c r="C78" s="70"/>
      <c r="D78" s="123"/>
      <c r="E78" s="70"/>
      <c r="F78" s="72"/>
      <c r="G78" s="72"/>
      <c r="H78" s="109"/>
      <c r="I78" s="69" t="s">
        <v>1098</v>
      </c>
      <c r="J78" s="69" t="s">
        <v>1098</v>
      </c>
    </row>
    <row r="79" hidden="1" customHeight="1" spans="1:10">
      <c r="A79" s="70"/>
      <c r="B79" s="70"/>
      <c r="C79" s="70"/>
      <c r="D79" s="123"/>
      <c r="E79" s="70"/>
      <c r="F79" s="72"/>
      <c r="G79" s="72"/>
      <c r="H79" s="109"/>
      <c r="I79" s="69" t="s">
        <v>1098</v>
      </c>
      <c r="J79" s="69" t="s">
        <v>1098</v>
      </c>
    </row>
    <row r="80" hidden="1" customHeight="1" spans="1:10">
      <c r="A80" s="70"/>
      <c r="B80" s="70"/>
      <c r="C80" s="70"/>
      <c r="D80" s="123"/>
      <c r="E80" s="70"/>
      <c r="F80" s="72"/>
      <c r="G80" s="72"/>
      <c r="H80" s="109"/>
      <c r="I80" s="69" t="s">
        <v>1098</v>
      </c>
      <c r="J80" s="69" t="s">
        <v>1098</v>
      </c>
    </row>
    <row r="81" hidden="1" customHeight="1" spans="1:10">
      <c r="A81" s="70"/>
      <c r="B81" s="70"/>
      <c r="C81" s="70"/>
      <c r="D81" s="123"/>
      <c r="E81" s="70"/>
      <c r="F81" s="72"/>
      <c r="G81" s="72"/>
      <c r="H81" s="109"/>
      <c r="I81" s="69" t="s">
        <v>1098</v>
      </c>
      <c r="J81" s="69" t="s">
        <v>1098</v>
      </c>
    </row>
    <row r="82" hidden="1" customHeight="1" spans="1:10">
      <c r="A82" s="70"/>
      <c r="B82" s="70"/>
      <c r="C82" s="70"/>
      <c r="D82" s="123"/>
      <c r="E82" s="70"/>
      <c r="F82" s="72"/>
      <c r="G82" s="72"/>
      <c r="H82" s="109"/>
      <c r="I82" s="69" t="s">
        <v>1098</v>
      </c>
      <c r="J82" s="69" t="s">
        <v>1098</v>
      </c>
    </row>
    <row r="83" hidden="1" customHeight="1" spans="1:10">
      <c r="A83" s="70"/>
      <c r="B83" s="70"/>
      <c r="C83" s="70"/>
      <c r="D83" s="123"/>
      <c r="E83" s="70"/>
      <c r="F83" s="72"/>
      <c r="G83" s="72"/>
      <c r="H83" s="109"/>
      <c r="I83" s="69" t="s">
        <v>1098</v>
      </c>
      <c r="J83" s="69" t="s">
        <v>1098</v>
      </c>
    </row>
    <row r="84" hidden="1" customHeight="1" spans="1:10">
      <c r="A84" s="70"/>
      <c r="B84" s="70"/>
      <c r="C84" s="70"/>
      <c r="D84" s="123"/>
      <c r="E84" s="70"/>
      <c r="F84" s="72"/>
      <c r="G84" s="72"/>
      <c r="H84" s="109"/>
      <c r="I84" s="69" t="s">
        <v>1098</v>
      </c>
      <c r="J84" s="69" t="s">
        <v>1098</v>
      </c>
    </row>
    <row r="85" hidden="1" customHeight="1" spans="1:10">
      <c r="A85" s="70"/>
      <c r="B85" s="70"/>
      <c r="C85" s="70"/>
      <c r="D85" s="123"/>
      <c r="E85" s="70"/>
      <c r="F85" s="72"/>
      <c r="G85" s="72"/>
      <c r="H85" s="109"/>
      <c r="I85" s="69" t="s">
        <v>1098</v>
      </c>
      <c r="J85" s="69" t="s">
        <v>1098</v>
      </c>
    </row>
    <row r="86" hidden="1" customHeight="1" spans="1:10">
      <c r="A86" s="70"/>
      <c r="B86" s="70"/>
      <c r="C86" s="70"/>
      <c r="D86" s="123"/>
      <c r="E86" s="70"/>
      <c r="F86" s="72"/>
      <c r="G86" s="72"/>
      <c r="H86" s="109"/>
      <c r="I86" s="69" t="s">
        <v>1098</v>
      </c>
      <c r="J86" s="69" t="s">
        <v>1098</v>
      </c>
    </row>
    <row r="87" hidden="1" customHeight="1" spans="1:10">
      <c r="A87" s="70"/>
      <c r="B87" s="70"/>
      <c r="C87" s="70"/>
      <c r="D87" s="123"/>
      <c r="E87" s="70"/>
      <c r="F87" s="72"/>
      <c r="G87" s="72"/>
      <c r="H87" s="109"/>
      <c r="I87" s="69" t="s">
        <v>1098</v>
      </c>
      <c r="J87" s="69" t="s">
        <v>1098</v>
      </c>
    </row>
    <row r="88" hidden="1" customHeight="1" spans="1:10">
      <c r="A88" s="70"/>
      <c r="B88" s="70"/>
      <c r="C88" s="70"/>
      <c r="D88" s="123"/>
      <c r="E88" s="70"/>
      <c r="F88" s="72"/>
      <c r="G88" s="72"/>
      <c r="H88" s="109"/>
      <c r="I88" s="69" t="s">
        <v>1098</v>
      </c>
      <c r="J88" s="69" t="s">
        <v>1098</v>
      </c>
    </row>
    <row r="89" hidden="1" customHeight="1" spans="1:10">
      <c r="A89" s="70"/>
      <c r="B89" s="70"/>
      <c r="C89" s="70"/>
      <c r="D89" s="123"/>
      <c r="E89" s="70"/>
      <c r="F89" s="72"/>
      <c r="G89" s="72"/>
      <c r="H89" s="109"/>
      <c r="I89" s="69" t="s">
        <v>1098</v>
      </c>
      <c r="J89" s="69" t="s">
        <v>1098</v>
      </c>
    </row>
    <row r="90" hidden="1" customHeight="1" spans="1:10">
      <c r="A90" s="70"/>
      <c r="B90" s="70"/>
      <c r="C90" s="70"/>
      <c r="D90" s="123"/>
      <c r="E90" s="70"/>
      <c r="F90" s="72"/>
      <c r="G90" s="72"/>
      <c r="H90" s="109"/>
      <c r="I90" s="69" t="s">
        <v>1098</v>
      </c>
      <c r="J90" s="69" t="s">
        <v>1098</v>
      </c>
    </row>
    <row r="91" hidden="1" customHeight="1" spans="1:10">
      <c r="A91" s="70"/>
      <c r="B91" s="70"/>
      <c r="C91" s="70"/>
      <c r="D91" s="123"/>
      <c r="E91" s="70"/>
      <c r="F91" s="72"/>
      <c r="G91" s="72"/>
      <c r="H91" s="109"/>
      <c r="I91" s="69" t="s">
        <v>1098</v>
      </c>
      <c r="J91" s="69" t="s">
        <v>1098</v>
      </c>
    </row>
    <row r="92" hidden="1" customHeight="1" spans="1:10">
      <c r="A92" s="70"/>
      <c r="B92" s="70"/>
      <c r="C92" s="70"/>
      <c r="D92" s="123"/>
      <c r="E92" s="70"/>
      <c r="F92" s="72"/>
      <c r="G92" s="72"/>
      <c r="H92" s="109"/>
      <c r="I92" s="69" t="s">
        <v>1098</v>
      </c>
      <c r="J92" s="69" t="s">
        <v>1098</v>
      </c>
    </row>
    <row r="93" hidden="1" customHeight="1" spans="1:10">
      <c r="A93" s="70"/>
      <c r="B93" s="70"/>
      <c r="C93" s="70"/>
      <c r="D93" s="123"/>
      <c r="E93" s="70"/>
      <c r="F93" s="72"/>
      <c r="G93" s="72"/>
      <c r="H93" s="109"/>
      <c r="I93" s="69" t="s">
        <v>1098</v>
      </c>
      <c r="J93" s="69" t="s">
        <v>1098</v>
      </c>
    </row>
    <row r="94" hidden="1" customHeight="1" spans="1:10">
      <c r="A94" s="70"/>
      <c r="B94" s="70"/>
      <c r="C94" s="70"/>
      <c r="D94" s="123"/>
      <c r="E94" s="70"/>
      <c r="F94" s="72"/>
      <c r="G94" s="72"/>
      <c r="H94" s="109"/>
      <c r="I94" s="69" t="s">
        <v>1098</v>
      </c>
      <c r="J94" s="69" t="s">
        <v>1098</v>
      </c>
    </row>
    <row r="95" hidden="1" customHeight="1" spans="1:10">
      <c r="A95" s="70"/>
      <c r="B95" s="70"/>
      <c r="C95" s="70"/>
      <c r="D95" s="123"/>
      <c r="E95" s="70"/>
      <c r="F95" s="72"/>
      <c r="G95" s="72"/>
      <c r="H95" s="109"/>
      <c r="I95" s="69" t="s">
        <v>1098</v>
      </c>
      <c r="J95" s="69" t="s">
        <v>1098</v>
      </c>
    </row>
    <row r="96" hidden="1" customHeight="1" spans="1:10">
      <c r="A96" s="70"/>
      <c r="B96" s="70"/>
      <c r="C96" s="70"/>
      <c r="D96" s="123"/>
      <c r="E96" s="70"/>
      <c r="F96" s="72"/>
      <c r="G96" s="72"/>
      <c r="H96" s="109"/>
      <c r="I96" s="69" t="s">
        <v>1098</v>
      </c>
      <c r="J96" s="69" t="s">
        <v>1098</v>
      </c>
    </row>
    <row r="97" hidden="1" customHeight="1" spans="1:10">
      <c r="A97" s="70"/>
      <c r="B97" s="70"/>
      <c r="C97" s="70"/>
      <c r="D97" s="123"/>
      <c r="E97" s="70"/>
      <c r="F97" s="72"/>
      <c r="G97" s="72"/>
      <c r="H97" s="109"/>
      <c r="I97" s="69" t="s">
        <v>1098</v>
      </c>
      <c r="J97" s="69" t="s">
        <v>1098</v>
      </c>
    </row>
    <row r="98" hidden="1" customHeight="1" spans="1:10">
      <c r="A98" s="70"/>
      <c r="B98" s="70"/>
      <c r="C98" s="70"/>
      <c r="D98" s="123"/>
      <c r="E98" s="70"/>
      <c r="F98" s="72"/>
      <c r="G98" s="72"/>
      <c r="H98" s="109"/>
      <c r="I98" s="69" t="s">
        <v>1098</v>
      </c>
      <c r="J98" s="69" t="s">
        <v>1098</v>
      </c>
    </row>
    <row r="99" hidden="1" customHeight="1" spans="1:10">
      <c r="A99" s="70"/>
      <c r="B99" s="70"/>
      <c r="C99" s="70"/>
      <c r="D99" s="123"/>
      <c r="E99" s="70"/>
      <c r="F99" s="72"/>
      <c r="G99" s="72"/>
      <c r="H99" s="109"/>
      <c r="I99" s="69" t="s">
        <v>1098</v>
      </c>
      <c r="J99" s="69" t="s">
        <v>1098</v>
      </c>
    </row>
    <row r="100" hidden="1" customHeight="1" spans="1:10">
      <c r="A100" s="70"/>
      <c r="B100" s="70"/>
      <c r="C100" s="70"/>
      <c r="D100" s="123"/>
      <c r="E100" s="70"/>
      <c r="F100" s="72"/>
      <c r="G100" s="72"/>
      <c r="H100" s="109"/>
      <c r="I100" s="69" t="s">
        <v>1098</v>
      </c>
      <c r="J100" s="69" t="s">
        <v>1098</v>
      </c>
    </row>
    <row r="101" hidden="1" customHeight="1" spans="1:10">
      <c r="A101" s="70"/>
      <c r="B101" s="70"/>
      <c r="C101" s="70"/>
      <c r="D101" s="123"/>
      <c r="E101" s="70"/>
      <c r="F101" s="72"/>
      <c r="G101" s="72"/>
      <c r="H101" s="109"/>
      <c r="I101" s="69" t="s">
        <v>1098</v>
      </c>
      <c r="J101" s="69" t="s">
        <v>1098</v>
      </c>
    </row>
    <row r="102" hidden="1" customHeight="1" spans="1:10">
      <c r="A102" s="70"/>
      <c r="B102" s="70"/>
      <c r="C102" s="70"/>
      <c r="D102" s="123"/>
      <c r="E102" s="70"/>
      <c r="F102" s="72"/>
      <c r="G102" s="72"/>
      <c r="H102" s="109"/>
      <c r="I102" s="69" t="s">
        <v>1098</v>
      </c>
      <c r="J102" s="69" t="s">
        <v>1098</v>
      </c>
    </row>
    <row r="103" hidden="1" customHeight="1" spans="1:10">
      <c r="A103" s="70"/>
      <c r="B103" s="70"/>
      <c r="C103" s="70"/>
      <c r="D103" s="123"/>
      <c r="E103" s="70"/>
      <c r="F103" s="72"/>
      <c r="G103" s="72"/>
      <c r="H103" s="109"/>
      <c r="I103" s="69" t="s">
        <v>1098</v>
      </c>
      <c r="J103" s="69" t="s">
        <v>1098</v>
      </c>
    </row>
    <row r="104" hidden="1" customHeight="1" spans="1:10">
      <c r="A104" s="70"/>
      <c r="B104" s="70"/>
      <c r="C104" s="70"/>
      <c r="D104" s="123"/>
      <c r="E104" s="70"/>
      <c r="F104" s="72"/>
      <c r="G104" s="72"/>
      <c r="H104" s="109"/>
      <c r="I104" s="69" t="s">
        <v>1098</v>
      </c>
      <c r="J104" s="69" t="s">
        <v>1098</v>
      </c>
    </row>
    <row r="105" hidden="1" customHeight="1" spans="1:10">
      <c r="A105" s="70"/>
      <c r="B105" s="70"/>
      <c r="C105" s="70"/>
      <c r="D105" s="123"/>
      <c r="E105" s="70"/>
      <c r="F105" s="72"/>
      <c r="G105" s="72"/>
      <c r="H105" s="109"/>
      <c r="I105" s="69" t="s">
        <v>1098</v>
      </c>
      <c r="J105" s="69" t="s">
        <v>1098</v>
      </c>
    </row>
    <row r="106" customHeight="1" spans="1:10">
      <c r="A106" s="126"/>
      <c r="B106" s="126"/>
      <c r="C106" s="126"/>
      <c r="D106" s="126"/>
      <c r="E106" s="120"/>
      <c r="F106" s="120"/>
      <c r="G106" s="121"/>
      <c r="H106" s="121"/>
      <c r="I106" s="121"/>
      <c r="J106" s="121"/>
    </row>
    <row r="107" customHeight="1" spans="1:10">
      <c r="A107" s="126"/>
      <c r="B107" s="126"/>
      <c r="C107" s="126"/>
      <c r="D107" s="126"/>
      <c r="E107" s="120"/>
      <c r="F107" s="120"/>
      <c r="G107" s="121"/>
      <c r="H107" s="121"/>
      <c r="I107" s="121"/>
      <c r="J107" s="121"/>
    </row>
    <row r="108" customHeight="1" spans="1:10">
      <c r="A108" s="126"/>
      <c r="B108" s="126"/>
      <c r="C108" s="126"/>
      <c r="D108" s="126"/>
      <c r="E108" s="120"/>
      <c r="F108" s="120"/>
      <c r="G108" s="121"/>
      <c r="H108" s="121"/>
      <c r="I108" s="121"/>
      <c r="J108" s="121"/>
    </row>
    <row r="109" customHeight="1" spans="1:10">
      <c r="A109" s="126"/>
      <c r="B109" s="126"/>
      <c r="C109" s="126"/>
      <c r="D109" s="126"/>
      <c r="E109" s="120"/>
      <c r="F109" s="120"/>
      <c r="G109" s="121"/>
      <c r="H109" s="121"/>
      <c r="I109" s="121"/>
      <c r="J109" s="121"/>
    </row>
    <row r="110" customHeight="1" spans="1:10">
      <c r="A110" s="126"/>
      <c r="B110" s="126"/>
      <c r="C110" s="126"/>
      <c r="D110" s="126"/>
      <c r="E110" s="120"/>
      <c r="F110" s="120"/>
      <c r="G110" s="121"/>
      <c r="H110" s="121"/>
      <c r="I110" s="121"/>
      <c r="J110" s="121"/>
    </row>
    <row r="111" customHeight="1" spans="1:10">
      <c r="A111" s="126"/>
      <c r="B111" s="126"/>
      <c r="C111" s="126"/>
      <c r="D111" s="126"/>
      <c r="E111" s="120"/>
      <c r="F111" s="120"/>
      <c r="G111" s="121"/>
      <c r="H111" s="121"/>
      <c r="I111" s="121"/>
      <c r="J111" s="121"/>
    </row>
    <row r="112" customHeight="1" spans="1:10">
      <c r="A112" s="126"/>
      <c r="B112" s="126"/>
      <c r="C112" s="126"/>
      <c r="D112" s="126"/>
      <c r="E112" s="120"/>
      <c r="F112" s="120"/>
      <c r="G112" s="121"/>
      <c r="H112" s="121"/>
      <c r="I112" s="121"/>
      <c r="J112" s="121"/>
    </row>
    <row r="113" customHeight="1" spans="1:10">
      <c r="A113" s="126"/>
      <c r="B113" s="126"/>
      <c r="C113" s="126"/>
      <c r="D113" s="126"/>
      <c r="E113" s="120"/>
      <c r="F113" s="120"/>
      <c r="G113" s="121"/>
      <c r="H113" s="121"/>
      <c r="I113" s="121"/>
      <c r="J113" s="121"/>
    </row>
    <row r="114" customHeight="1" spans="1:10">
      <c r="A114" s="126"/>
      <c r="B114" s="126"/>
      <c r="C114" s="126"/>
      <c r="D114" s="126"/>
      <c r="E114" s="120"/>
      <c r="F114" s="120"/>
      <c r="G114" s="121"/>
      <c r="H114" s="121"/>
      <c r="I114" s="121"/>
      <c r="J114" s="121"/>
    </row>
    <row r="115" customHeight="1" spans="1:10">
      <c r="A115" s="126"/>
      <c r="B115" s="126"/>
      <c r="C115" s="126"/>
      <c r="D115" s="126"/>
      <c r="E115" s="120"/>
      <c r="F115" s="120"/>
      <c r="G115" s="121"/>
      <c r="H115" s="121"/>
      <c r="I115" s="121"/>
      <c r="J115" s="121"/>
    </row>
    <row r="116" customHeight="1" spans="1:10">
      <c r="A116" s="126"/>
      <c r="B116" s="126"/>
      <c r="C116" s="126"/>
      <c r="D116" s="126"/>
      <c r="E116" s="120"/>
      <c r="F116" s="120"/>
      <c r="G116" s="121"/>
      <c r="H116" s="121"/>
      <c r="I116" s="121"/>
      <c r="J116" s="121"/>
    </row>
    <row r="117" customHeight="1" spans="1:10">
      <c r="A117" s="126"/>
      <c r="B117" s="126"/>
      <c r="C117" s="126"/>
      <c r="D117" s="126"/>
      <c r="E117" s="120"/>
      <c r="F117" s="120"/>
      <c r="G117" s="121"/>
      <c r="H117" s="121"/>
      <c r="I117" s="121"/>
      <c r="J117" s="121"/>
    </row>
    <row r="118" customHeight="1" spans="1:10">
      <c r="A118" s="126"/>
      <c r="B118" s="126"/>
      <c r="C118" s="126"/>
      <c r="D118" s="126"/>
      <c r="E118" s="120"/>
      <c r="F118" s="120"/>
      <c r="G118" s="121"/>
      <c r="H118" s="121"/>
      <c r="I118" s="121"/>
      <c r="J118" s="121"/>
    </row>
    <row r="119" customHeight="1" spans="1:10">
      <c r="A119" s="126"/>
      <c r="B119" s="126"/>
      <c r="C119" s="126"/>
      <c r="D119" s="126"/>
      <c r="E119" s="120"/>
      <c r="F119" s="120"/>
      <c r="G119" s="121"/>
      <c r="H119" s="121"/>
      <c r="I119" s="121"/>
      <c r="J119" s="121"/>
    </row>
    <row r="120" customHeight="1" spans="1:10">
      <c r="A120" s="126"/>
      <c r="B120" s="126"/>
      <c r="C120" s="126"/>
      <c r="D120" s="126"/>
      <c r="E120" s="120"/>
      <c r="F120" s="120"/>
      <c r="G120" s="121"/>
      <c r="H120" s="121"/>
      <c r="I120" s="121"/>
      <c r="J120" s="121"/>
    </row>
    <row r="121" customHeight="1" spans="1:10">
      <c r="A121" s="126"/>
      <c r="B121" s="126"/>
      <c r="C121" s="126"/>
      <c r="D121" s="126"/>
      <c r="E121" s="120"/>
      <c r="F121" s="120"/>
      <c r="G121" s="121"/>
      <c r="H121" s="121"/>
      <c r="I121" s="121"/>
      <c r="J121" s="121"/>
    </row>
    <row r="122" customHeight="1" spans="1:10">
      <c r="A122" s="126"/>
      <c r="B122" s="126"/>
      <c r="C122" s="126"/>
      <c r="D122" s="126"/>
      <c r="E122" s="120"/>
      <c r="F122" s="120"/>
      <c r="G122" s="121"/>
      <c r="H122" s="121"/>
      <c r="I122" s="121"/>
      <c r="J122" s="121"/>
    </row>
    <row r="123" customHeight="1" spans="1:10">
      <c r="A123" s="126"/>
      <c r="B123" s="126"/>
      <c r="C123" s="126"/>
      <c r="D123" s="126"/>
      <c r="E123" s="120"/>
      <c r="F123" s="120"/>
      <c r="G123" s="121"/>
      <c r="H123" s="121"/>
      <c r="I123" s="121"/>
      <c r="J123" s="121"/>
    </row>
    <row r="124" customHeight="1" spans="1:10">
      <c r="A124" s="126"/>
      <c r="B124" s="126"/>
      <c r="C124" s="126"/>
      <c r="D124" s="126"/>
      <c r="E124" s="120"/>
      <c r="F124" s="120"/>
      <c r="G124" s="121"/>
      <c r="H124" s="121"/>
      <c r="I124" s="121"/>
      <c r="J124" s="121"/>
    </row>
    <row r="125" customHeight="1" spans="1:10">
      <c r="A125" s="126"/>
      <c r="B125" s="126"/>
      <c r="C125" s="126"/>
      <c r="D125" s="126"/>
      <c r="E125" s="120"/>
      <c r="F125" s="120"/>
      <c r="G125" s="121"/>
      <c r="H125" s="121"/>
      <c r="I125" s="121"/>
      <c r="J125" s="121"/>
    </row>
    <row r="126" customHeight="1" spans="1:10">
      <c r="A126" s="126"/>
      <c r="B126" s="126"/>
      <c r="C126" s="126"/>
      <c r="D126" s="126"/>
      <c r="E126" s="120"/>
      <c r="F126" s="120"/>
      <c r="G126" s="121"/>
      <c r="H126" s="121"/>
      <c r="I126" s="121"/>
      <c r="J126" s="121"/>
    </row>
    <row r="127" customHeight="1" spans="1:10">
      <c r="A127" s="126"/>
      <c r="B127" s="126"/>
      <c r="C127" s="126"/>
      <c r="D127" s="126"/>
      <c r="E127" s="120"/>
      <c r="F127" s="120"/>
      <c r="G127" s="121"/>
      <c r="H127" s="121"/>
      <c r="I127" s="121"/>
      <c r="J127" s="121"/>
    </row>
    <row r="128" customHeight="1" spans="1:10">
      <c r="A128" s="126"/>
      <c r="B128" s="126"/>
      <c r="C128" s="126"/>
      <c r="D128" s="126"/>
      <c r="E128" s="120"/>
      <c r="F128" s="120"/>
      <c r="G128" s="121"/>
      <c r="H128" s="121"/>
      <c r="I128" s="121"/>
      <c r="J128" s="121"/>
    </row>
    <row r="129" customHeight="1" spans="1:10">
      <c r="A129" s="126"/>
      <c r="B129" s="126"/>
      <c r="C129" s="126"/>
      <c r="D129" s="126"/>
      <c r="E129" s="120"/>
      <c r="F129" s="120"/>
      <c r="G129" s="121"/>
      <c r="H129" s="121"/>
      <c r="I129" s="121"/>
      <c r="J129" s="121"/>
    </row>
    <row r="130" customHeight="1" spans="1:10">
      <c r="A130" s="126"/>
      <c r="B130" s="126"/>
      <c r="C130" s="126"/>
      <c r="D130" s="126"/>
      <c r="E130" s="120"/>
      <c r="F130" s="120"/>
      <c r="G130" s="121"/>
      <c r="H130" s="121"/>
      <c r="I130" s="121"/>
      <c r="J130" s="121"/>
    </row>
    <row r="131" customHeight="1" spans="1:10">
      <c r="A131" s="126"/>
      <c r="B131" s="126"/>
      <c r="C131" s="126"/>
      <c r="D131" s="126"/>
      <c r="E131" s="120"/>
      <c r="F131" s="120"/>
      <c r="G131" s="121"/>
      <c r="H131" s="121"/>
      <c r="I131" s="121"/>
      <c r="J131" s="121"/>
    </row>
    <row r="132" customHeight="1" spans="1:10">
      <c r="A132" s="126"/>
      <c r="B132" s="126"/>
      <c r="C132" s="126"/>
      <c r="D132" s="126"/>
      <c r="E132" s="120"/>
      <c r="F132" s="120"/>
      <c r="G132" s="121"/>
      <c r="H132" s="121"/>
      <c r="I132" s="121"/>
      <c r="J132" s="121"/>
    </row>
    <row r="133" customHeight="1" spans="1:10">
      <c r="A133" s="126"/>
      <c r="B133" s="126"/>
      <c r="C133" s="126"/>
      <c r="D133" s="126"/>
      <c r="E133" s="120"/>
      <c r="F133" s="120"/>
      <c r="G133" s="121"/>
      <c r="H133" s="121"/>
      <c r="I133" s="121"/>
      <c r="J133" s="121"/>
    </row>
    <row r="134" customHeight="1" spans="1:10">
      <c r="A134" s="126"/>
      <c r="B134" s="126"/>
      <c r="C134" s="126"/>
      <c r="D134" s="126"/>
      <c r="E134" s="120"/>
      <c r="F134" s="120"/>
      <c r="G134" s="121"/>
      <c r="H134" s="121"/>
      <c r="I134" s="121"/>
      <c r="J134" s="121"/>
    </row>
    <row r="135" customHeight="1" spans="1:10">
      <c r="A135" s="126"/>
      <c r="B135" s="126"/>
      <c r="C135" s="126"/>
      <c r="D135" s="126"/>
      <c r="E135" s="120"/>
      <c r="F135" s="120"/>
      <c r="G135" s="121"/>
      <c r="H135" s="121"/>
      <c r="I135" s="121"/>
      <c r="J135" s="121"/>
    </row>
    <row r="136" customHeight="1" spans="1:10">
      <c r="A136" s="126"/>
      <c r="B136" s="126"/>
      <c r="C136" s="126"/>
      <c r="D136" s="126"/>
      <c r="E136" s="120"/>
      <c r="F136" s="120"/>
      <c r="G136" s="121"/>
      <c r="H136" s="121"/>
      <c r="I136" s="121"/>
      <c r="J136" s="121"/>
    </row>
    <row r="137" customHeight="1" spans="1:10">
      <c r="A137" s="126"/>
      <c r="B137" s="126"/>
      <c r="C137" s="126"/>
      <c r="D137" s="126"/>
      <c r="E137" s="120"/>
      <c r="F137" s="120"/>
      <c r="G137" s="121"/>
      <c r="H137" s="121"/>
      <c r="I137" s="121"/>
      <c r="J137" s="121"/>
    </row>
    <row r="138" customHeight="1" spans="1:10">
      <c r="A138" s="126"/>
      <c r="B138" s="126"/>
      <c r="C138" s="126"/>
      <c r="D138" s="126"/>
      <c r="E138" s="120"/>
      <c r="F138" s="120"/>
      <c r="G138" s="121"/>
      <c r="H138" s="121"/>
      <c r="I138" s="121"/>
      <c r="J138" s="121"/>
    </row>
    <row r="139" customHeight="1" spans="1:10">
      <c r="A139" s="126"/>
      <c r="B139" s="126"/>
      <c r="C139" s="126"/>
      <c r="D139" s="126"/>
      <c r="E139" s="120"/>
      <c r="F139" s="120"/>
      <c r="G139" s="121"/>
      <c r="H139" s="121"/>
      <c r="I139" s="121"/>
      <c r="J139" s="121"/>
    </row>
    <row r="140" customHeight="1" spans="1:10">
      <c r="A140" s="126"/>
      <c r="B140" s="126"/>
      <c r="C140" s="126"/>
      <c r="D140" s="126"/>
      <c r="E140" s="120"/>
      <c r="F140" s="120"/>
      <c r="G140" s="121"/>
      <c r="H140" s="121"/>
      <c r="I140" s="121"/>
      <c r="J140" s="121"/>
    </row>
    <row r="141" customHeight="1" spans="1:10">
      <c r="A141" s="126"/>
      <c r="B141" s="126"/>
      <c r="C141" s="126"/>
      <c r="D141" s="126"/>
      <c r="E141" s="120"/>
      <c r="F141" s="120"/>
      <c r="G141" s="121"/>
      <c r="H141" s="121"/>
      <c r="I141" s="121"/>
      <c r="J141" s="121"/>
    </row>
    <row r="142" customHeight="1" spans="1:10">
      <c r="A142" s="126"/>
      <c r="B142" s="126"/>
      <c r="C142" s="126"/>
      <c r="D142" s="126"/>
      <c r="E142" s="120"/>
      <c r="F142" s="120"/>
      <c r="G142" s="121"/>
      <c r="H142" s="121"/>
      <c r="I142" s="121"/>
      <c r="J142" s="121"/>
    </row>
    <row r="143" customHeight="1" spans="1:10">
      <c r="A143" s="126"/>
      <c r="B143" s="126"/>
      <c r="C143" s="126"/>
      <c r="D143" s="126"/>
      <c r="E143" s="120"/>
      <c r="F143" s="120"/>
      <c r="G143" s="121"/>
      <c r="H143" s="121"/>
      <c r="I143" s="121"/>
      <c r="J143" s="121"/>
    </row>
    <row r="144" customHeight="1" spans="1:10">
      <c r="A144" s="126"/>
      <c r="B144" s="126"/>
      <c r="C144" s="126"/>
      <c r="D144" s="126"/>
      <c r="E144" s="120"/>
      <c r="F144" s="120"/>
      <c r="G144" s="121"/>
      <c r="H144" s="121"/>
      <c r="I144" s="121"/>
      <c r="J144" s="121"/>
    </row>
    <row r="145" customHeight="1" spans="1:10">
      <c r="A145" s="126"/>
      <c r="B145" s="126"/>
      <c r="C145" s="126"/>
      <c r="D145" s="126"/>
      <c r="E145" s="120"/>
      <c r="F145" s="120"/>
      <c r="G145" s="121"/>
      <c r="H145" s="121"/>
      <c r="I145" s="121"/>
      <c r="J145" s="121"/>
    </row>
    <row r="146" customHeight="1" spans="1:10">
      <c r="A146" s="126"/>
      <c r="B146" s="126"/>
      <c r="C146" s="126"/>
      <c r="D146" s="126"/>
      <c r="E146" s="120"/>
      <c r="F146" s="120"/>
      <c r="G146" s="121"/>
      <c r="H146" s="121"/>
      <c r="I146" s="121"/>
      <c r="J146" s="121"/>
    </row>
    <row r="147" customHeight="1" spans="1:10">
      <c r="A147" s="126"/>
      <c r="B147" s="126"/>
      <c r="C147" s="126"/>
      <c r="D147" s="126"/>
      <c r="E147" s="120"/>
      <c r="F147" s="120"/>
      <c r="G147" s="121"/>
      <c r="H147" s="121"/>
      <c r="I147" s="121"/>
      <c r="J147" s="121"/>
    </row>
    <row r="148" customHeight="1" spans="1:10">
      <c r="A148" s="126"/>
      <c r="B148" s="126"/>
      <c r="C148" s="126"/>
      <c r="D148" s="126"/>
      <c r="E148" s="120"/>
      <c r="F148" s="120"/>
      <c r="G148" s="121"/>
      <c r="H148" s="121"/>
      <c r="I148" s="121"/>
      <c r="J148" s="121"/>
    </row>
    <row r="149" customHeight="1" spans="1:10">
      <c r="A149" s="126"/>
      <c r="B149" s="126"/>
      <c r="C149" s="126"/>
      <c r="D149" s="126"/>
      <c r="E149" s="120"/>
      <c r="F149" s="120"/>
      <c r="G149" s="121"/>
      <c r="H149" s="121"/>
      <c r="I149" s="121"/>
      <c r="J149" s="121"/>
    </row>
    <row r="150" customHeight="1" spans="1:10">
      <c r="A150" s="126"/>
      <c r="B150" s="126"/>
      <c r="C150" s="126"/>
      <c r="D150" s="126"/>
      <c r="E150" s="120"/>
      <c r="F150" s="120"/>
      <c r="G150" s="121"/>
      <c r="H150" s="121"/>
      <c r="I150" s="121"/>
      <c r="J150" s="121"/>
    </row>
    <row r="151" customHeight="1" spans="1:10">
      <c r="A151" s="126"/>
      <c r="B151" s="126"/>
      <c r="C151" s="126"/>
      <c r="D151" s="126"/>
      <c r="E151" s="120"/>
      <c r="F151" s="120"/>
      <c r="G151" s="121"/>
      <c r="H151" s="121"/>
      <c r="I151" s="121"/>
      <c r="J151" s="121"/>
    </row>
    <row r="152" customHeight="1" spans="1:10">
      <c r="A152" s="126"/>
      <c r="B152" s="126"/>
      <c r="C152" s="126"/>
      <c r="D152" s="126"/>
      <c r="E152" s="120"/>
      <c r="F152" s="120"/>
      <c r="G152" s="121"/>
      <c r="H152" s="121"/>
      <c r="I152" s="121"/>
      <c r="J152" s="121"/>
    </row>
    <row r="153" customHeight="1" spans="1:10">
      <c r="A153" s="126"/>
      <c r="B153" s="126"/>
      <c r="C153" s="126"/>
      <c r="D153" s="126"/>
      <c r="E153" s="120"/>
      <c r="F153" s="120"/>
      <c r="G153" s="121"/>
      <c r="H153" s="121"/>
      <c r="I153" s="121"/>
      <c r="J153" s="121"/>
    </row>
    <row r="154" customHeight="1" spans="1:10">
      <c r="A154" s="126"/>
      <c r="B154" s="126"/>
      <c r="C154" s="126"/>
      <c r="D154" s="126"/>
      <c r="E154" s="120"/>
      <c r="F154" s="120"/>
      <c r="G154" s="121"/>
      <c r="H154" s="121"/>
      <c r="I154" s="121"/>
      <c r="J154" s="121"/>
    </row>
    <row r="155" customHeight="1" spans="1:10">
      <c r="A155" s="126"/>
      <c r="B155" s="126"/>
      <c r="C155" s="126"/>
      <c r="D155" s="126"/>
      <c r="E155" s="120"/>
      <c r="F155" s="120"/>
      <c r="G155" s="121"/>
      <c r="H155" s="121"/>
      <c r="I155" s="121"/>
      <c r="J155" s="121"/>
    </row>
    <row r="156" customHeight="1" spans="1:10">
      <c r="A156" s="126"/>
      <c r="B156" s="126"/>
      <c r="C156" s="126"/>
      <c r="D156" s="126"/>
      <c r="E156" s="120"/>
      <c r="F156" s="120"/>
      <c r="G156" s="121"/>
      <c r="H156" s="121"/>
      <c r="I156" s="121"/>
      <c r="J156" s="121"/>
    </row>
    <row r="157" customHeight="1" spans="1:10">
      <c r="A157" s="126"/>
      <c r="B157" s="126"/>
      <c r="C157" s="126"/>
      <c r="D157" s="126"/>
      <c r="E157" s="120"/>
      <c r="F157" s="120"/>
      <c r="G157" s="121"/>
      <c r="H157" s="121"/>
      <c r="I157" s="121"/>
      <c r="J157" s="121"/>
    </row>
    <row r="158" customHeight="1" spans="1:10">
      <c r="A158" s="126"/>
      <c r="B158" s="126"/>
      <c r="C158" s="126"/>
      <c r="D158" s="126"/>
      <c r="E158" s="120"/>
      <c r="F158" s="120"/>
      <c r="G158" s="121"/>
      <c r="H158" s="121"/>
      <c r="I158" s="121"/>
      <c r="J158" s="121"/>
    </row>
    <row r="159" customHeight="1" spans="1:10">
      <c r="A159" s="126"/>
      <c r="B159" s="126"/>
      <c r="C159" s="126"/>
      <c r="D159" s="126"/>
      <c r="E159" s="120"/>
      <c r="F159" s="120"/>
      <c r="G159" s="121"/>
      <c r="H159" s="121"/>
      <c r="I159" s="121"/>
      <c r="J159" s="121"/>
    </row>
    <row r="160" customHeight="1" spans="1:10">
      <c r="A160" s="126"/>
      <c r="B160" s="126"/>
      <c r="C160" s="126"/>
      <c r="D160" s="126"/>
      <c r="E160" s="120"/>
      <c r="F160" s="120"/>
      <c r="G160" s="121"/>
      <c r="H160" s="121"/>
      <c r="I160" s="121"/>
      <c r="J160" s="121"/>
    </row>
    <row r="161" customHeight="1" spans="1:10">
      <c r="A161" s="126"/>
      <c r="B161" s="126"/>
      <c r="C161" s="126"/>
      <c r="D161" s="126"/>
      <c r="E161" s="120"/>
      <c r="F161" s="120"/>
      <c r="G161" s="121"/>
      <c r="H161" s="121"/>
      <c r="I161" s="121"/>
      <c r="J161" s="121"/>
    </row>
    <row r="162" customHeight="1" spans="1:10">
      <c r="A162" s="126"/>
      <c r="B162" s="126"/>
      <c r="C162" s="126"/>
      <c r="D162" s="126"/>
      <c r="E162" s="120"/>
      <c r="F162" s="120"/>
      <c r="G162" s="121"/>
      <c r="H162" s="121"/>
      <c r="I162" s="121"/>
      <c r="J162" s="121"/>
    </row>
    <row r="163" customHeight="1" spans="1:10">
      <c r="A163" s="126"/>
      <c r="B163" s="126"/>
      <c r="C163" s="126"/>
      <c r="D163" s="126"/>
      <c r="E163" s="120"/>
      <c r="F163" s="120"/>
      <c r="G163" s="121"/>
      <c r="H163" s="121"/>
      <c r="I163" s="121"/>
      <c r="J163" s="121"/>
    </row>
    <row r="164" customHeight="1" spans="1:10">
      <c r="A164" s="126"/>
      <c r="B164" s="126"/>
      <c r="C164" s="126"/>
      <c r="D164" s="126"/>
      <c r="E164" s="120"/>
      <c r="F164" s="120"/>
      <c r="G164" s="121"/>
      <c r="H164" s="121"/>
      <c r="I164" s="121"/>
      <c r="J164" s="121"/>
    </row>
    <row r="165" customHeight="1" spans="1:10">
      <c r="A165" s="126"/>
      <c r="B165" s="126"/>
      <c r="C165" s="126"/>
      <c r="D165" s="126"/>
      <c r="E165" s="120"/>
      <c r="F165" s="120"/>
      <c r="G165" s="121"/>
      <c r="H165" s="121"/>
      <c r="I165" s="121"/>
      <c r="J165" s="121"/>
    </row>
    <row r="166" customHeight="1" spans="1:10">
      <c r="A166" s="126"/>
      <c r="B166" s="126"/>
      <c r="C166" s="126"/>
      <c r="D166" s="126"/>
      <c r="E166" s="120"/>
      <c r="F166" s="120"/>
      <c r="G166" s="121"/>
      <c r="H166" s="121"/>
      <c r="I166" s="121"/>
      <c r="J166" s="121"/>
    </row>
    <row r="167" customHeight="1" spans="1:10">
      <c r="A167" s="126"/>
      <c r="B167" s="126"/>
      <c r="C167" s="126"/>
      <c r="D167" s="126"/>
      <c r="E167" s="120"/>
      <c r="F167" s="120"/>
      <c r="G167" s="121"/>
      <c r="H167" s="121"/>
      <c r="I167" s="121"/>
      <c r="J167" s="121"/>
    </row>
    <row r="168" customHeight="1" spans="1:10">
      <c r="A168" s="126"/>
      <c r="B168" s="126"/>
      <c r="C168" s="126"/>
      <c r="D168" s="126"/>
      <c r="E168" s="120"/>
      <c r="F168" s="120"/>
      <c r="G168" s="121"/>
      <c r="H168" s="121"/>
      <c r="I168" s="121"/>
      <c r="J168" s="121"/>
    </row>
    <row r="169" customHeight="1" spans="1:10">
      <c r="A169" s="126"/>
      <c r="B169" s="126"/>
      <c r="C169" s="126"/>
      <c r="D169" s="126"/>
      <c r="E169" s="120"/>
      <c r="F169" s="120"/>
      <c r="G169" s="121"/>
      <c r="H169" s="121"/>
      <c r="I169" s="121"/>
      <c r="J169" s="121"/>
    </row>
    <row r="170" customHeight="1" spans="1:10">
      <c r="A170" s="126"/>
      <c r="B170" s="126"/>
      <c r="C170" s="126"/>
      <c r="D170" s="126"/>
      <c r="E170" s="120"/>
      <c r="F170" s="120"/>
      <c r="G170" s="121"/>
      <c r="H170" s="121"/>
      <c r="I170" s="121"/>
      <c r="J170" s="121"/>
    </row>
    <row r="171" customHeight="1" spans="1:10">
      <c r="A171" s="126"/>
      <c r="B171" s="126"/>
      <c r="C171" s="126"/>
      <c r="D171" s="126"/>
      <c r="E171" s="120"/>
      <c r="F171" s="120"/>
      <c r="G171" s="121"/>
      <c r="H171" s="121"/>
      <c r="I171" s="121"/>
      <c r="J171" s="121"/>
    </row>
    <row r="172" customHeight="1" spans="1:10">
      <c r="A172" s="126"/>
      <c r="B172" s="126"/>
      <c r="C172" s="126"/>
      <c r="D172" s="126"/>
      <c r="E172" s="120"/>
      <c r="F172" s="120"/>
      <c r="G172" s="121"/>
      <c r="H172" s="121"/>
      <c r="I172" s="121"/>
      <c r="J172" s="121"/>
    </row>
    <row r="173" customHeight="1" spans="1:10">
      <c r="A173" s="126"/>
      <c r="B173" s="126"/>
      <c r="C173" s="126"/>
      <c r="D173" s="126"/>
      <c r="E173" s="120"/>
      <c r="F173" s="120"/>
      <c r="G173" s="121"/>
      <c r="H173" s="121"/>
      <c r="I173" s="121"/>
      <c r="J173" s="121"/>
    </row>
    <row r="174" customHeight="1" spans="1:10">
      <c r="A174" s="126"/>
      <c r="B174" s="126"/>
      <c r="C174" s="126"/>
      <c r="D174" s="126"/>
      <c r="E174" s="120"/>
      <c r="F174" s="120"/>
      <c r="G174" s="121"/>
      <c r="H174" s="121"/>
      <c r="I174" s="121"/>
      <c r="J174" s="121"/>
    </row>
    <row r="175" customHeight="1" spans="1:10">
      <c r="A175" s="126"/>
      <c r="B175" s="126"/>
      <c r="C175" s="126"/>
      <c r="D175" s="126"/>
      <c r="E175" s="120"/>
      <c r="F175" s="120"/>
      <c r="G175" s="121"/>
      <c r="H175" s="121"/>
      <c r="I175" s="121"/>
      <c r="J175" s="121"/>
    </row>
    <row r="176" customHeight="1" spans="1:10">
      <c r="A176" s="126"/>
      <c r="B176" s="126"/>
      <c r="C176" s="126"/>
      <c r="D176" s="126"/>
      <c r="E176" s="120"/>
      <c r="F176" s="120"/>
      <c r="G176" s="121"/>
      <c r="H176" s="121"/>
      <c r="I176" s="121"/>
      <c r="J176" s="121"/>
    </row>
    <row r="177" customHeight="1" spans="1:10">
      <c r="A177" s="126"/>
      <c r="B177" s="126"/>
      <c r="C177" s="126"/>
      <c r="D177" s="126"/>
      <c r="E177" s="120"/>
      <c r="F177" s="120"/>
      <c r="G177" s="121"/>
      <c r="H177" s="121"/>
      <c r="I177" s="121"/>
      <c r="J177" s="121"/>
    </row>
    <row r="178" customHeight="1" spans="1:10">
      <c r="A178" s="126"/>
      <c r="B178" s="126"/>
      <c r="C178" s="126"/>
      <c r="D178" s="126"/>
      <c r="E178" s="120"/>
      <c r="F178" s="120"/>
      <c r="G178" s="121"/>
      <c r="H178" s="121"/>
      <c r="I178" s="121"/>
      <c r="J178" s="121"/>
    </row>
    <row r="179" customHeight="1" spans="1:10">
      <c r="A179" s="126"/>
      <c r="B179" s="126"/>
      <c r="C179" s="126"/>
      <c r="D179" s="126"/>
      <c r="E179" s="120"/>
      <c r="F179" s="120"/>
      <c r="G179" s="121"/>
      <c r="H179" s="121"/>
      <c r="I179" s="121"/>
      <c r="J179" s="121"/>
    </row>
    <row r="180" customHeight="1" spans="1:10">
      <c r="A180" s="126"/>
      <c r="B180" s="126"/>
      <c r="C180" s="126"/>
      <c r="D180" s="126"/>
      <c r="E180" s="120"/>
      <c r="F180" s="120"/>
      <c r="G180" s="121"/>
      <c r="H180" s="121"/>
      <c r="I180" s="121"/>
      <c r="J180" s="121"/>
    </row>
    <row r="181" customHeight="1" spans="1:10">
      <c r="A181" s="126"/>
      <c r="B181" s="126"/>
      <c r="C181" s="126"/>
      <c r="D181" s="126"/>
      <c r="E181" s="120"/>
      <c r="F181" s="120"/>
      <c r="G181" s="121"/>
      <c r="H181" s="121"/>
      <c r="I181" s="121"/>
      <c r="J181" s="121"/>
    </row>
    <row r="182" customHeight="1" spans="1:10">
      <c r="A182" s="126"/>
      <c r="B182" s="126"/>
      <c r="C182" s="126"/>
      <c r="D182" s="126"/>
      <c r="E182" s="120"/>
      <c r="F182" s="120"/>
      <c r="G182" s="121"/>
      <c r="H182" s="121"/>
      <c r="I182" s="121"/>
      <c r="J182" s="121"/>
    </row>
    <row r="183" customHeight="1" spans="1:10">
      <c r="A183" s="126"/>
      <c r="B183" s="126"/>
      <c r="C183" s="126"/>
      <c r="D183" s="126"/>
      <c r="E183" s="120"/>
      <c r="F183" s="120"/>
      <c r="G183" s="121"/>
      <c r="H183" s="121"/>
      <c r="I183" s="121"/>
      <c r="J183" s="121"/>
    </row>
    <row r="184" customHeight="1" spans="1:10">
      <c r="A184" s="126"/>
      <c r="B184" s="126"/>
      <c r="C184" s="126"/>
      <c r="D184" s="126"/>
      <c r="E184" s="120"/>
      <c r="F184" s="120"/>
      <c r="G184" s="121"/>
      <c r="H184" s="121"/>
      <c r="I184" s="121"/>
      <c r="J184" s="121"/>
    </row>
    <row r="185" customHeight="1" spans="1:10">
      <c r="A185" s="126"/>
      <c r="B185" s="126"/>
      <c r="C185" s="126"/>
      <c r="D185" s="126"/>
      <c r="E185" s="120"/>
      <c r="F185" s="120"/>
      <c r="G185" s="121"/>
      <c r="H185" s="121"/>
      <c r="I185" s="121"/>
      <c r="J185" s="121"/>
    </row>
    <row r="186" customHeight="1" spans="1:10">
      <c r="A186" s="126"/>
      <c r="B186" s="126"/>
      <c r="C186" s="126"/>
      <c r="D186" s="126"/>
      <c r="E186" s="120"/>
      <c r="F186" s="120"/>
      <c r="G186" s="121"/>
      <c r="H186" s="121"/>
      <c r="I186" s="121"/>
      <c r="J186" s="121"/>
    </row>
    <row r="187" customHeight="1" spans="1:10">
      <c r="A187" s="126"/>
      <c r="B187" s="126"/>
      <c r="C187" s="126"/>
      <c r="D187" s="126"/>
      <c r="E187" s="120"/>
      <c r="F187" s="120"/>
      <c r="G187" s="121"/>
      <c r="H187" s="121"/>
      <c r="I187" s="121"/>
      <c r="J187" s="121"/>
    </row>
    <row r="188" customHeight="1" spans="1:10">
      <c r="A188" s="126"/>
      <c r="B188" s="126"/>
      <c r="C188" s="126"/>
      <c r="D188" s="126"/>
      <c r="E188" s="120"/>
      <c r="F188" s="120"/>
      <c r="G188" s="121"/>
      <c r="H188" s="121"/>
      <c r="I188" s="121"/>
      <c r="J188" s="121"/>
    </row>
    <row r="189" customHeight="1" spans="1:10">
      <c r="A189" s="126"/>
      <c r="B189" s="126"/>
      <c r="C189" s="126"/>
      <c r="D189" s="126"/>
      <c r="E189" s="120"/>
      <c r="F189" s="120"/>
      <c r="G189" s="121"/>
      <c r="H189" s="121"/>
      <c r="I189" s="121"/>
      <c r="J189" s="121"/>
    </row>
    <row r="190" customHeight="1" spans="1:10">
      <c r="A190" s="126"/>
      <c r="B190" s="126"/>
      <c r="C190" s="126"/>
      <c r="D190" s="126"/>
      <c r="E190" s="120"/>
      <c r="F190" s="120"/>
      <c r="G190" s="121"/>
      <c r="H190" s="121"/>
      <c r="I190" s="121"/>
      <c r="J190" s="121"/>
    </row>
    <row r="191" customHeight="1" spans="1:10">
      <c r="A191" s="126"/>
      <c r="B191" s="126"/>
      <c r="C191" s="126"/>
      <c r="D191" s="126"/>
      <c r="E191" s="120"/>
      <c r="F191" s="120"/>
      <c r="G191" s="121"/>
      <c r="H191" s="121"/>
      <c r="I191" s="121"/>
      <c r="J191" s="121"/>
    </row>
    <row r="192" customHeight="1" spans="1:10">
      <c r="A192" s="126"/>
      <c r="B192" s="126"/>
      <c r="C192" s="126"/>
      <c r="D192" s="126"/>
      <c r="E192" s="120"/>
      <c r="F192" s="120"/>
      <c r="G192" s="121"/>
      <c r="H192" s="121"/>
      <c r="I192" s="121"/>
      <c r="J192" s="121"/>
    </row>
    <row r="193" customHeight="1" spans="1:10">
      <c r="A193" s="126"/>
      <c r="B193" s="126"/>
      <c r="C193" s="126"/>
      <c r="D193" s="126"/>
      <c r="E193" s="120"/>
      <c r="F193" s="120"/>
      <c r="G193" s="121"/>
      <c r="H193" s="121"/>
      <c r="I193" s="121"/>
      <c r="J193" s="121"/>
    </row>
    <row r="194" customHeight="1" spans="1:10">
      <c r="A194" s="126"/>
      <c r="B194" s="126"/>
      <c r="C194" s="126"/>
      <c r="D194" s="126"/>
      <c r="E194" s="120"/>
      <c r="F194" s="120"/>
      <c r="G194" s="121"/>
      <c r="H194" s="121"/>
      <c r="I194" s="121"/>
      <c r="J194" s="121"/>
    </row>
    <row r="195" customHeight="1" spans="1:10">
      <c r="A195" s="126"/>
      <c r="B195" s="126"/>
      <c r="C195" s="126"/>
      <c r="D195" s="126"/>
      <c r="E195" s="120"/>
      <c r="F195" s="120"/>
      <c r="G195" s="121"/>
      <c r="H195" s="121"/>
      <c r="I195" s="121"/>
      <c r="J195" s="121"/>
    </row>
    <row r="196" customHeight="1" spans="1:10">
      <c r="A196" s="126"/>
      <c r="B196" s="126"/>
      <c r="C196" s="126"/>
      <c r="D196" s="126"/>
      <c r="E196" s="120"/>
      <c r="F196" s="120"/>
      <c r="G196" s="121"/>
      <c r="H196" s="121"/>
      <c r="I196" s="121"/>
      <c r="J196" s="121"/>
    </row>
    <row r="197" customHeight="1" spans="1:10">
      <c r="A197" s="126"/>
      <c r="B197" s="126"/>
      <c r="C197" s="126"/>
      <c r="D197" s="126"/>
      <c r="E197" s="120"/>
      <c r="F197" s="120"/>
      <c r="G197" s="121"/>
      <c r="H197" s="121"/>
      <c r="I197" s="121"/>
      <c r="J197" s="121"/>
    </row>
    <row r="198" customHeight="1" spans="1:10">
      <c r="A198" s="126"/>
      <c r="B198" s="126"/>
      <c r="C198" s="126"/>
      <c r="D198" s="126"/>
      <c r="E198" s="120"/>
      <c r="F198" s="120"/>
      <c r="G198" s="121"/>
      <c r="H198" s="121"/>
      <c r="I198" s="121"/>
      <c r="J198" s="121"/>
    </row>
    <row r="199" customHeight="1" spans="1:10">
      <c r="A199" s="126"/>
      <c r="B199" s="126"/>
      <c r="C199" s="126"/>
      <c r="D199" s="126"/>
      <c r="E199" s="120"/>
      <c r="F199" s="120"/>
      <c r="G199" s="121"/>
      <c r="H199" s="121"/>
      <c r="I199" s="121"/>
      <c r="J199" s="121"/>
    </row>
    <row r="200" customHeight="1" spans="1:10">
      <c r="A200" s="126"/>
      <c r="B200" s="126"/>
      <c r="C200" s="126"/>
      <c r="D200" s="126"/>
      <c r="E200" s="120"/>
      <c r="F200" s="120"/>
      <c r="G200" s="121"/>
      <c r="H200" s="121"/>
      <c r="I200" s="121"/>
      <c r="J200" s="121"/>
    </row>
    <row r="201" customHeight="1" spans="1:10">
      <c r="A201" s="126"/>
      <c r="B201" s="126"/>
      <c r="C201" s="126"/>
      <c r="D201" s="126"/>
      <c r="E201" s="120"/>
      <c r="F201" s="120"/>
      <c r="G201" s="121"/>
      <c r="H201" s="121"/>
      <c r="I201" s="121"/>
      <c r="J201" s="121"/>
    </row>
    <row r="202" customHeight="1" spans="1:10">
      <c r="A202" s="126"/>
      <c r="B202" s="126"/>
      <c r="C202" s="126"/>
      <c r="D202" s="126"/>
      <c r="E202" s="120"/>
      <c r="F202" s="120"/>
      <c r="G202" s="121"/>
      <c r="H202" s="121"/>
      <c r="I202" s="121"/>
      <c r="J202" s="121"/>
    </row>
    <row r="203" customHeight="1" spans="1:10">
      <c r="A203" s="126"/>
      <c r="B203" s="126"/>
      <c r="C203" s="126"/>
      <c r="D203" s="126"/>
      <c r="E203" s="120"/>
      <c r="F203" s="120"/>
      <c r="G203" s="121"/>
      <c r="H203" s="121"/>
      <c r="I203" s="121"/>
      <c r="J203" s="121"/>
    </row>
    <row r="204" customHeight="1" spans="1:10">
      <c r="A204" s="126"/>
      <c r="B204" s="126"/>
      <c r="C204" s="126"/>
      <c r="D204" s="126"/>
      <c r="E204" s="120"/>
      <c r="F204" s="120"/>
      <c r="G204" s="121"/>
      <c r="H204" s="121"/>
      <c r="I204" s="121"/>
      <c r="J204" s="121"/>
    </row>
    <row r="205" customHeight="1" spans="1:10">
      <c r="A205" s="126"/>
      <c r="B205" s="126"/>
      <c r="C205" s="126"/>
      <c r="D205" s="126"/>
      <c r="E205" s="120"/>
      <c r="F205" s="120"/>
      <c r="G205" s="121"/>
      <c r="H205" s="121"/>
      <c r="I205" s="121"/>
      <c r="J205" s="121"/>
    </row>
    <row r="206" customHeight="1" spans="1:10">
      <c r="A206" s="126"/>
      <c r="B206" s="126"/>
      <c r="C206" s="126"/>
      <c r="D206" s="126"/>
      <c r="E206" s="120"/>
      <c r="F206" s="120"/>
      <c r="G206" s="121"/>
      <c r="H206" s="121"/>
      <c r="I206" s="121"/>
      <c r="J206" s="121"/>
    </row>
    <row r="207" customHeight="1" spans="1:10">
      <c r="A207" s="126"/>
      <c r="B207" s="126"/>
      <c r="C207" s="126"/>
      <c r="D207" s="126"/>
      <c r="E207" s="120"/>
      <c r="F207" s="120"/>
      <c r="G207" s="121"/>
      <c r="H207" s="121"/>
      <c r="I207" s="121"/>
      <c r="J207" s="121"/>
    </row>
    <row r="208" customHeight="1" spans="1:10">
      <c r="A208" s="126"/>
      <c r="B208" s="126"/>
      <c r="C208" s="126"/>
      <c r="D208" s="126"/>
      <c r="E208" s="120"/>
      <c r="F208" s="120"/>
      <c r="G208" s="121"/>
      <c r="H208" s="121"/>
      <c r="I208" s="121"/>
      <c r="J208" s="121"/>
    </row>
    <row r="209" customHeight="1" spans="1:10">
      <c r="A209" s="126"/>
      <c r="B209" s="126"/>
      <c r="C209" s="126"/>
      <c r="D209" s="126"/>
      <c r="E209" s="120"/>
      <c r="F209" s="120"/>
      <c r="G209" s="121"/>
      <c r="H209" s="121"/>
      <c r="I209" s="121"/>
      <c r="J209" s="121"/>
    </row>
    <row r="210" customHeight="1" spans="1:10">
      <c r="A210" s="126"/>
      <c r="B210" s="126"/>
      <c r="C210" s="126"/>
      <c r="D210" s="126"/>
      <c r="E210" s="120"/>
      <c r="F210" s="120"/>
      <c r="G210" s="121"/>
      <c r="H210" s="121"/>
      <c r="I210" s="121"/>
      <c r="J210" s="121"/>
    </row>
    <row r="211" customHeight="1" spans="1:10">
      <c r="A211" s="126"/>
      <c r="B211" s="126"/>
      <c r="C211" s="126"/>
      <c r="D211" s="126"/>
      <c r="E211" s="120"/>
      <c r="F211" s="120"/>
      <c r="G211" s="121"/>
      <c r="H211" s="121"/>
      <c r="I211" s="121"/>
      <c r="J211" s="121"/>
    </row>
    <row r="212" customHeight="1" spans="1:10">
      <c r="A212" s="126"/>
      <c r="B212" s="126"/>
      <c r="C212" s="126"/>
      <c r="D212" s="126"/>
      <c r="E212" s="120"/>
      <c r="F212" s="120"/>
      <c r="G212" s="121"/>
      <c r="H212" s="121"/>
      <c r="I212" s="121"/>
      <c r="J212" s="121"/>
    </row>
    <row r="213" customHeight="1" spans="1:10">
      <c r="A213" s="126"/>
      <c r="B213" s="126"/>
      <c r="C213" s="126"/>
      <c r="D213" s="126"/>
      <c r="E213" s="120"/>
      <c r="F213" s="120"/>
      <c r="G213" s="121"/>
      <c r="H213" s="121"/>
      <c r="I213" s="121"/>
      <c r="J213" s="121"/>
    </row>
    <row r="214" customHeight="1" spans="1:10">
      <c r="A214" s="126"/>
      <c r="B214" s="126"/>
      <c r="C214" s="126"/>
      <c r="D214" s="126"/>
      <c r="E214" s="120"/>
      <c r="F214" s="120"/>
      <c r="G214" s="121"/>
      <c r="H214" s="121"/>
      <c r="I214" s="121"/>
      <c r="J214" s="121"/>
    </row>
    <row r="215" customHeight="1" spans="1:10">
      <c r="A215" s="126"/>
      <c r="B215" s="126"/>
      <c r="C215" s="126"/>
      <c r="D215" s="126"/>
      <c r="E215" s="120"/>
      <c r="F215" s="120"/>
      <c r="G215" s="121"/>
      <c r="H215" s="121"/>
      <c r="I215" s="121"/>
      <c r="J215" s="121"/>
    </row>
    <row r="216" customHeight="1" spans="1:10">
      <c r="A216" s="126"/>
      <c r="B216" s="126"/>
      <c r="C216" s="126"/>
      <c r="D216" s="126"/>
      <c r="E216" s="120"/>
      <c r="F216" s="120"/>
      <c r="G216" s="121"/>
      <c r="H216" s="121"/>
      <c r="I216" s="121"/>
      <c r="J216" s="121"/>
    </row>
    <row r="217" customHeight="1" spans="1:10">
      <c r="A217" s="126"/>
      <c r="B217" s="126"/>
      <c r="C217" s="126"/>
      <c r="D217" s="126"/>
      <c r="E217" s="120"/>
      <c r="F217" s="120"/>
      <c r="G217" s="121"/>
      <c r="H217" s="121"/>
      <c r="I217" s="121"/>
      <c r="J217" s="121"/>
    </row>
    <row r="218" customHeight="1" spans="1:10">
      <c r="A218" s="126"/>
      <c r="B218" s="126"/>
      <c r="C218" s="126"/>
      <c r="D218" s="126"/>
      <c r="E218" s="120"/>
      <c r="F218" s="120"/>
      <c r="G218" s="121"/>
      <c r="H218" s="121"/>
      <c r="I218" s="121"/>
      <c r="J218" s="121"/>
    </row>
    <row r="219" customHeight="1" spans="1:10">
      <c r="A219" s="126"/>
      <c r="B219" s="126"/>
      <c r="C219" s="126"/>
      <c r="D219" s="126"/>
      <c r="E219" s="120"/>
      <c r="F219" s="120"/>
      <c r="G219" s="121"/>
      <c r="H219" s="121"/>
      <c r="I219" s="121"/>
      <c r="J219" s="121"/>
    </row>
    <row r="220" customHeight="1" spans="1:10">
      <c r="A220" s="126"/>
      <c r="B220" s="126"/>
      <c r="C220" s="126"/>
      <c r="D220" s="126"/>
      <c r="E220" s="120"/>
      <c r="F220" s="120"/>
      <c r="G220" s="121"/>
      <c r="H220" s="121"/>
      <c r="I220" s="121"/>
      <c r="J220" s="121"/>
    </row>
    <row r="221" customHeight="1" spans="1:10">
      <c r="A221" s="126"/>
      <c r="B221" s="126"/>
      <c r="C221" s="126"/>
      <c r="D221" s="126"/>
      <c r="E221" s="120"/>
      <c r="F221" s="120"/>
      <c r="G221" s="121"/>
      <c r="H221" s="121"/>
      <c r="I221" s="121"/>
      <c r="J221" s="121"/>
    </row>
    <row r="222" customHeight="1" spans="1:10">
      <c r="A222" s="126"/>
      <c r="B222" s="126"/>
      <c r="C222" s="126"/>
      <c r="D222" s="126"/>
      <c r="E222" s="120"/>
      <c r="F222" s="120"/>
      <c r="G222" s="121"/>
      <c r="H222" s="121"/>
      <c r="I222" s="121"/>
      <c r="J222" s="121"/>
    </row>
    <row r="223" customHeight="1" spans="1:10">
      <c r="A223" s="126"/>
      <c r="B223" s="126"/>
      <c r="C223" s="126"/>
      <c r="D223" s="126"/>
      <c r="E223" s="120"/>
      <c r="F223" s="120"/>
      <c r="G223" s="121"/>
      <c r="H223" s="121"/>
      <c r="I223" s="121"/>
      <c r="J223" s="121"/>
    </row>
    <row r="224" customHeight="1" spans="1:10">
      <c r="A224" s="126"/>
      <c r="B224" s="126"/>
      <c r="C224" s="126"/>
      <c r="D224" s="126"/>
      <c r="E224" s="120"/>
      <c r="F224" s="120"/>
      <c r="G224" s="121"/>
      <c r="H224" s="121"/>
      <c r="I224" s="121"/>
      <c r="J224" s="121"/>
    </row>
    <row r="225" customHeight="1" spans="1:10">
      <c r="A225" s="126"/>
      <c r="B225" s="126"/>
      <c r="C225" s="126"/>
      <c r="D225" s="126"/>
      <c r="E225" s="120"/>
      <c r="F225" s="120"/>
      <c r="G225" s="121"/>
      <c r="H225" s="121"/>
      <c r="I225" s="121"/>
      <c r="J225" s="121"/>
    </row>
    <row r="226" customHeight="1" spans="1:10">
      <c r="A226" s="126"/>
      <c r="B226" s="126"/>
      <c r="C226" s="126"/>
      <c r="D226" s="126"/>
      <c r="E226" s="120"/>
      <c r="F226" s="120"/>
      <c r="G226" s="121"/>
      <c r="H226" s="121"/>
      <c r="I226" s="121"/>
      <c r="J226" s="121"/>
    </row>
    <row r="227" customHeight="1" spans="1:10">
      <c r="A227" s="126"/>
      <c r="B227" s="126"/>
      <c r="C227" s="126"/>
      <c r="D227" s="126"/>
      <c r="E227" s="120"/>
      <c r="F227" s="120"/>
      <c r="G227" s="121"/>
      <c r="H227" s="121"/>
      <c r="I227" s="121"/>
      <c r="J227" s="121"/>
    </row>
    <row r="228" customHeight="1" spans="1:10">
      <c r="A228" s="126"/>
      <c r="B228" s="126"/>
      <c r="C228" s="126"/>
      <c r="D228" s="126"/>
      <c r="E228" s="120"/>
      <c r="F228" s="120"/>
      <c r="G228" s="121"/>
      <c r="H228" s="121"/>
      <c r="I228" s="121"/>
      <c r="J228" s="121"/>
    </row>
    <row r="229" customHeight="1" spans="1:10">
      <c r="A229" s="126"/>
      <c r="B229" s="126"/>
      <c r="C229" s="126"/>
      <c r="D229" s="126"/>
      <c r="E229" s="120"/>
      <c r="F229" s="120"/>
      <c r="G229" s="121"/>
      <c r="H229" s="121"/>
      <c r="I229" s="121"/>
      <c r="J229" s="121"/>
    </row>
    <row r="230" customHeight="1" spans="1:10">
      <c r="A230" s="126"/>
      <c r="B230" s="126"/>
      <c r="C230" s="126"/>
      <c r="D230" s="126"/>
      <c r="E230" s="120"/>
      <c r="F230" s="120"/>
      <c r="G230" s="121"/>
      <c r="H230" s="121"/>
      <c r="I230" s="121"/>
      <c r="J230" s="121"/>
    </row>
    <row r="231" customHeight="1" spans="1:10">
      <c r="A231" s="126"/>
      <c r="B231" s="126"/>
      <c r="C231" s="126"/>
      <c r="D231" s="126"/>
      <c r="E231" s="120"/>
      <c r="F231" s="120"/>
      <c r="G231" s="121"/>
      <c r="H231" s="121"/>
      <c r="I231" s="121"/>
      <c r="J231" s="121"/>
    </row>
    <row r="232" customHeight="1" spans="1:10">
      <c r="A232" s="126"/>
      <c r="B232" s="126"/>
      <c r="C232" s="126"/>
      <c r="D232" s="126"/>
      <c r="E232" s="120"/>
      <c r="F232" s="120"/>
      <c r="G232" s="121"/>
      <c r="H232" s="121"/>
      <c r="I232" s="121"/>
      <c r="J232" s="121"/>
    </row>
    <row r="233" customHeight="1" spans="1:10">
      <c r="A233" s="126"/>
      <c r="B233" s="126"/>
      <c r="C233" s="126"/>
      <c r="D233" s="126"/>
      <c r="E233" s="120"/>
      <c r="F233" s="120"/>
      <c r="G233" s="121"/>
      <c r="H233" s="121"/>
      <c r="I233" s="121"/>
      <c r="J233" s="121"/>
    </row>
    <row r="234" customHeight="1" spans="1:10">
      <c r="A234" s="126"/>
      <c r="B234" s="126"/>
      <c r="C234" s="126"/>
      <c r="D234" s="126"/>
      <c r="E234" s="120"/>
      <c r="F234" s="120"/>
      <c r="G234" s="121"/>
      <c r="H234" s="121"/>
      <c r="I234" s="121"/>
      <c r="J234" s="121"/>
    </row>
    <row r="235" customHeight="1" spans="1:10">
      <c r="A235" s="126"/>
      <c r="B235" s="126"/>
      <c r="C235" s="126"/>
      <c r="D235" s="126"/>
      <c r="E235" s="120"/>
      <c r="F235" s="120"/>
      <c r="G235" s="121"/>
      <c r="H235" s="121"/>
      <c r="I235" s="121"/>
      <c r="J235" s="121"/>
    </row>
    <row r="236" customHeight="1" spans="1:10">
      <c r="A236" s="126"/>
      <c r="B236" s="126"/>
      <c r="C236" s="126"/>
      <c r="D236" s="126"/>
      <c r="E236" s="120"/>
      <c r="F236" s="120"/>
      <c r="G236" s="121"/>
      <c r="H236" s="121"/>
      <c r="I236" s="121"/>
      <c r="J236" s="121"/>
    </row>
    <row r="237" customHeight="1" spans="1:10">
      <c r="A237" s="126"/>
      <c r="B237" s="126"/>
      <c r="C237" s="126"/>
      <c r="D237" s="126"/>
      <c r="E237" s="120"/>
      <c r="F237" s="120"/>
      <c r="G237" s="121"/>
      <c r="H237" s="121"/>
      <c r="I237" s="121"/>
      <c r="J237" s="121"/>
    </row>
    <row r="238" customHeight="1" spans="1:10">
      <c r="A238" s="126"/>
      <c r="B238" s="126"/>
      <c r="C238" s="126"/>
      <c r="D238" s="126"/>
      <c r="E238" s="120"/>
      <c r="F238" s="120"/>
      <c r="G238" s="121"/>
      <c r="H238" s="121"/>
      <c r="I238" s="121"/>
      <c r="J238" s="121"/>
    </row>
    <row r="239" customHeight="1" spans="1:10">
      <c r="A239" s="126"/>
      <c r="B239" s="126"/>
      <c r="C239" s="126"/>
      <c r="D239" s="126"/>
      <c r="E239" s="120"/>
      <c r="F239" s="120"/>
      <c r="G239" s="121"/>
      <c r="H239" s="121"/>
      <c r="I239" s="121"/>
      <c r="J239" s="121"/>
    </row>
    <row r="240" customHeight="1" spans="1:10">
      <c r="A240" s="126"/>
      <c r="B240" s="126"/>
      <c r="C240" s="126"/>
      <c r="D240" s="126"/>
      <c r="E240" s="120"/>
      <c r="F240" s="120"/>
      <c r="G240" s="121"/>
      <c r="H240" s="121"/>
      <c r="I240" s="121"/>
      <c r="J240" s="121"/>
    </row>
    <row r="241" customHeight="1" spans="1:10">
      <c r="A241" s="126"/>
      <c r="B241" s="126"/>
      <c r="C241" s="126"/>
      <c r="D241" s="126"/>
      <c r="E241" s="120"/>
      <c r="F241" s="120"/>
      <c r="G241" s="121"/>
      <c r="H241" s="121"/>
      <c r="I241" s="121"/>
      <c r="J241" s="121"/>
    </row>
    <row r="242" customHeight="1" spans="1:10">
      <c r="A242" s="126"/>
      <c r="B242" s="126"/>
      <c r="C242" s="126"/>
      <c r="D242" s="126"/>
      <c r="E242" s="120"/>
      <c r="F242" s="120"/>
      <c r="G242" s="121"/>
      <c r="H242" s="121"/>
      <c r="I242" s="121"/>
      <c r="J242" s="121"/>
    </row>
    <row r="243" customHeight="1" spans="1:10">
      <c r="A243" s="126"/>
      <c r="B243" s="126"/>
      <c r="C243" s="126"/>
      <c r="D243" s="126"/>
      <c r="E243" s="120"/>
      <c r="F243" s="120"/>
      <c r="G243" s="121"/>
      <c r="H243" s="121"/>
      <c r="I243" s="121"/>
      <c r="J243" s="121"/>
    </row>
    <row r="244" customHeight="1" spans="1:10">
      <c r="A244" s="126"/>
      <c r="B244" s="126"/>
      <c r="C244" s="126"/>
      <c r="D244" s="126"/>
      <c r="E244" s="120"/>
      <c r="F244" s="120"/>
      <c r="G244" s="121"/>
      <c r="H244" s="121"/>
      <c r="I244" s="121"/>
      <c r="J244" s="121"/>
    </row>
    <row r="245" customHeight="1" spans="1:10">
      <c r="A245" s="126"/>
      <c r="B245" s="126"/>
      <c r="C245" s="126"/>
      <c r="D245" s="126"/>
      <c r="E245" s="120"/>
      <c r="F245" s="120"/>
      <c r="G245" s="121"/>
      <c r="H245" s="121"/>
      <c r="I245" s="121"/>
      <c r="J245" s="121"/>
    </row>
    <row r="246" customHeight="1" spans="1:10">
      <c r="A246" s="126"/>
      <c r="B246" s="126"/>
      <c r="C246" s="126"/>
      <c r="D246" s="126"/>
      <c r="E246" s="120"/>
      <c r="F246" s="120"/>
      <c r="G246" s="121"/>
      <c r="H246" s="121"/>
      <c r="I246" s="121"/>
      <c r="J246" s="121"/>
    </row>
    <row r="247" customHeight="1" spans="1:10">
      <c r="A247" s="126"/>
      <c r="B247" s="126"/>
      <c r="C247" s="126"/>
      <c r="D247" s="126"/>
      <c r="E247" s="120"/>
      <c r="F247" s="120"/>
      <c r="G247" s="121"/>
      <c r="H247" s="121"/>
      <c r="I247" s="121"/>
      <c r="J247" s="121"/>
    </row>
    <row r="248" customHeight="1" spans="1:10">
      <c r="A248" s="126"/>
      <c r="B248" s="126"/>
      <c r="C248" s="126"/>
      <c r="D248" s="126"/>
      <c r="E248" s="120"/>
      <c r="F248" s="120"/>
      <c r="G248" s="121"/>
      <c r="H248" s="121"/>
      <c r="I248" s="121"/>
      <c r="J248" s="121"/>
    </row>
    <row r="249" customHeight="1" spans="1:10">
      <c r="A249" s="126"/>
      <c r="B249" s="126"/>
      <c r="C249" s="126"/>
      <c r="D249" s="126"/>
      <c r="E249" s="120"/>
      <c r="F249" s="120"/>
      <c r="G249" s="121"/>
      <c r="H249" s="121"/>
      <c r="I249" s="121"/>
      <c r="J249" s="121"/>
    </row>
    <row r="250" customHeight="1" spans="1:10">
      <c r="A250" s="126"/>
      <c r="B250" s="126"/>
      <c r="C250" s="126"/>
      <c r="D250" s="126"/>
      <c r="E250" s="120"/>
      <c r="F250" s="120"/>
      <c r="G250" s="121"/>
      <c r="H250" s="121"/>
      <c r="I250" s="121"/>
      <c r="J250" s="121"/>
    </row>
    <row r="251" customHeight="1" spans="1:10">
      <c r="A251" s="126"/>
      <c r="B251" s="126"/>
      <c r="C251" s="126"/>
      <c r="D251" s="126"/>
      <c r="E251" s="120"/>
      <c r="F251" s="120"/>
      <c r="G251" s="121"/>
      <c r="H251" s="121"/>
      <c r="I251" s="121"/>
      <c r="J251" s="121"/>
    </row>
    <row r="252" customHeight="1" spans="1:10">
      <c r="A252" s="126"/>
      <c r="B252" s="126"/>
      <c r="C252" s="126"/>
      <c r="D252" s="126"/>
      <c r="E252" s="120"/>
      <c r="F252" s="120"/>
      <c r="G252" s="121"/>
      <c r="H252" s="121"/>
      <c r="I252" s="121"/>
      <c r="J252" s="121"/>
    </row>
    <row r="253" customHeight="1" spans="1:10">
      <c r="A253" s="126"/>
      <c r="B253" s="126"/>
      <c r="C253" s="126"/>
      <c r="D253" s="126"/>
      <c r="E253" s="120"/>
      <c r="F253" s="120"/>
      <c r="G253" s="121"/>
      <c r="H253" s="121"/>
      <c r="I253" s="121"/>
      <c r="J253" s="121"/>
    </row>
    <row r="254" customHeight="1" spans="1:10">
      <c r="A254" s="126"/>
      <c r="B254" s="126"/>
      <c r="C254" s="126"/>
      <c r="D254" s="126"/>
      <c r="E254" s="120"/>
      <c r="F254" s="120"/>
      <c r="G254" s="121"/>
      <c r="H254" s="121"/>
      <c r="I254" s="121"/>
      <c r="J254" s="121"/>
    </row>
    <row r="255" customHeight="1" spans="1:10">
      <c r="A255" s="126"/>
      <c r="B255" s="126"/>
      <c r="C255" s="126"/>
      <c r="D255" s="126"/>
      <c r="E255" s="120"/>
      <c r="F255" s="120"/>
      <c r="G255" s="121"/>
      <c r="H255" s="121"/>
      <c r="I255" s="121"/>
      <c r="J255" s="121"/>
    </row>
    <row r="256" customHeight="1" spans="1:10">
      <c r="A256" s="126"/>
      <c r="B256" s="126"/>
      <c r="C256" s="126"/>
      <c r="D256" s="126"/>
      <c r="E256" s="120"/>
      <c r="F256" s="120"/>
      <c r="G256" s="121"/>
      <c r="H256" s="121"/>
      <c r="I256" s="121"/>
      <c r="J256" s="121"/>
    </row>
    <row r="257" customHeight="1" spans="1:10">
      <c r="A257" s="126"/>
      <c r="B257" s="126"/>
      <c r="C257" s="126"/>
      <c r="D257" s="126"/>
      <c r="E257" s="120"/>
      <c r="F257" s="120"/>
      <c r="G257" s="121"/>
      <c r="H257" s="121"/>
      <c r="I257" s="121"/>
      <c r="J257" s="121"/>
    </row>
    <row r="258" customHeight="1" spans="1:10">
      <c r="A258" s="126"/>
      <c r="B258" s="126"/>
      <c r="C258" s="126"/>
      <c r="D258" s="126"/>
      <c r="E258" s="120"/>
      <c r="F258" s="120"/>
      <c r="G258" s="121"/>
      <c r="H258" s="121"/>
      <c r="I258" s="121"/>
      <c r="J258" s="121"/>
    </row>
    <row r="259" customHeight="1" spans="1:10">
      <c r="A259" s="126"/>
      <c r="B259" s="126"/>
      <c r="C259" s="126"/>
      <c r="D259" s="126"/>
      <c r="E259" s="120"/>
      <c r="F259" s="120"/>
      <c r="G259" s="121"/>
      <c r="H259" s="121"/>
      <c r="I259" s="121"/>
      <c r="J259" s="121"/>
    </row>
    <row r="260" customHeight="1" spans="1:10">
      <c r="A260" s="126"/>
      <c r="B260" s="126"/>
      <c r="C260" s="126"/>
      <c r="D260" s="126"/>
      <c r="E260" s="120"/>
      <c r="F260" s="120"/>
      <c r="G260" s="121"/>
      <c r="H260" s="121"/>
      <c r="I260" s="121"/>
      <c r="J260" s="121"/>
    </row>
    <row r="261" customHeight="1" spans="1:10">
      <c r="A261" s="126"/>
      <c r="B261" s="126"/>
      <c r="C261" s="126"/>
      <c r="D261" s="126"/>
      <c r="E261" s="120"/>
      <c r="F261" s="120"/>
      <c r="G261" s="121"/>
      <c r="H261" s="121"/>
      <c r="I261" s="121"/>
      <c r="J261" s="121"/>
    </row>
    <row r="262" customHeight="1" spans="1:10">
      <c r="A262" s="126"/>
      <c r="B262" s="126"/>
      <c r="C262" s="126"/>
      <c r="D262" s="126"/>
      <c r="E262" s="120"/>
      <c r="F262" s="120"/>
      <c r="G262" s="121"/>
      <c r="H262" s="121"/>
      <c r="I262" s="121"/>
      <c r="J262" s="121"/>
    </row>
    <row r="263" customHeight="1" spans="1:10">
      <c r="A263" s="126"/>
      <c r="B263" s="126"/>
      <c r="C263" s="126"/>
      <c r="D263" s="126"/>
      <c r="E263" s="120"/>
      <c r="F263" s="120"/>
      <c r="G263" s="121"/>
      <c r="H263" s="121"/>
      <c r="I263" s="121"/>
      <c r="J263" s="121"/>
    </row>
    <row r="264" customHeight="1" spans="1:10">
      <c r="A264" s="126"/>
      <c r="B264" s="126"/>
      <c r="C264" s="126"/>
      <c r="D264" s="126"/>
      <c r="E264" s="120"/>
      <c r="F264" s="120"/>
      <c r="G264" s="121"/>
      <c r="H264" s="121"/>
      <c r="I264" s="121"/>
      <c r="J264" s="121"/>
    </row>
    <row r="265" customHeight="1" spans="1:10">
      <c r="A265" s="126"/>
      <c r="B265" s="126"/>
      <c r="C265" s="126"/>
      <c r="D265" s="126"/>
      <c r="E265" s="120"/>
      <c r="F265" s="120"/>
      <c r="G265" s="121"/>
      <c r="H265" s="121"/>
      <c r="I265" s="121"/>
      <c r="J265" s="121"/>
    </row>
    <row r="266" customHeight="1" spans="1:10">
      <c r="A266" s="126"/>
      <c r="B266" s="126"/>
      <c r="C266" s="126"/>
      <c r="D266" s="126"/>
      <c r="E266" s="120"/>
      <c r="F266" s="120"/>
      <c r="G266" s="121"/>
      <c r="H266" s="121"/>
      <c r="I266" s="121"/>
      <c r="J266" s="121"/>
    </row>
    <row r="267" customHeight="1" spans="1:10">
      <c r="A267" s="126"/>
      <c r="B267" s="126"/>
      <c r="C267" s="126"/>
      <c r="D267" s="126"/>
      <c r="E267" s="120"/>
      <c r="F267" s="120"/>
      <c r="G267" s="121"/>
      <c r="H267" s="121"/>
      <c r="I267" s="121"/>
      <c r="J267" s="121"/>
    </row>
    <row r="268" customHeight="1" spans="1:10">
      <c r="A268" s="126"/>
      <c r="B268" s="126"/>
      <c r="C268" s="126"/>
      <c r="D268" s="126"/>
      <c r="E268" s="120"/>
      <c r="F268" s="120"/>
      <c r="G268" s="121"/>
      <c r="H268" s="121"/>
      <c r="I268" s="121"/>
      <c r="J268" s="121"/>
    </row>
    <row r="269" customHeight="1" spans="1:10">
      <c r="A269" s="126"/>
      <c r="B269" s="126"/>
      <c r="C269" s="126"/>
      <c r="D269" s="126"/>
      <c r="E269" s="120"/>
      <c r="F269" s="120"/>
      <c r="G269" s="121"/>
      <c r="H269" s="121"/>
      <c r="I269" s="121"/>
      <c r="J269" s="121"/>
    </row>
    <row r="270" customHeight="1" spans="1:10">
      <c r="A270" s="126"/>
      <c r="B270" s="126"/>
      <c r="C270" s="126"/>
      <c r="D270" s="126"/>
      <c r="E270" s="120"/>
      <c r="F270" s="120"/>
      <c r="G270" s="121"/>
      <c r="H270" s="121"/>
      <c r="I270" s="121"/>
      <c r="J270" s="121"/>
    </row>
    <row r="271" customHeight="1" spans="1:10">
      <c r="A271" s="126"/>
      <c r="B271" s="126"/>
      <c r="C271" s="126"/>
      <c r="D271" s="126"/>
      <c r="E271" s="120"/>
      <c r="F271" s="120"/>
      <c r="G271" s="121"/>
      <c r="H271" s="121"/>
      <c r="I271" s="121"/>
      <c r="J271" s="121"/>
    </row>
    <row r="272" customHeight="1" spans="1:10">
      <c r="A272" s="126"/>
      <c r="B272" s="126"/>
      <c r="C272" s="126"/>
      <c r="D272" s="126"/>
      <c r="E272" s="120"/>
      <c r="F272" s="120"/>
      <c r="G272" s="121"/>
      <c r="H272" s="121"/>
      <c r="I272" s="121"/>
      <c r="J272" s="121"/>
    </row>
    <row r="273" customHeight="1" spans="1:10">
      <c r="A273" s="126"/>
      <c r="B273" s="126"/>
      <c r="C273" s="126"/>
      <c r="D273" s="126"/>
      <c r="E273" s="120"/>
      <c r="F273" s="120"/>
      <c r="G273" s="121"/>
      <c r="H273" s="121"/>
      <c r="I273" s="121"/>
      <c r="J273" s="121"/>
    </row>
    <row r="274" customHeight="1" spans="1:10">
      <c r="A274" s="126"/>
      <c r="B274" s="126"/>
      <c r="C274" s="126"/>
      <c r="D274" s="126"/>
      <c r="E274" s="120"/>
      <c r="F274" s="120"/>
      <c r="G274" s="121"/>
      <c r="H274" s="121"/>
      <c r="I274" s="121"/>
      <c r="J274" s="121"/>
    </row>
    <row r="275" customHeight="1" spans="1:10">
      <c r="A275" s="126"/>
      <c r="B275" s="126"/>
      <c r="C275" s="126"/>
      <c r="D275" s="126"/>
      <c r="E275" s="120"/>
      <c r="F275" s="120"/>
      <c r="G275" s="121"/>
      <c r="H275" s="121"/>
      <c r="I275" s="121"/>
      <c r="J275" s="121"/>
    </row>
    <row r="276" customHeight="1" spans="1:10">
      <c r="A276" s="126"/>
      <c r="B276" s="126"/>
      <c r="C276" s="126"/>
      <c r="D276" s="126"/>
      <c r="E276" s="120"/>
      <c r="F276" s="120"/>
      <c r="G276" s="121"/>
      <c r="H276" s="121"/>
      <c r="I276" s="121"/>
      <c r="J276" s="121"/>
    </row>
    <row r="277" customHeight="1" spans="1:10">
      <c r="A277" s="126"/>
      <c r="B277" s="126"/>
      <c r="C277" s="126"/>
      <c r="D277" s="126"/>
      <c r="E277" s="120"/>
      <c r="F277" s="120"/>
      <c r="G277" s="121"/>
      <c r="H277" s="121"/>
      <c r="I277" s="121"/>
      <c r="J277" s="121"/>
    </row>
    <row r="278" customHeight="1" spans="1:10">
      <c r="A278" s="126"/>
      <c r="B278" s="126"/>
      <c r="C278" s="126"/>
      <c r="D278" s="126"/>
      <c r="E278" s="120"/>
      <c r="F278" s="120"/>
      <c r="G278" s="121"/>
      <c r="H278" s="121"/>
      <c r="I278" s="121"/>
      <c r="J278" s="121"/>
    </row>
    <row r="279" customHeight="1" spans="1:10">
      <c r="A279" s="126"/>
      <c r="B279" s="126"/>
      <c r="C279" s="126"/>
      <c r="D279" s="126"/>
      <c r="E279" s="120"/>
      <c r="F279" s="120"/>
      <c r="G279" s="121"/>
      <c r="H279" s="121"/>
      <c r="I279" s="121"/>
      <c r="J279" s="121"/>
    </row>
    <row r="280" customHeight="1" spans="1:10">
      <c r="A280" s="126"/>
      <c r="B280" s="126"/>
      <c r="C280" s="126"/>
      <c r="D280" s="126"/>
      <c r="E280" s="120"/>
      <c r="F280" s="120"/>
      <c r="G280" s="121"/>
      <c r="H280" s="121"/>
      <c r="I280" s="121"/>
      <c r="J280" s="121"/>
    </row>
    <row r="281" customHeight="1" spans="1:10">
      <c r="A281" s="126"/>
      <c r="B281" s="126"/>
      <c r="C281" s="126"/>
      <c r="D281" s="126"/>
      <c r="E281" s="120"/>
      <c r="F281" s="120"/>
      <c r="G281" s="121"/>
      <c r="H281" s="121"/>
      <c r="I281" s="121"/>
      <c r="J281" s="121"/>
    </row>
    <row r="282" customHeight="1" spans="1:10">
      <c r="A282" s="126"/>
      <c r="B282" s="126"/>
      <c r="C282" s="126"/>
      <c r="D282" s="126"/>
      <c r="E282" s="120"/>
      <c r="F282" s="120"/>
      <c r="G282" s="121"/>
      <c r="H282" s="121"/>
      <c r="I282" s="121"/>
      <c r="J282" s="121"/>
    </row>
    <row r="283" customHeight="1" spans="1:10">
      <c r="A283" s="126"/>
      <c r="B283" s="126"/>
      <c r="C283" s="126"/>
      <c r="D283" s="126"/>
      <c r="E283" s="120"/>
      <c r="F283" s="120"/>
      <c r="G283" s="121"/>
      <c r="H283" s="121"/>
      <c r="I283" s="121"/>
      <c r="J283" s="121"/>
    </row>
    <row r="284" customHeight="1" spans="1:10">
      <c r="A284" s="126"/>
      <c r="B284" s="126"/>
      <c r="C284" s="126"/>
      <c r="D284" s="126"/>
      <c r="E284" s="120"/>
      <c r="F284" s="120"/>
      <c r="G284" s="121"/>
      <c r="H284" s="121"/>
      <c r="I284" s="121"/>
      <c r="J284" s="121"/>
    </row>
    <row r="285" customHeight="1" spans="1:10">
      <c r="A285" s="126"/>
      <c r="B285" s="126"/>
      <c r="C285" s="126"/>
      <c r="D285" s="126"/>
      <c r="E285" s="120"/>
      <c r="F285" s="120"/>
      <c r="G285" s="121"/>
      <c r="H285" s="121"/>
      <c r="I285" s="121"/>
      <c r="J285" s="121"/>
    </row>
    <row r="286" customHeight="1" spans="1:10">
      <c r="A286" s="126"/>
      <c r="B286" s="126"/>
      <c r="C286" s="126"/>
      <c r="D286" s="126"/>
      <c r="E286" s="120"/>
      <c r="F286" s="120"/>
      <c r="G286" s="121"/>
      <c r="H286" s="121"/>
      <c r="I286" s="121"/>
      <c r="J286" s="121"/>
    </row>
    <row r="287" customHeight="1" spans="1:10">
      <c r="A287" s="126"/>
      <c r="B287" s="126"/>
      <c r="C287" s="126"/>
      <c r="D287" s="126"/>
      <c r="E287" s="120"/>
      <c r="F287" s="120"/>
      <c r="G287" s="121"/>
      <c r="H287" s="121"/>
      <c r="I287" s="121"/>
      <c r="J287" s="121"/>
    </row>
    <row r="288" customHeight="1" spans="1:10">
      <c r="A288" s="126"/>
      <c r="B288" s="126"/>
      <c r="C288" s="126"/>
      <c r="D288" s="126"/>
      <c r="E288" s="120"/>
      <c r="F288" s="120"/>
      <c r="G288" s="121"/>
      <c r="H288" s="121"/>
      <c r="I288" s="121"/>
      <c r="J288" s="121"/>
    </row>
    <row r="289" customHeight="1" spans="1:10">
      <c r="A289" s="126"/>
      <c r="B289" s="126"/>
      <c r="C289" s="126"/>
      <c r="D289" s="126"/>
      <c r="E289" s="120"/>
      <c r="F289" s="120"/>
      <c r="G289" s="121"/>
      <c r="H289" s="121"/>
      <c r="I289" s="121"/>
      <c r="J289" s="121"/>
    </row>
    <row r="290" customHeight="1" spans="1:10">
      <c r="A290" s="126"/>
      <c r="B290" s="126"/>
      <c r="C290" s="126"/>
      <c r="D290" s="126"/>
      <c r="E290" s="120"/>
      <c r="F290" s="120"/>
      <c r="G290" s="121"/>
      <c r="H290" s="121"/>
      <c r="I290" s="121"/>
      <c r="J290" s="121"/>
    </row>
    <row r="291" customHeight="1" spans="1:10">
      <c r="A291" s="126"/>
      <c r="B291" s="126"/>
      <c r="C291" s="126"/>
      <c r="D291" s="126"/>
      <c r="E291" s="120"/>
      <c r="F291" s="120"/>
      <c r="G291" s="121"/>
      <c r="H291" s="121"/>
      <c r="I291" s="121"/>
      <c r="J291" s="121"/>
    </row>
    <row r="292" customHeight="1" spans="1:10">
      <c r="A292" s="126"/>
      <c r="B292" s="126"/>
      <c r="C292" s="126"/>
      <c r="D292" s="126"/>
      <c r="E292" s="120"/>
      <c r="F292" s="120"/>
      <c r="G292" s="121"/>
      <c r="H292" s="121"/>
      <c r="I292" s="121"/>
      <c r="J292" s="121"/>
    </row>
    <row r="293" customHeight="1" spans="1:10">
      <c r="A293" s="126"/>
      <c r="B293" s="126"/>
      <c r="C293" s="126"/>
      <c r="D293" s="126"/>
      <c r="E293" s="120"/>
      <c r="F293" s="120"/>
      <c r="G293" s="121"/>
      <c r="H293" s="121"/>
      <c r="I293" s="121"/>
      <c r="J293" s="121"/>
    </row>
    <row r="294" customHeight="1" spans="1:10">
      <c r="A294" s="126"/>
      <c r="B294" s="126"/>
      <c r="C294" s="126"/>
      <c r="D294" s="126"/>
      <c r="E294" s="120"/>
      <c r="F294" s="120"/>
      <c r="G294" s="121"/>
      <c r="H294" s="121"/>
      <c r="I294" s="121"/>
      <c r="J294" s="121"/>
    </row>
    <row r="295" customHeight="1" spans="1:10">
      <c r="A295" s="126"/>
      <c r="B295" s="126"/>
      <c r="C295" s="126"/>
      <c r="D295" s="126"/>
      <c r="E295" s="120"/>
      <c r="F295" s="120"/>
      <c r="G295" s="121"/>
      <c r="H295" s="121"/>
      <c r="I295" s="121"/>
      <c r="J295" s="121"/>
    </row>
    <row r="296" customHeight="1" spans="1:10">
      <c r="A296" s="126"/>
      <c r="B296" s="126"/>
      <c r="C296" s="126"/>
      <c r="D296" s="126"/>
      <c r="E296" s="120"/>
      <c r="F296" s="120"/>
      <c r="G296" s="121"/>
      <c r="H296" s="121"/>
      <c r="I296" s="121"/>
      <c r="J296" s="121"/>
    </row>
    <row r="297" customHeight="1" spans="1:10">
      <c r="A297" s="126"/>
      <c r="B297" s="126"/>
      <c r="C297" s="126"/>
      <c r="D297" s="126"/>
      <c r="E297" s="120"/>
      <c r="F297" s="120"/>
      <c r="G297" s="121"/>
      <c r="H297" s="121"/>
      <c r="I297" s="121"/>
      <c r="J297" s="121"/>
    </row>
    <row r="298" customHeight="1" spans="1:10">
      <c r="A298" s="126"/>
      <c r="B298" s="126"/>
      <c r="C298" s="126"/>
      <c r="D298" s="126"/>
      <c r="E298" s="120"/>
      <c r="F298" s="120"/>
      <c r="G298" s="121"/>
      <c r="H298" s="121"/>
      <c r="I298" s="121"/>
      <c r="J298" s="121"/>
    </row>
    <row r="299" customHeight="1" spans="1:10">
      <c r="A299" s="126"/>
      <c r="B299" s="126"/>
      <c r="C299" s="126"/>
      <c r="D299" s="126"/>
      <c r="E299" s="120"/>
      <c r="F299" s="120"/>
      <c r="G299" s="121"/>
      <c r="H299" s="121"/>
      <c r="I299" s="121"/>
      <c r="J299" s="121"/>
    </row>
    <row r="300" customHeight="1" spans="1:10">
      <c r="A300" s="126"/>
      <c r="B300" s="126"/>
      <c r="C300" s="126"/>
      <c r="D300" s="126"/>
      <c r="E300" s="120"/>
      <c r="F300" s="120"/>
      <c r="G300" s="121"/>
      <c r="H300" s="121"/>
      <c r="I300" s="121"/>
      <c r="J300" s="121"/>
    </row>
    <row r="301" customHeight="1" spans="1:10">
      <c r="A301" s="126"/>
      <c r="B301" s="126"/>
      <c r="C301" s="126"/>
      <c r="D301" s="126"/>
      <c r="E301" s="120"/>
      <c r="F301" s="120"/>
      <c r="G301" s="121"/>
      <c r="H301" s="121"/>
      <c r="I301" s="121"/>
      <c r="J301" s="121"/>
    </row>
    <row r="302" customHeight="1" spans="1:10">
      <c r="A302" s="126"/>
      <c r="B302" s="126"/>
      <c r="C302" s="126"/>
      <c r="D302" s="126"/>
      <c r="E302" s="120"/>
      <c r="F302" s="120"/>
      <c r="G302" s="121"/>
      <c r="H302" s="121"/>
      <c r="I302" s="121"/>
      <c r="J302" s="121"/>
    </row>
    <row r="303" customHeight="1" spans="1:10">
      <c r="A303" s="126"/>
      <c r="B303" s="126"/>
      <c r="C303" s="126"/>
      <c r="D303" s="126"/>
      <c r="E303" s="120"/>
      <c r="F303" s="120"/>
      <c r="G303" s="121"/>
      <c r="H303" s="121"/>
      <c r="I303" s="121"/>
      <c r="J303" s="121"/>
    </row>
    <row r="304" customHeight="1" spans="1:10">
      <c r="A304" s="126"/>
      <c r="B304" s="126"/>
      <c r="C304" s="126"/>
      <c r="D304" s="126"/>
      <c r="E304" s="120"/>
      <c r="F304" s="120"/>
      <c r="G304" s="121"/>
      <c r="H304" s="121"/>
      <c r="I304" s="121"/>
      <c r="J304" s="121"/>
    </row>
    <row r="305" customHeight="1" spans="1:10">
      <c r="A305" s="126"/>
      <c r="B305" s="126"/>
      <c r="C305" s="126"/>
      <c r="D305" s="126"/>
      <c r="E305" s="120"/>
      <c r="F305" s="120"/>
      <c r="G305" s="121"/>
      <c r="H305" s="121"/>
      <c r="I305" s="121"/>
      <c r="J305" s="121"/>
    </row>
    <row r="306" customHeight="1" spans="1:10">
      <c r="A306" s="126"/>
      <c r="B306" s="126"/>
      <c r="C306" s="126"/>
      <c r="D306" s="126"/>
      <c r="E306" s="120"/>
      <c r="F306" s="120"/>
      <c r="G306" s="121"/>
      <c r="H306" s="121"/>
      <c r="I306" s="121"/>
      <c r="J306" s="121"/>
    </row>
    <row r="307" customHeight="1" spans="1:10">
      <c r="A307" s="126"/>
      <c r="B307" s="126"/>
      <c r="C307" s="126"/>
      <c r="D307" s="126"/>
      <c r="E307" s="120"/>
      <c r="F307" s="120"/>
      <c r="G307" s="121"/>
      <c r="H307" s="121"/>
      <c r="I307" s="121"/>
      <c r="J307" s="121"/>
    </row>
    <row r="308" customHeight="1" spans="1:10">
      <c r="A308" s="126"/>
      <c r="B308" s="126"/>
      <c r="C308" s="126"/>
      <c r="D308" s="126"/>
      <c r="E308" s="120"/>
      <c r="F308" s="120"/>
      <c r="G308" s="121"/>
      <c r="H308" s="121"/>
      <c r="I308" s="121"/>
      <c r="J308" s="121"/>
    </row>
    <row r="309" customHeight="1" spans="1:10">
      <c r="A309" s="126"/>
      <c r="B309" s="126"/>
      <c r="C309" s="126"/>
      <c r="D309" s="126"/>
      <c r="E309" s="120"/>
      <c r="F309" s="120"/>
      <c r="G309" s="121"/>
      <c r="H309" s="121"/>
      <c r="I309" s="121"/>
      <c r="J309" s="121"/>
    </row>
    <row r="310" customHeight="1" spans="1:10">
      <c r="A310" s="126"/>
      <c r="B310" s="126"/>
      <c r="C310" s="126"/>
      <c r="D310" s="126"/>
      <c r="E310" s="120"/>
      <c r="F310" s="120"/>
      <c r="G310" s="121"/>
      <c r="H310" s="121"/>
      <c r="I310" s="121"/>
      <c r="J310" s="121"/>
    </row>
    <row r="311" customHeight="1" spans="1:10">
      <c r="A311" s="126"/>
      <c r="B311" s="126"/>
      <c r="C311" s="126"/>
      <c r="D311" s="126"/>
      <c r="E311" s="120"/>
      <c r="F311" s="120"/>
      <c r="G311" s="121"/>
      <c r="H311" s="121"/>
      <c r="I311" s="121"/>
      <c r="J311" s="121"/>
    </row>
    <row r="312" customHeight="1" spans="1:10">
      <c r="A312" s="126"/>
      <c r="B312" s="126"/>
      <c r="C312" s="126"/>
      <c r="D312" s="126"/>
      <c r="E312" s="120"/>
      <c r="F312" s="120"/>
      <c r="G312" s="121"/>
      <c r="H312" s="121"/>
      <c r="I312" s="121"/>
      <c r="J312" s="121"/>
    </row>
    <row r="313" customHeight="1" spans="1:10">
      <c r="A313" s="126"/>
      <c r="B313" s="126"/>
      <c r="C313" s="126"/>
      <c r="D313" s="126"/>
      <c r="E313" s="120"/>
      <c r="F313" s="120"/>
      <c r="G313" s="121"/>
      <c r="H313" s="121"/>
      <c r="I313" s="121"/>
      <c r="J313" s="121"/>
    </row>
    <row r="314" customHeight="1" spans="1:10">
      <c r="A314" s="126"/>
      <c r="B314" s="126"/>
      <c r="C314" s="126"/>
      <c r="D314" s="126"/>
      <c r="E314" s="120"/>
      <c r="F314" s="120"/>
      <c r="G314" s="121"/>
      <c r="H314" s="121"/>
      <c r="I314" s="121"/>
      <c r="J314" s="121"/>
    </row>
    <row r="315" customHeight="1" spans="1:10">
      <c r="A315" s="126"/>
      <c r="B315" s="126"/>
      <c r="C315" s="126"/>
      <c r="D315" s="126"/>
      <c r="E315" s="120"/>
      <c r="F315" s="120"/>
      <c r="G315" s="121"/>
      <c r="H315" s="121"/>
      <c r="I315" s="121"/>
      <c r="J315" s="121"/>
    </row>
    <row r="316" customHeight="1" spans="1:10">
      <c r="A316" s="126"/>
      <c r="B316" s="126"/>
      <c r="C316" s="126"/>
      <c r="D316" s="126"/>
      <c r="E316" s="120"/>
      <c r="F316" s="120"/>
      <c r="G316" s="121"/>
      <c r="H316" s="121"/>
      <c r="I316" s="121"/>
      <c r="J316" s="121"/>
    </row>
    <row r="317" customHeight="1" spans="1:10">
      <c r="A317" s="126"/>
      <c r="B317" s="126"/>
      <c r="C317" s="126"/>
      <c r="D317" s="126"/>
      <c r="E317" s="120"/>
      <c r="F317" s="120"/>
      <c r="G317" s="121"/>
      <c r="H317" s="121"/>
      <c r="I317" s="121"/>
      <c r="J317" s="121"/>
    </row>
    <row r="318" customHeight="1" spans="1:10">
      <c r="A318" s="126"/>
      <c r="B318" s="126"/>
      <c r="C318" s="126"/>
      <c r="D318" s="126"/>
      <c r="E318" s="120"/>
      <c r="F318" s="120"/>
      <c r="G318" s="121"/>
      <c r="H318" s="121"/>
      <c r="I318" s="121"/>
      <c r="J318" s="121"/>
    </row>
    <row r="319" customHeight="1" spans="1:10">
      <c r="A319" s="126"/>
      <c r="B319" s="126"/>
      <c r="C319" s="126"/>
      <c r="D319" s="126"/>
      <c r="E319" s="120"/>
      <c r="F319" s="120"/>
      <c r="G319" s="121"/>
      <c r="H319" s="121"/>
      <c r="I319" s="121"/>
      <c r="J319" s="121"/>
    </row>
    <row r="320" customHeight="1" spans="1:10">
      <c r="A320" s="126"/>
      <c r="B320" s="126"/>
      <c r="C320" s="126"/>
      <c r="D320" s="126"/>
      <c r="E320" s="120"/>
      <c r="F320" s="120"/>
      <c r="G320" s="121"/>
      <c r="H320" s="121"/>
      <c r="I320" s="121"/>
      <c r="J320" s="121"/>
    </row>
    <row r="321" customHeight="1" spans="1:10">
      <c r="A321" s="126"/>
      <c r="B321" s="126"/>
      <c r="C321" s="126"/>
      <c r="D321" s="126"/>
      <c r="E321" s="120"/>
      <c r="F321" s="120"/>
      <c r="G321" s="121"/>
      <c r="H321" s="121"/>
      <c r="I321" s="121"/>
      <c r="J321" s="121"/>
    </row>
    <row r="322" customHeight="1" spans="1:10">
      <c r="A322" s="126"/>
      <c r="B322" s="126"/>
      <c r="C322" s="126"/>
      <c r="D322" s="126"/>
      <c r="E322" s="120"/>
      <c r="F322" s="120"/>
      <c r="G322" s="121"/>
      <c r="H322" s="121"/>
      <c r="I322" s="121"/>
      <c r="J322" s="121"/>
    </row>
    <row r="323" customHeight="1" spans="1:10">
      <c r="A323" s="126"/>
      <c r="B323" s="126"/>
      <c r="C323" s="126"/>
      <c r="D323" s="126"/>
      <c r="E323" s="120"/>
      <c r="F323" s="120"/>
      <c r="G323" s="121"/>
      <c r="H323" s="121"/>
      <c r="I323" s="121"/>
      <c r="J323" s="121"/>
    </row>
    <row r="324" customHeight="1" spans="1:10">
      <c r="A324" s="126"/>
      <c r="B324" s="126"/>
      <c r="C324" s="126"/>
      <c r="D324" s="126"/>
      <c r="E324" s="120"/>
      <c r="F324" s="120"/>
      <c r="G324" s="121"/>
      <c r="H324" s="121"/>
      <c r="I324" s="121"/>
      <c r="J324" s="121"/>
    </row>
    <row r="325" customHeight="1" spans="1:10">
      <c r="A325" s="126"/>
      <c r="B325" s="126"/>
      <c r="C325" s="126"/>
      <c r="D325" s="126"/>
      <c r="E325" s="120"/>
      <c r="F325" s="120"/>
      <c r="G325" s="121"/>
      <c r="H325" s="121"/>
      <c r="I325" s="121"/>
      <c r="J325" s="121"/>
    </row>
    <row r="326" customHeight="1" spans="1:10">
      <c r="A326" s="126"/>
      <c r="B326" s="126"/>
      <c r="C326" s="126"/>
      <c r="D326" s="126"/>
      <c r="E326" s="120"/>
      <c r="F326" s="120"/>
      <c r="G326" s="121"/>
      <c r="H326" s="121"/>
      <c r="I326" s="121"/>
      <c r="J326" s="121"/>
    </row>
    <row r="327" customHeight="1" spans="1:10">
      <c r="A327" s="126"/>
      <c r="B327" s="126"/>
      <c r="C327" s="126"/>
      <c r="D327" s="126"/>
      <c r="E327" s="120"/>
      <c r="F327" s="120"/>
      <c r="G327" s="121"/>
      <c r="H327" s="121"/>
      <c r="I327" s="121"/>
      <c r="J327" s="121"/>
    </row>
    <row r="328" customHeight="1" spans="1:10">
      <c r="A328" s="126"/>
      <c r="B328" s="126"/>
      <c r="C328" s="126"/>
      <c r="D328" s="126"/>
      <c r="E328" s="120"/>
      <c r="F328" s="120"/>
      <c r="G328" s="121"/>
      <c r="H328" s="121"/>
      <c r="I328" s="121"/>
      <c r="J328" s="121"/>
    </row>
    <row r="329" customHeight="1" spans="1:10">
      <c r="A329" s="126"/>
      <c r="B329" s="126"/>
      <c r="C329" s="126"/>
      <c r="D329" s="126"/>
      <c r="E329" s="120"/>
      <c r="F329" s="120"/>
      <c r="G329" s="121"/>
      <c r="H329" s="121"/>
      <c r="I329" s="121"/>
      <c r="J329" s="121"/>
    </row>
    <row r="330" customHeight="1" spans="1:10">
      <c r="A330" s="126"/>
      <c r="B330" s="126"/>
      <c r="C330" s="126"/>
      <c r="D330" s="126"/>
      <c r="E330" s="120"/>
      <c r="F330" s="120"/>
      <c r="G330" s="121"/>
      <c r="H330" s="121"/>
      <c r="I330" s="121"/>
      <c r="J330" s="121"/>
    </row>
    <row r="331" customHeight="1" spans="1:10">
      <c r="A331" s="126"/>
      <c r="B331" s="126"/>
      <c r="C331" s="126"/>
      <c r="D331" s="126"/>
      <c r="E331" s="120"/>
      <c r="F331" s="120"/>
      <c r="G331" s="121"/>
      <c r="H331" s="121"/>
      <c r="I331" s="121"/>
      <c r="J331" s="121"/>
    </row>
    <row r="332" customHeight="1" spans="1:10">
      <c r="A332" s="126"/>
      <c r="B332" s="126"/>
      <c r="C332" s="126"/>
      <c r="D332" s="126"/>
      <c r="E332" s="120"/>
      <c r="F332" s="120"/>
      <c r="G332" s="121"/>
      <c r="H332" s="121"/>
      <c r="I332" s="121"/>
      <c r="J332" s="121"/>
    </row>
    <row r="333" customHeight="1" spans="1:10">
      <c r="A333" s="126"/>
      <c r="B333" s="126"/>
      <c r="C333" s="126"/>
      <c r="D333" s="126"/>
      <c r="E333" s="120"/>
      <c r="F333" s="120"/>
      <c r="G333" s="121"/>
      <c r="H333" s="121"/>
      <c r="I333" s="121"/>
      <c r="J333" s="121"/>
    </row>
    <row r="334" customHeight="1" spans="1:10">
      <c r="A334" s="126"/>
      <c r="B334" s="126"/>
      <c r="C334" s="126"/>
      <c r="D334" s="126"/>
      <c r="E334" s="120"/>
      <c r="F334" s="120"/>
      <c r="G334" s="121"/>
      <c r="H334" s="121"/>
      <c r="I334" s="121"/>
      <c r="J334" s="121"/>
    </row>
    <row r="335" customHeight="1" spans="1:10">
      <c r="A335" s="126"/>
      <c r="B335" s="126"/>
      <c r="C335" s="126"/>
      <c r="D335" s="126"/>
      <c r="E335" s="120"/>
      <c r="F335" s="120"/>
      <c r="G335" s="121"/>
      <c r="H335" s="121"/>
      <c r="I335" s="121"/>
      <c r="J335" s="121"/>
    </row>
    <row r="336" customHeight="1" spans="1:10">
      <c r="A336" s="126"/>
      <c r="B336" s="126"/>
      <c r="C336" s="126"/>
      <c r="D336" s="126"/>
      <c r="E336" s="120"/>
      <c r="F336" s="120"/>
      <c r="G336" s="121"/>
      <c r="H336" s="121"/>
      <c r="I336" s="121"/>
      <c r="J336" s="121"/>
    </row>
    <row r="337" customHeight="1" spans="1:10">
      <c r="A337" s="126"/>
      <c r="B337" s="126"/>
      <c r="C337" s="126"/>
      <c r="D337" s="126"/>
      <c r="E337" s="120"/>
      <c r="F337" s="120"/>
      <c r="G337" s="121"/>
      <c r="H337" s="121"/>
      <c r="I337" s="121"/>
      <c r="J337" s="121"/>
    </row>
    <row r="338" customHeight="1" spans="1:10">
      <c r="A338" s="126"/>
      <c r="B338" s="126"/>
      <c r="C338" s="126"/>
      <c r="D338" s="126"/>
      <c r="E338" s="120"/>
      <c r="F338" s="120"/>
      <c r="G338" s="121"/>
      <c r="H338" s="121"/>
      <c r="I338" s="121"/>
      <c r="J338" s="121"/>
    </row>
    <row r="339" customHeight="1" spans="1:10">
      <c r="A339" s="126"/>
      <c r="B339" s="126"/>
      <c r="C339" s="126"/>
      <c r="D339" s="126"/>
      <c r="E339" s="120"/>
      <c r="F339" s="120"/>
      <c r="G339" s="121"/>
      <c r="H339" s="121"/>
      <c r="I339" s="121"/>
      <c r="J339" s="121"/>
    </row>
    <row r="340" customHeight="1" spans="1:10">
      <c r="A340" s="126"/>
      <c r="B340" s="126"/>
      <c r="C340" s="126"/>
      <c r="D340" s="126"/>
      <c r="E340" s="120"/>
      <c r="F340" s="120"/>
      <c r="G340" s="121"/>
      <c r="H340" s="121"/>
      <c r="I340" s="121"/>
      <c r="J340" s="121"/>
    </row>
    <row r="341" customHeight="1" spans="1:10">
      <c r="A341" s="126"/>
      <c r="B341" s="126"/>
      <c r="C341" s="126"/>
      <c r="D341" s="126"/>
      <c r="E341" s="120"/>
      <c r="F341" s="120"/>
      <c r="G341" s="121"/>
      <c r="H341" s="121"/>
      <c r="I341" s="121"/>
      <c r="J341" s="121"/>
    </row>
    <row r="342" customHeight="1" spans="1:10">
      <c r="A342" s="126"/>
      <c r="B342" s="126"/>
      <c r="C342" s="126"/>
      <c r="D342" s="126"/>
      <c r="E342" s="120"/>
      <c r="F342" s="120"/>
      <c r="G342" s="121"/>
      <c r="H342" s="121"/>
      <c r="I342" s="121"/>
      <c r="J342" s="121"/>
    </row>
    <row r="343" customHeight="1" spans="1:10">
      <c r="A343" s="126"/>
      <c r="B343" s="126"/>
      <c r="C343" s="126"/>
      <c r="D343" s="126"/>
      <c r="E343" s="120"/>
      <c r="F343" s="120"/>
      <c r="G343" s="121"/>
      <c r="H343" s="121"/>
      <c r="I343" s="121"/>
      <c r="J343" s="121"/>
    </row>
    <row r="344" customHeight="1" spans="1:10">
      <c r="A344" s="126"/>
      <c r="B344" s="126"/>
      <c r="C344" s="126"/>
      <c r="D344" s="126"/>
      <c r="E344" s="120"/>
      <c r="F344" s="120"/>
      <c r="G344" s="121"/>
      <c r="H344" s="121"/>
      <c r="I344" s="121"/>
      <c r="J344" s="121"/>
    </row>
    <row r="345" customHeight="1" spans="1:10">
      <c r="A345" s="126"/>
      <c r="B345" s="126"/>
      <c r="C345" s="126"/>
      <c r="D345" s="126"/>
      <c r="E345" s="120"/>
      <c r="F345" s="120"/>
      <c r="G345" s="121"/>
      <c r="H345" s="121"/>
      <c r="I345" s="121"/>
      <c r="J345" s="121"/>
    </row>
    <row r="346" customHeight="1" spans="1:10">
      <c r="A346" s="126"/>
      <c r="B346" s="126"/>
      <c r="C346" s="126"/>
      <c r="D346" s="126"/>
      <c r="E346" s="120"/>
      <c r="F346" s="120"/>
      <c r="G346" s="121"/>
      <c r="H346" s="121"/>
      <c r="I346" s="121"/>
      <c r="J346" s="121"/>
    </row>
    <row r="347" customHeight="1" spans="1:10">
      <c r="A347" s="126"/>
      <c r="B347" s="126"/>
      <c r="C347" s="126"/>
      <c r="D347" s="126"/>
      <c r="E347" s="120"/>
      <c r="F347" s="120"/>
      <c r="G347" s="121"/>
      <c r="H347" s="121"/>
      <c r="I347" s="121"/>
      <c r="J347" s="121"/>
    </row>
    <row r="348" customHeight="1" spans="1:10">
      <c r="A348" s="126"/>
      <c r="B348" s="126"/>
      <c r="C348" s="126"/>
      <c r="D348" s="126"/>
      <c r="E348" s="120"/>
      <c r="F348" s="120"/>
      <c r="G348" s="121"/>
      <c r="H348" s="121"/>
      <c r="I348" s="121"/>
      <c r="J348" s="121"/>
    </row>
    <row r="349" customHeight="1" spans="1:10">
      <c r="A349" s="126"/>
      <c r="B349" s="126"/>
      <c r="C349" s="126"/>
      <c r="D349" s="126"/>
      <c r="E349" s="120"/>
      <c r="F349" s="120"/>
      <c r="G349" s="121"/>
      <c r="H349" s="121"/>
      <c r="I349" s="121"/>
      <c r="J349" s="121"/>
    </row>
    <row r="350" customHeight="1" spans="1:10">
      <c r="A350" s="126"/>
      <c r="B350" s="126"/>
      <c r="C350" s="126"/>
      <c r="D350" s="126"/>
      <c r="E350" s="120"/>
      <c r="F350" s="120"/>
      <c r="G350" s="121"/>
      <c r="H350" s="121"/>
      <c r="I350" s="121"/>
      <c r="J350" s="121"/>
    </row>
    <row r="351" customHeight="1" spans="1:10">
      <c r="A351" s="126"/>
      <c r="B351" s="126"/>
      <c r="C351" s="126"/>
      <c r="D351" s="126"/>
      <c r="E351" s="120"/>
      <c r="F351" s="120"/>
      <c r="G351" s="121"/>
      <c r="H351" s="121"/>
      <c r="I351" s="121"/>
      <c r="J351" s="121"/>
    </row>
    <row r="352" customHeight="1" spans="1:10">
      <c r="A352" s="126"/>
      <c r="B352" s="126"/>
      <c r="C352" s="126"/>
      <c r="D352" s="126"/>
      <c r="E352" s="120"/>
      <c r="F352" s="120"/>
      <c r="G352" s="121"/>
      <c r="H352" s="121"/>
      <c r="I352" s="121"/>
      <c r="J352" s="121"/>
    </row>
    <row r="353" customHeight="1" spans="1:10">
      <c r="A353" s="126"/>
      <c r="B353" s="126"/>
      <c r="C353" s="126"/>
      <c r="D353" s="126"/>
      <c r="E353" s="120"/>
      <c r="F353" s="120"/>
      <c r="G353" s="121"/>
      <c r="H353" s="121"/>
      <c r="I353" s="121"/>
      <c r="J353" s="121"/>
    </row>
    <row r="354" customHeight="1" spans="1:10">
      <c r="A354" s="126"/>
      <c r="B354" s="126"/>
      <c r="C354" s="126"/>
      <c r="D354" s="126"/>
      <c r="E354" s="120"/>
      <c r="F354" s="120"/>
      <c r="G354" s="121"/>
      <c r="H354" s="121"/>
      <c r="I354" s="121"/>
      <c r="J354" s="121"/>
    </row>
    <row r="355" customHeight="1" spans="1:10">
      <c r="A355" s="126"/>
      <c r="B355" s="126"/>
      <c r="C355" s="126"/>
      <c r="D355" s="126"/>
      <c r="E355" s="120"/>
      <c r="F355" s="120"/>
      <c r="G355" s="121"/>
      <c r="H355" s="121"/>
      <c r="I355" s="121"/>
      <c r="J355" s="121"/>
    </row>
    <row r="356" customHeight="1" spans="1:10">
      <c r="A356" s="126"/>
      <c r="B356" s="126"/>
      <c r="C356" s="126"/>
      <c r="D356" s="126"/>
      <c r="E356" s="120"/>
      <c r="F356" s="120"/>
      <c r="G356" s="121"/>
      <c r="H356" s="121"/>
      <c r="I356" s="121"/>
      <c r="J356" s="121"/>
    </row>
    <row r="357" customHeight="1" spans="1:10">
      <c r="A357" s="126"/>
      <c r="B357" s="126"/>
      <c r="C357" s="126"/>
      <c r="D357" s="126"/>
      <c r="E357" s="120"/>
      <c r="F357" s="120"/>
      <c r="G357" s="121"/>
      <c r="H357" s="121"/>
      <c r="I357" s="121"/>
      <c r="J357" s="121"/>
    </row>
    <row r="358" customHeight="1" spans="1:10">
      <c r="A358" s="126"/>
      <c r="B358" s="126"/>
      <c r="C358" s="126"/>
      <c r="D358" s="126"/>
      <c r="E358" s="120"/>
      <c r="F358" s="120"/>
      <c r="G358" s="121"/>
      <c r="H358" s="121"/>
      <c r="I358" s="121"/>
      <c r="J358" s="121"/>
    </row>
    <row r="359" customHeight="1" spans="1:10">
      <c r="A359" s="126"/>
      <c r="B359" s="126"/>
      <c r="C359" s="126"/>
      <c r="D359" s="126"/>
      <c r="E359" s="120"/>
      <c r="F359" s="120"/>
      <c r="G359" s="121"/>
      <c r="H359" s="121"/>
      <c r="I359" s="121"/>
      <c r="J359" s="121"/>
    </row>
    <row r="360" customHeight="1" spans="1:10">
      <c r="A360" s="126"/>
      <c r="B360" s="126"/>
      <c r="C360" s="126"/>
      <c r="D360" s="126"/>
      <c r="E360" s="120"/>
      <c r="F360" s="120"/>
      <c r="G360" s="121"/>
      <c r="H360" s="121"/>
      <c r="I360" s="121"/>
      <c r="J360" s="121"/>
    </row>
    <row r="361" customHeight="1" spans="1:10">
      <c r="A361" s="126"/>
      <c r="B361" s="126"/>
      <c r="C361" s="126"/>
      <c r="D361" s="126"/>
      <c r="E361" s="120"/>
      <c r="F361" s="120"/>
      <c r="G361" s="121"/>
      <c r="H361" s="121"/>
      <c r="I361" s="121"/>
      <c r="J361" s="121"/>
    </row>
    <row r="362" customHeight="1" spans="1:10">
      <c r="A362" s="126"/>
      <c r="B362" s="126"/>
      <c r="C362" s="126"/>
      <c r="D362" s="126"/>
      <c r="E362" s="120"/>
      <c r="F362" s="120"/>
      <c r="G362" s="121"/>
      <c r="H362" s="121"/>
      <c r="I362" s="121"/>
      <c r="J362" s="121"/>
    </row>
    <row r="363" customHeight="1" spans="1:10">
      <c r="A363" s="126"/>
      <c r="B363" s="126"/>
      <c r="C363" s="126"/>
      <c r="D363" s="126"/>
      <c r="E363" s="120"/>
      <c r="F363" s="120"/>
      <c r="G363" s="121"/>
      <c r="H363" s="121"/>
      <c r="I363" s="121"/>
      <c r="J363" s="121"/>
    </row>
    <row r="364" customHeight="1" spans="1:10">
      <c r="A364" s="126"/>
      <c r="B364" s="126"/>
      <c r="C364" s="126"/>
      <c r="D364" s="126"/>
      <c r="E364" s="120"/>
      <c r="F364" s="120"/>
      <c r="G364" s="121"/>
      <c r="H364" s="121"/>
      <c r="I364" s="121"/>
      <c r="J364" s="121"/>
    </row>
    <row r="365" customHeight="1" spans="1:10">
      <c r="A365" s="126"/>
      <c r="B365" s="126"/>
      <c r="C365" s="126"/>
      <c r="D365" s="126"/>
      <c r="E365" s="120"/>
      <c r="F365" s="120"/>
      <c r="G365" s="121"/>
      <c r="H365" s="121"/>
      <c r="I365" s="121"/>
      <c r="J365" s="121"/>
    </row>
    <row r="366" customHeight="1" spans="1:10">
      <c r="A366" s="126"/>
      <c r="B366" s="126"/>
      <c r="C366" s="126"/>
      <c r="D366" s="126"/>
      <c r="E366" s="120"/>
      <c r="F366" s="120"/>
      <c r="G366" s="121"/>
      <c r="H366" s="121"/>
      <c r="I366" s="121"/>
      <c r="J366" s="121"/>
    </row>
    <row r="367" customHeight="1" spans="1:10">
      <c r="A367" s="126"/>
      <c r="B367" s="126"/>
      <c r="C367" s="126"/>
      <c r="D367" s="126"/>
      <c r="E367" s="120"/>
      <c r="F367" s="120"/>
      <c r="G367" s="121"/>
      <c r="H367" s="121"/>
      <c r="I367" s="121"/>
      <c r="J367" s="121"/>
    </row>
    <row r="368" customHeight="1" spans="1:10">
      <c r="A368" s="126"/>
      <c r="B368" s="126"/>
      <c r="C368" s="126"/>
      <c r="D368" s="126"/>
      <c r="E368" s="120"/>
      <c r="F368" s="120"/>
      <c r="G368" s="121"/>
      <c r="H368" s="121"/>
      <c r="I368" s="121"/>
      <c r="J368" s="121"/>
    </row>
    <row r="369" customHeight="1" spans="1:10">
      <c r="A369" s="126"/>
      <c r="B369" s="126"/>
      <c r="C369" s="126"/>
      <c r="D369" s="126"/>
      <c r="E369" s="120"/>
      <c r="F369" s="120"/>
      <c r="G369" s="121"/>
      <c r="H369" s="121"/>
      <c r="I369" s="121"/>
      <c r="J369" s="121"/>
    </row>
    <row r="370" customHeight="1" spans="1:10">
      <c r="A370" s="126"/>
      <c r="B370" s="126"/>
      <c r="C370" s="126"/>
      <c r="D370" s="126"/>
      <c r="E370" s="120"/>
      <c r="F370" s="120"/>
      <c r="G370" s="121"/>
      <c r="H370" s="121"/>
      <c r="I370" s="121"/>
      <c r="J370" s="121"/>
    </row>
    <row r="371" customHeight="1" spans="1:10">
      <c r="A371" s="126"/>
      <c r="B371" s="126"/>
      <c r="C371" s="126"/>
      <c r="D371" s="126"/>
      <c r="E371" s="120"/>
      <c r="F371" s="120"/>
      <c r="G371" s="121"/>
      <c r="H371" s="121"/>
      <c r="I371" s="121"/>
      <c r="J371" s="121"/>
    </row>
    <row r="372" customHeight="1" spans="1:10">
      <c r="A372" s="126"/>
      <c r="B372" s="126"/>
      <c r="C372" s="126"/>
      <c r="D372" s="126"/>
      <c r="E372" s="120"/>
      <c r="F372" s="120"/>
      <c r="G372" s="121"/>
      <c r="H372" s="121"/>
      <c r="I372" s="121"/>
      <c r="J372" s="121"/>
    </row>
    <row r="373" customHeight="1" spans="1:10">
      <c r="A373" s="126"/>
      <c r="B373" s="126"/>
      <c r="C373" s="126"/>
      <c r="D373" s="126"/>
      <c r="E373" s="120"/>
      <c r="F373" s="120"/>
      <c r="G373" s="121"/>
      <c r="H373" s="121"/>
      <c r="I373" s="121"/>
      <c r="J373" s="121"/>
    </row>
    <row r="374" customHeight="1" spans="1:10">
      <c r="A374" s="126"/>
      <c r="B374" s="126"/>
      <c r="C374" s="126"/>
      <c r="D374" s="126"/>
      <c r="E374" s="120"/>
      <c r="F374" s="120"/>
      <c r="G374" s="121"/>
      <c r="H374" s="121"/>
      <c r="I374" s="121"/>
      <c r="J374" s="121"/>
    </row>
    <row r="375" customHeight="1" spans="1:10">
      <c r="A375" s="126"/>
      <c r="B375" s="126"/>
      <c r="C375" s="126"/>
      <c r="D375" s="126"/>
      <c r="E375" s="120"/>
      <c r="F375" s="120"/>
      <c r="G375" s="121"/>
      <c r="H375" s="121"/>
      <c r="I375" s="121"/>
      <c r="J375" s="121"/>
    </row>
    <row r="376" customHeight="1" spans="1:10">
      <c r="A376" s="126"/>
      <c r="B376" s="126"/>
      <c r="C376" s="126"/>
      <c r="D376" s="126"/>
      <c r="E376" s="120"/>
      <c r="F376" s="120"/>
      <c r="G376" s="121"/>
      <c r="H376" s="121"/>
      <c r="I376" s="121"/>
      <c r="J376" s="121"/>
    </row>
    <row r="377" customHeight="1" spans="1:10">
      <c r="A377" s="126"/>
      <c r="B377" s="126"/>
      <c r="C377" s="126"/>
      <c r="D377" s="126"/>
      <c r="E377" s="120"/>
      <c r="F377" s="120"/>
      <c r="G377" s="121"/>
      <c r="H377" s="121"/>
      <c r="I377" s="121"/>
      <c r="J377" s="121"/>
    </row>
    <row r="378" customHeight="1" spans="1:10">
      <c r="A378" s="126"/>
      <c r="B378" s="126"/>
      <c r="C378" s="126"/>
      <c r="D378" s="126"/>
      <c r="E378" s="120"/>
      <c r="F378" s="120"/>
      <c r="G378" s="121"/>
      <c r="H378" s="121"/>
      <c r="I378" s="121"/>
      <c r="J378" s="121"/>
    </row>
    <row r="379" customHeight="1" spans="1:10">
      <c r="A379" s="126"/>
      <c r="B379" s="126"/>
      <c r="C379" s="126"/>
      <c r="D379" s="126"/>
      <c r="E379" s="120"/>
      <c r="F379" s="120"/>
      <c r="G379" s="121"/>
      <c r="H379" s="121"/>
      <c r="I379" s="121"/>
      <c r="J379" s="121"/>
    </row>
    <row r="380" customHeight="1" spans="1:10">
      <c r="A380" s="126"/>
      <c r="B380" s="126"/>
      <c r="C380" s="126"/>
      <c r="D380" s="126"/>
      <c r="E380" s="120"/>
      <c r="F380" s="120"/>
      <c r="G380" s="121"/>
      <c r="H380" s="121"/>
      <c r="I380" s="121"/>
      <c r="J380" s="121"/>
    </row>
    <row r="381" customHeight="1" spans="1:10">
      <c r="A381" s="126"/>
      <c r="B381" s="126"/>
      <c r="C381" s="126"/>
      <c r="D381" s="126"/>
      <c r="E381" s="120"/>
      <c r="F381" s="120"/>
      <c r="G381" s="121"/>
      <c r="H381" s="121"/>
      <c r="I381" s="121"/>
      <c r="J381" s="121"/>
    </row>
    <row r="382" customHeight="1" spans="1:10">
      <c r="A382" s="126"/>
      <c r="B382" s="126"/>
      <c r="C382" s="126"/>
      <c r="D382" s="126"/>
      <c r="E382" s="120"/>
      <c r="F382" s="120"/>
      <c r="G382" s="121"/>
      <c r="H382" s="121"/>
      <c r="I382" s="121"/>
      <c r="J382" s="121"/>
    </row>
    <row r="383" customHeight="1" spans="1:10">
      <c r="A383" s="126"/>
      <c r="B383" s="126"/>
      <c r="C383" s="126"/>
      <c r="D383" s="126"/>
      <c r="E383" s="120"/>
      <c r="F383" s="120"/>
      <c r="G383" s="121"/>
      <c r="H383" s="121"/>
      <c r="I383" s="121"/>
      <c r="J383" s="121"/>
    </row>
    <row r="384" customHeight="1" spans="1:10">
      <c r="A384" s="126"/>
      <c r="B384" s="126"/>
      <c r="C384" s="126"/>
      <c r="D384" s="126"/>
      <c r="E384" s="120"/>
      <c r="F384" s="120"/>
      <c r="G384" s="121"/>
      <c r="H384" s="121"/>
      <c r="I384" s="121"/>
      <c r="J384" s="121"/>
    </row>
    <row r="385" customHeight="1" spans="1:10">
      <c r="A385" s="126"/>
      <c r="B385" s="126"/>
      <c r="C385" s="126"/>
      <c r="D385" s="126"/>
      <c r="E385" s="120"/>
      <c r="F385" s="120"/>
      <c r="G385" s="121"/>
      <c r="H385" s="121"/>
      <c r="I385" s="121"/>
      <c r="J385" s="121"/>
    </row>
    <row r="386" customHeight="1" spans="1:10">
      <c r="A386" s="126"/>
      <c r="B386" s="126"/>
      <c r="C386" s="126"/>
      <c r="D386" s="126"/>
      <c r="E386" s="120"/>
      <c r="F386" s="120"/>
      <c r="G386" s="121"/>
      <c r="H386" s="121"/>
      <c r="I386" s="121"/>
      <c r="J386" s="121"/>
    </row>
    <row r="387" customHeight="1" spans="1:10">
      <c r="A387" s="126"/>
      <c r="B387" s="126"/>
      <c r="C387" s="126"/>
      <c r="D387" s="126"/>
      <c r="E387" s="120"/>
      <c r="F387" s="120"/>
      <c r="G387" s="121"/>
      <c r="H387" s="121"/>
      <c r="I387" s="121"/>
      <c r="J387" s="121"/>
    </row>
    <row r="388" customHeight="1" spans="1:10">
      <c r="A388" s="126"/>
      <c r="B388" s="126"/>
      <c r="C388" s="126"/>
      <c r="D388" s="126"/>
      <c r="E388" s="120"/>
      <c r="F388" s="120"/>
      <c r="G388" s="121"/>
      <c r="H388" s="121"/>
      <c r="I388" s="121"/>
      <c r="J388" s="121"/>
    </row>
    <row r="389" customHeight="1" spans="1:10">
      <c r="A389" s="126"/>
      <c r="B389" s="126"/>
      <c r="C389" s="126"/>
      <c r="D389" s="126"/>
      <c r="E389" s="120"/>
      <c r="F389" s="120"/>
      <c r="G389" s="121"/>
      <c r="H389" s="121"/>
      <c r="I389" s="121"/>
      <c r="J389" s="121"/>
    </row>
    <row r="390" customHeight="1" spans="1:10">
      <c r="A390" s="126"/>
      <c r="B390" s="126"/>
      <c r="C390" s="126"/>
      <c r="D390" s="126"/>
      <c r="E390" s="120"/>
      <c r="F390" s="120"/>
      <c r="G390" s="121"/>
      <c r="H390" s="121"/>
      <c r="I390" s="121"/>
      <c r="J390" s="121"/>
    </row>
    <row r="391" customHeight="1" spans="1:10">
      <c r="A391" s="126"/>
      <c r="B391" s="126"/>
      <c r="C391" s="126"/>
      <c r="D391" s="126"/>
      <c r="E391" s="120"/>
      <c r="F391" s="120"/>
      <c r="G391" s="121"/>
      <c r="H391" s="121"/>
      <c r="I391" s="121"/>
      <c r="J391" s="121"/>
    </row>
    <row r="392" customHeight="1" spans="1:10">
      <c r="A392" s="126"/>
      <c r="B392" s="126"/>
      <c r="C392" s="126"/>
      <c r="D392" s="126"/>
      <c r="E392" s="120"/>
      <c r="F392" s="120"/>
      <c r="G392" s="121"/>
      <c r="H392" s="121"/>
      <c r="I392" s="121"/>
      <c r="J392" s="121"/>
    </row>
    <row r="393" customHeight="1" spans="1:10">
      <c r="A393" s="126"/>
      <c r="B393" s="126"/>
      <c r="C393" s="126"/>
      <c r="D393" s="126"/>
      <c r="E393" s="120"/>
      <c r="F393" s="120"/>
      <c r="G393" s="121"/>
      <c r="H393" s="121"/>
      <c r="I393" s="121"/>
      <c r="J393" s="121"/>
    </row>
    <row r="394" customHeight="1" spans="1:10">
      <c r="A394" s="126"/>
      <c r="B394" s="126"/>
      <c r="C394" s="126"/>
      <c r="D394" s="126"/>
      <c r="E394" s="120"/>
      <c r="F394" s="120"/>
      <c r="G394" s="121"/>
      <c r="H394" s="121"/>
      <c r="I394" s="121"/>
      <c r="J394" s="121"/>
    </row>
    <row r="395" customHeight="1" spans="1:10">
      <c r="A395" s="126"/>
      <c r="B395" s="126"/>
      <c r="C395" s="126"/>
      <c r="D395" s="126"/>
      <c r="E395" s="120"/>
      <c r="F395" s="120"/>
      <c r="G395" s="121"/>
      <c r="H395" s="121"/>
      <c r="I395" s="121"/>
      <c r="J395" s="121"/>
    </row>
    <row r="396" customHeight="1" spans="1:10">
      <c r="A396" s="126"/>
      <c r="B396" s="126"/>
      <c r="C396" s="126"/>
      <c r="D396" s="126"/>
      <c r="E396" s="120"/>
      <c r="F396" s="120"/>
      <c r="G396" s="121"/>
      <c r="H396" s="121"/>
      <c r="I396" s="121"/>
      <c r="J396" s="121"/>
    </row>
    <row r="397" customHeight="1" spans="1:10">
      <c r="A397" s="126"/>
      <c r="B397" s="126"/>
      <c r="C397" s="126"/>
      <c r="D397" s="126"/>
      <c r="E397" s="120"/>
      <c r="F397" s="120"/>
      <c r="G397" s="121"/>
      <c r="H397" s="121"/>
      <c r="I397" s="121"/>
      <c r="J397" s="121"/>
    </row>
    <row r="398" customHeight="1" spans="1:10">
      <c r="A398" s="126"/>
      <c r="B398" s="126"/>
      <c r="C398" s="126"/>
      <c r="D398" s="126"/>
      <c r="E398" s="120"/>
      <c r="F398" s="120"/>
      <c r="G398" s="121"/>
      <c r="H398" s="121"/>
      <c r="I398" s="121"/>
      <c r="J398" s="121"/>
    </row>
    <row r="399" customHeight="1" spans="1:10">
      <c r="A399" s="126"/>
      <c r="B399" s="126"/>
      <c r="C399" s="126"/>
      <c r="D399" s="126"/>
      <c r="E399" s="120"/>
      <c r="F399" s="120"/>
      <c r="G399" s="121"/>
      <c r="H399" s="121"/>
      <c r="I399" s="121"/>
      <c r="J399" s="121"/>
    </row>
    <row r="400" customHeight="1" spans="1:10">
      <c r="A400" s="126"/>
      <c r="B400" s="126"/>
      <c r="C400" s="126"/>
      <c r="D400" s="126"/>
      <c r="E400" s="120"/>
      <c r="F400" s="120"/>
      <c r="G400" s="121"/>
      <c r="H400" s="121"/>
      <c r="I400" s="121"/>
      <c r="J400" s="121"/>
    </row>
    <row r="401" customHeight="1" spans="1:10">
      <c r="A401" s="126"/>
      <c r="B401" s="126"/>
      <c r="C401" s="126"/>
      <c r="D401" s="126"/>
      <c r="E401" s="120"/>
      <c r="F401" s="120"/>
      <c r="G401" s="121"/>
      <c r="H401" s="121"/>
      <c r="I401" s="121"/>
      <c r="J401" s="121"/>
    </row>
    <row r="402" customHeight="1" spans="1:10">
      <c r="A402" s="126"/>
      <c r="B402" s="126"/>
      <c r="C402" s="126"/>
      <c r="D402" s="126"/>
      <c r="E402" s="120"/>
      <c r="F402" s="120"/>
      <c r="G402" s="121"/>
      <c r="H402" s="121"/>
      <c r="I402" s="121"/>
      <c r="J402" s="121"/>
    </row>
    <row r="403" customHeight="1" spans="1:10">
      <c r="A403" s="126"/>
      <c r="B403" s="126"/>
      <c r="C403" s="126"/>
      <c r="D403" s="126"/>
      <c r="E403" s="120"/>
      <c r="F403" s="120"/>
      <c r="G403" s="121"/>
      <c r="H403" s="121"/>
      <c r="I403" s="121"/>
      <c r="J403" s="121"/>
    </row>
    <row r="404" customHeight="1" spans="1:10">
      <c r="A404" s="126"/>
      <c r="B404" s="126"/>
      <c r="C404" s="126"/>
      <c r="D404" s="126"/>
      <c r="E404" s="120"/>
      <c r="F404" s="120"/>
      <c r="G404" s="121"/>
      <c r="H404" s="121"/>
      <c r="I404" s="121"/>
      <c r="J404" s="121"/>
    </row>
    <row r="405" customHeight="1" spans="1:10">
      <c r="A405" s="126"/>
      <c r="B405" s="126"/>
      <c r="C405" s="126"/>
      <c r="D405" s="126"/>
      <c r="E405" s="120"/>
      <c r="F405" s="120"/>
      <c r="G405" s="121"/>
      <c r="H405" s="121"/>
      <c r="I405" s="121"/>
      <c r="J405" s="121"/>
    </row>
    <row r="406" customHeight="1" spans="1:10">
      <c r="A406" s="126"/>
      <c r="B406" s="126"/>
      <c r="C406" s="126"/>
      <c r="D406" s="126"/>
      <c r="E406" s="120"/>
      <c r="F406" s="120"/>
      <c r="G406" s="121"/>
      <c r="H406" s="121"/>
      <c r="I406" s="121"/>
      <c r="J406" s="121"/>
    </row>
    <row r="407" customHeight="1" spans="1:10">
      <c r="A407" s="126"/>
      <c r="B407" s="126"/>
      <c r="C407" s="126"/>
      <c r="D407" s="126"/>
      <c r="E407" s="120"/>
      <c r="F407" s="120"/>
      <c r="G407" s="121"/>
      <c r="H407" s="121"/>
      <c r="I407" s="121"/>
      <c r="J407" s="121"/>
    </row>
    <row r="408" customHeight="1" spans="1:10">
      <c r="A408" s="126"/>
      <c r="B408" s="126"/>
      <c r="C408" s="126"/>
      <c r="D408" s="126"/>
      <c r="E408" s="120"/>
      <c r="F408" s="120"/>
      <c r="G408" s="121"/>
      <c r="H408" s="121"/>
      <c r="I408" s="121"/>
      <c r="J408" s="121"/>
    </row>
    <row r="409" customHeight="1" spans="1:10">
      <c r="A409" s="126"/>
      <c r="B409" s="126"/>
      <c r="C409" s="126"/>
      <c r="D409" s="126"/>
      <c r="E409" s="120"/>
      <c r="F409" s="120"/>
      <c r="G409" s="121"/>
      <c r="H409" s="121"/>
      <c r="I409" s="121"/>
      <c r="J409" s="121"/>
    </row>
    <row r="410" customHeight="1" spans="1:10">
      <c r="A410" s="126"/>
      <c r="B410" s="126"/>
      <c r="C410" s="126"/>
      <c r="D410" s="126"/>
      <c r="E410" s="120"/>
      <c r="F410" s="120"/>
      <c r="G410" s="121"/>
      <c r="H410" s="121"/>
      <c r="I410" s="121"/>
      <c r="J410" s="121"/>
    </row>
    <row r="411" customHeight="1" spans="1:10">
      <c r="A411" s="126"/>
      <c r="B411" s="126"/>
      <c r="C411" s="126"/>
      <c r="D411" s="126"/>
      <c r="E411" s="120"/>
      <c r="F411" s="120"/>
      <c r="G411" s="121"/>
      <c r="H411" s="121"/>
      <c r="I411" s="122"/>
      <c r="J411" s="122"/>
    </row>
    <row r="412" customHeight="1" spans="1:10">
      <c r="A412" s="126"/>
      <c r="B412" s="126"/>
      <c r="C412" s="126"/>
      <c r="D412" s="126"/>
      <c r="E412" s="120"/>
      <c r="F412" s="120"/>
      <c r="G412" s="121"/>
      <c r="H412" s="121"/>
      <c r="I412" s="122"/>
      <c r="J412" s="122"/>
    </row>
    <row r="413" customHeight="1" spans="1:10">
      <c r="A413" s="126"/>
      <c r="B413" s="126"/>
      <c r="C413" s="126"/>
      <c r="D413" s="126"/>
      <c r="E413" s="120"/>
      <c r="F413" s="120"/>
      <c r="G413" s="121"/>
      <c r="H413" s="121"/>
      <c r="I413" s="122"/>
      <c r="J413" s="122"/>
    </row>
    <row r="414" customHeight="1" spans="1:10">
      <c r="A414" s="126"/>
      <c r="B414" s="126"/>
      <c r="C414" s="126"/>
      <c r="D414" s="126"/>
      <c r="E414" s="120"/>
      <c r="F414" s="120"/>
      <c r="G414" s="121"/>
      <c r="H414" s="121"/>
      <c r="I414" s="122"/>
      <c r="J414" s="122"/>
    </row>
    <row r="415" customHeight="1" spans="1:10">
      <c r="A415" s="126"/>
      <c r="B415" s="126"/>
      <c r="C415" s="126"/>
      <c r="D415" s="126"/>
      <c r="E415" s="120"/>
      <c r="F415" s="120"/>
      <c r="G415" s="121"/>
      <c r="H415" s="121"/>
      <c r="I415" s="122"/>
      <c r="J415" s="122"/>
    </row>
    <row r="416" customHeight="1" spans="1:10">
      <c r="A416" s="126"/>
      <c r="B416" s="126"/>
      <c r="C416" s="126"/>
      <c r="D416" s="126"/>
      <c r="E416" s="120"/>
      <c r="F416" s="120"/>
      <c r="G416" s="121"/>
      <c r="H416" s="121"/>
      <c r="I416" s="122"/>
      <c r="J416" s="122"/>
    </row>
    <row r="417" customHeight="1" spans="1:10">
      <c r="A417" s="126"/>
      <c r="B417" s="126"/>
      <c r="C417" s="126"/>
      <c r="D417" s="126"/>
      <c r="E417" s="120"/>
      <c r="F417" s="120"/>
      <c r="G417" s="121"/>
      <c r="H417" s="121"/>
      <c r="I417" s="122"/>
      <c r="J417" s="122"/>
    </row>
    <row r="418" customHeight="1" spans="1:10">
      <c r="A418" s="126"/>
      <c r="B418" s="126"/>
      <c r="C418" s="126"/>
      <c r="D418" s="126"/>
      <c r="E418" s="120"/>
      <c r="F418" s="120"/>
      <c r="G418" s="121"/>
      <c r="H418" s="121"/>
      <c r="I418" s="122"/>
      <c r="J418" s="122"/>
    </row>
    <row r="419" customHeight="1" spans="1:10">
      <c r="A419" s="126"/>
      <c r="B419" s="126"/>
      <c r="C419" s="126"/>
      <c r="D419" s="126"/>
      <c r="E419" s="120"/>
      <c r="F419" s="120"/>
      <c r="G419" s="121"/>
      <c r="H419" s="121"/>
      <c r="I419" s="122"/>
      <c r="J419" s="122"/>
    </row>
    <row r="420" customHeight="1" spans="1:10">
      <c r="A420" s="126"/>
      <c r="B420" s="126"/>
      <c r="C420" s="126"/>
      <c r="D420" s="126"/>
      <c r="E420" s="120"/>
      <c r="F420" s="120"/>
      <c r="G420" s="121"/>
      <c r="H420" s="121"/>
      <c r="I420" s="122"/>
      <c r="J420" s="122"/>
    </row>
    <row r="421" customHeight="1" spans="1:10">
      <c r="A421" s="126"/>
      <c r="B421" s="126"/>
      <c r="C421" s="126"/>
      <c r="D421" s="126"/>
      <c r="E421" s="120"/>
      <c r="F421" s="120"/>
      <c r="G421" s="121"/>
      <c r="H421" s="121"/>
      <c r="I421" s="122"/>
      <c r="J421" s="122"/>
    </row>
    <row r="422" customHeight="1" spans="1:10">
      <c r="A422" s="126"/>
      <c r="B422" s="126"/>
      <c r="C422" s="126"/>
      <c r="D422" s="126"/>
      <c r="E422" s="120"/>
      <c r="F422" s="120"/>
      <c r="G422" s="121"/>
      <c r="H422" s="121"/>
      <c r="I422" s="122"/>
      <c r="J422" s="122"/>
    </row>
    <row r="423" customHeight="1" spans="1:10">
      <c r="A423" s="126"/>
      <c r="B423" s="126"/>
      <c r="C423" s="126"/>
      <c r="D423" s="126"/>
      <c r="E423" s="120"/>
      <c r="F423" s="120"/>
      <c r="G423" s="121"/>
      <c r="H423" s="121"/>
      <c r="I423" s="122"/>
      <c r="J423" s="122"/>
    </row>
    <row r="424" customHeight="1" spans="1:10">
      <c r="A424" s="126"/>
      <c r="B424" s="126"/>
      <c r="C424" s="126"/>
      <c r="D424" s="126"/>
      <c r="E424" s="120"/>
      <c r="F424" s="120"/>
      <c r="G424" s="121"/>
      <c r="H424" s="121"/>
      <c r="I424" s="122"/>
      <c r="J424" s="122"/>
    </row>
    <row r="425" customHeight="1" spans="1:10">
      <c r="A425" s="126"/>
      <c r="B425" s="126"/>
      <c r="C425" s="126"/>
      <c r="D425" s="126"/>
      <c r="E425" s="120"/>
      <c r="F425" s="120"/>
      <c r="G425" s="121"/>
      <c r="H425" s="121"/>
      <c r="I425" s="122"/>
      <c r="J425" s="122"/>
    </row>
    <row r="426" customHeight="1" spans="1:10">
      <c r="A426" s="126"/>
      <c r="B426" s="126"/>
      <c r="C426" s="126"/>
      <c r="D426" s="126"/>
      <c r="E426" s="120"/>
      <c r="F426" s="120"/>
      <c r="G426" s="121"/>
      <c r="H426" s="121"/>
      <c r="I426" s="122"/>
      <c r="J426" s="122"/>
    </row>
    <row r="427" customHeight="1" spans="1:10">
      <c r="A427" s="126"/>
      <c r="B427" s="126"/>
      <c r="C427" s="126"/>
      <c r="D427" s="126"/>
      <c r="E427" s="120"/>
      <c r="F427" s="120"/>
      <c r="G427" s="121"/>
      <c r="H427" s="121"/>
      <c r="I427" s="122"/>
      <c r="J427" s="122"/>
    </row>
    <row r="428" customHeight="1" spans="1:10">
      <c r="A428" s="126"/>
      <c r="B428" s="126"/>
      <c r="C428" s="126"/>
      <c r="D428" s="126"/>
      <c r="E428" s="120"/>
      <c r="F428" s="120"/>
      <c r="G428" s="121"/>
      <c r="H428" s="121"/>
      <c r="I428" s="122"/>
      <c r="J428" s="122"/>
    </row>
    <row r="429" customHeight="1" spans="1:10">
      <c r="A429" s="126"/>
      <c r="B429" s="126"/>
      <c r="C429" s="126"/>
      <c r="D429" s="126"/>
      <c r="E429" s="120"/>
      <c r="F429" s="120"/>
      <c r="G429" s="121"/>
      <c r="H429" s="121"/>
      <c r="I429" s="122"/>
      <c r="J429" s="122"/>
    </row>
    <row r="430" customHeight="1" spans="1:10">
      <c r="A430" s="126"/>
      <c r="B430" s="126"/>
      <c r="C430" s="126"/>
      <c r="D430" s="126"/>
      <c r="E430" s="120"/>
      <c r="F430" s="120"/>
      <c r="G430" s="121"/>
      <c r="H430" s="121"/>
      <c r="I430" s="122"/>
      <c r="J430" s="122"/>
    </row>
    <row r="431" customHeight="1" spans="1:10">
      <c r="A431" s="126"/>
      <c r="B431" s="126"/>
      <c r="C431" s="126"/>
      <c r="D431" s="126"/>
      <c r="E431" s="120"/>
      <c r="F431" s="120"/>
      <c r="G431" s="121"/>
      <c r="H431" s="121"/>
      <c r="I431" s="122"/>
      <c r="J431" s="122"/>
    </row>
    <row r="432" customHeight="1" spans="1:10">
      <c r="A432" s="126"/>
      <c r="B432" s="126"/>
      <c r="C432" s="126"/>
      <c r="D432" s="126"/>
      <c r="E432" s="120"/>
      <c r="F432" s="120"/>
      <c r="G432" s="121"/>
      <c r="H432" s="121"/>
      <c r="I432" s="122"/>
      <c r="J432" s="122"/>
    </row>
    <row r="433" customHeight="1" spans="1:10">
      <c r="A433" s="126"/>
      <c r="B433" s="126"/>
      <c r="C433" s="126"/>
      <c r="D433" s="126"/>
      <c r="E433" s="120"/>
      <c r="F433" s="120"/>
      <c r="G433" s="121"/>
      <c r="H433" s="121"/>
      <c r="I433" s="122"/>
      <c r="J433" s="122"/>
    </row>
    <row r="434" customHeight="1" spans="1:10">
      <c r="A434" s="126"/>
      <c r="B434" s="126"/>
      <c r="C434" s="126"/>
      <c r="D434" s="126"/>
      <c r="E434" s="120"/>
      <c r="F434" s="120"/>
      <c r="G434" s="121"/>
      <c r="H434" s="121"/>
      <c r="I434" s="122"/>
      <c r="J434" s="122"/>
    </row>
    <row r="435" customHeight="1" spans="1:10">
      <c r="A435" s="126"/>
      <c r="B435" s="126"/>
      <c r="C435" s="126"/>
      <c r="D435" s="126"/>
      <c r="E435" s="120"/>
      <c r="F435" s="120"/>
      <c r="G435" s="121"/>
      <c r="H435" s="121"/>
      <c r="I435" s="122"/>
      <c r="J435" s="122"/>
    </row>
    <row r="436" customHeight="1" spans="1:8">
      <c r="A436" s="126"/>
      <c r="B436" s="126"/>
      <c r="C436" s="126"/>
      <c r="D436" s="126"/>
      <c r="E436" s="120"/>
      <c r="F436" s="120"/>
      <c r="G436" s="121"/>
      <c r="H436" s="121"/>
    </row>
    <row r="437" customHeight="1" spans="1:8">
      <c r="A437" s="126"/>
      <c r="B437" s="126"/>
      <c r="C437" s="126"/>
      <c r="D437" s="126"/>
      <c r="E437" s="120"/>
      <c r="F437" s="120"/>
      <c r="G437" s="121"/>
      <c r="H437" s="121"/>
    </row>
    <row r="438" customHeight="1" spans="1:8">
      <c r="A438" s="126"/>
      <c r="B438" s="126"/>
      <c r="C438" s="126"/>
      <c r="D438" s="126"/>
      <c r="E438" s="120"/>
      <c r="F438" s="120"/>
      <c r="G438" s="121"/>
      <c r="H438" s="121"/>
    </row>
    <row r="439" customHeight="1" spans="1:8">
      <c r="A439" s="126"/>
      <c r="B439" s="126"/>
      <c r="C439" s="126"/>
      <c r="D439" s="126"/>
      <c r="E439" s="120"/>
      <c r="F439" s="120"/>
      <c r="G439" s="121"/>
      <c r="H439" s="121"/>
    </row>
    <row r="440" customHeight="1" spans="1:8">
      <c r="A440" s="126"/>
      <c r="B440" s="126"/>
      <c r="C440" s="126"/>
      <c r="D440" s="126"/>
      <c r="E440" s="120"/>
      <c r="F440" s="120"/>
      <c r="G440" s="121"/>
      <c r="H440" s="121"/>
    </row>
    <row r="441" customHeight="1" spans="1:8">
      <c r="A441" s="126"/>
      <c r="B441" s="126"/>
      <c r="C441" s="126"/>
      <c r="D441" s="126"/>
      <c r="E441" s="120"/>
      <c r="F441" s="120"/>
      <c r="G441" s="121"/>
      <c r="H441" s="121"/>
    </row>
    <row r="442" customHeight="1" spans="1:8">
      <c r="A442" s="126"/>
      <c r="B442" s="126"/>
      <c r="C442" s="126"/>
      <c r="D442" s="126"/>
      <c r="E442" s="120"/>
      <c r="F442" s="120"/>
      <c r="G442" s="121"/>
      <c r="H442" s="121"/>
    </row>
    <row r="443" customHeight="1" spans="1:8">
      <c r="A443" s="126"/>
      <c r="B443" s="126"/>
      <c r="C443" s="126"/>
      <c r="D443" s="126"/>
      <c r="E443" s="120"/>
      <c r="F443" s="120"/>
      <c r="G443" s="121"/>
      <c r="H443" s="121"/>
    </row>
    <row r="444" customHeight="1" spans="1:8">
      <c r="A444" s="126"/>
      <c r="B444" s="126"/>
      <c r="C444" s="126"/>
      <c r="D444" s="126"/>
      <c r="E444" s="120"/>
      <c r="F444" s="120"/>
      <c r="G444" s="121"/>
      <c r="H444" s="121"/>
    </row>
    <row r="445" customHeight="1" spans="1:8">
      <c r="A445" s="126"/>
      <c r="B445" s="126"/>
      <c r="C445" s="126"/>
      <c r="D445" s="126"/>
      <c r="E445" s="120"/>
      <c r="F445" s="120"/>
      <c r="G445" s="121"/>
      <c r="H445" s="121"/>
    </row>
    <row r="446" customHeight="1" spans="1:8">
      <c r="A446" s="126"/>
      <c r="B446" s="126"/>
      <c r="C446" s="126"/>
      <c r="D446" s="126"/>
      <c r="E446" s="120"/>
      <c r="F446" s="120"/>
      <c r="G446" s="121"/>
      <c r="H446" s="121"/>
    </row>
    <row r="447" customHeight="1" spans="1:8">
      <c r="A447" s="126"/>
      <c r="B447" s="126"/>
      <c r="C447" s="126"/>
      <c r="D447" s="126"/>
      <c r="E447" s="120"/>
      <c r="F447" s="120"/>
      <c r="G447" s="121"/>
      <c r="H447" s="121"/>
    </row>
    <row r="448" customHeight="1" spans="1:8">
      <c r="A448" s="126"/>
      <c r="B448" s="126"/>
      <c r="C448" s="126"/>
      <c r="D448" s="126"/>
      <c r="E448" s="120"/>
      <c r="F448" s="120"/>
      <c r="G448" s="121"/>
      <c r="H448" s="121"/>
    </row>
    <row r="449" customHeight="1" spans="1:8">
      <c r="A449" s="126"/>
      <c r="B449" s="126"/>
      <c r="C449" s="126"/>
      <c r="D449" s="126"/>
      <c r="E449" s="120"/>
      <c r="F449" s="120"/>
      <c r="G449" s="121"/>
      <c r="H449" s="121"/>
    </row>
    <row r="450" customHeight="1" spans="1:8">
      <c r="A450" s="126"/>
      <c r="B450" s="126"/>
      <c r="C450" s="126"/>
      <c r="D450" s="126"/>
      <c r="E450" s="120"/>
      <c r="F450" s="120"/>
      <c r="G450" s="121"/>
      <c r="H450" s="121"/>
    </row>
    <row r="451" customHeight="1" spans="1:8">
      <c r="A451" s="126"/>
      <c r="B451" s="126"/>
      <c r="C451" s="126"/>
      <c r="D451" s="126"/>
      <c r="E451" s="120"/>
      <c r="F451" s="120"/>
      <c r="G451" s="121"/>
      <c r="H451" s="121"/>
    </row>
    <row r="452" customHeight="1" spans="1:8">
      <c r="A452" s="126"/>
      <c r="B452" s="126"/>
      <c r="C452" s="126"/>
      <c r="D452" s="126"/>
      <c r="E452" s="120"/>
      <c r="F452" s="120"/>
      <c r="G452" s="121"/>
      <c r="H452" s="121"/>
    </row>
    <row r="453" customHeight="1" spans="1:8">
      <c r="A453" s="126"/>
      <c r="B453" s="126"/>
      <c r="C453" s="126"/>
      <c r="D453" s="126"/>
      <c r="E453" s="120"/>
      <c r="F453" s="120"/>
      <c r="G453" s="121"/>
      <c r="H453" s="121"/>
    </row>
    <row r="454" customHeight="1" spans="1:8">
      <c r="A454" s="126"/>
      <c r="B454" s="126"/>
      <c r="C454" s="126"/>
      <c r="D454" s="126"/>
      <c r="E454" s="120"/>
      <c r="F454" s="120"/>
      <c r="G454" s="121"/>
      <c r="H454" s="121"/>
    </row>
    <row r="455" customHeight="1" spans="1:8">
      <c r="A455" s="126"/>
      <c r="B455" s="126"/>
      <c r="C455" s="126"/>
      <c r="D455" s="126"/>
      <c r="E455" s="120"/>
      <c r="F455" s="120"/>
      <c r="G455" s="121"/>
      <c r="H455" s="121"/>
    </row>
    <row r="456" customHeight="1" spans="1:8">
      <c r="A456" s="126"/>
      <c r="B456" s="126"/>
      <c r="C456" s="126"/>
      <c r="D456" s="126"/>
      <c r="E456" s="120"/>
      <c r="F456" s="120"/>
      <c r="G456" s="121"/>
      <c r="H456" s="121"/>
    </row>
    <row r="457" customHeight="1" spans="1:8">
      <c r="A457" s="126"/>
      <c r="B457" s="126"/>
      <c r="C457" s="126"/>
      <c r="D457" s="126"/>
      <c r="E457" s="120"/>
      <c r="F457" s="120"/>
      <c r="G457" s="121"/>
      <c r="H457" s="121"/>
    </row>
    <row r="458" customHeight="1" spans="1:8">
      <c r="A458" s="126"/>
      <c r="B458" s="126"/>
      <c r="C458" s="126"/>
      <c r="D458" s="126"/>
      <c r="E458" s="120"/>
      <c r="F458" s="120"/>
      <c r="G458" s="121"/>
      <c r="H458" s="121"/>
    </row>
    <row r="459" customHeight="1" spans="1:8">
      <c r="A459" s="126"/>
      <c r="B459" s="126"/>
      <c r="C459" s="126"/>
      <c r="D459" s="126"/>
      <c r="E459" s="120"/>
      <c r="F459" s="120"/>
      <c r="G459" s="121"/>
      <c r="H459" s="121"/>
    </row>
    <row r="460" customHeight="1" spans="1:8">
      <c r="A460" s="126"/>
      <c r="B460" s="126"/>
      <c r="C460" s="126"/>
      <c r="D460" s="126"/>
      <c r="E460" s="120"/>
      <c r="F460" s="120"/>
      <c r="G460" s="121"/>
      <c r="H460" s="121"/>
    </row>
    <row r="461" customHeight="1" spans="1:8">
      <c r="A461" s="126"/>
      <c r="B461" s="126"/>
      <c r="C461" s="126"/>
      <c r="D461" s="126"/>
      <c r="E461" s="120"/>
      <c r="F461" s="120"/>
      <c r="G461" s="121"/>
      <c r="H461" s="121"/>
    </row>
    <row r="462" customHeight="1" spans="1:8">
      <c r="A462" s="126"/>
      <c r="B462" s="126"/>
      <c r="C462" s="126"/>
      <c r="D462" s="126"/>
      <c r="E462" s="120"/>
      <c r="F462" s="120"/>
      <c r="G462" s="121"/>
      <c r="H462" s="121"/>
    </row>
    <row r="463" customHeight="1" spans="1:8">
      <c r="A463" s="126"/>
      <c r="B463" s="126"/>
      <c r="C463" s="126"/>
      <c r="D463" s="126"/>
      <c r="E463" s="120"/>
      <c r="F463" s="120"/>
      <c r="G463" s="121"/>
      <c r="H463" s="121"/>
    </row>
    <row r="464" customHeight="1" spans="1:8">
      <c r="A464" s="126"/>
      <c r="B464" s="126"/>
      <c r="C464" s="126"/>
      <c r="D464" s="126"/>
      <c r="E464" s="120"/>
      <c r="F464" s="120"/>
      <c r="G464" s="121"/>
      <c r="H464" s="121"/>
    </row>
    <row r="465" customHeight="1" spans="1:8">
      <c r="A465" s="126"/>
      <c r="B465" s="126"/>
      <c r="C465" s="126"/>
      <c r="D465" s="126"/>
      <c r="E465" s="120"/>
      <c r="F465" s="120"/>
      <c r="G465" s="121"/>
      <c r="H465" s="121"/>
    </row>
    <row r="466" customHeight="1" spans="1:8">
      <c r="A466" s="126"/>
      <c r="B466" s="126"/>
      <c r="C466" s="126"/>
      <c r="D466" s="126"/>
      <c r="E466" s="120"/>
      <c r="F466" s="120"/>
      <c r="G466" s="121"/>
      <c r="H466" s="121"/>
    </row>
    <row r="467" customHeight="1" spans="1:8">
      <c r="A467" s="126"/>
      <c r="B467" s="126"/>
      <c r="C467" s="126"/>
      <c r="D467" s="126"/>
      <c r="E467" s="120"/>
      <c r="F467" s="120"/>
      <c r="G467" s="121"/>
      <c r="H467" s="121"/>
    </row>
    <row r="468" customHeight="1" spans="1:8">
      <c r="A468" s="126"/>
      <c r="B468" s="126"/>
      <c r="C468" s="126"/>
      <c r="D468" s="126"/>
      <c r="E468" s="120"/>
      <c r="F468" s="120"/>
      <c r="G468" s="121"/>
      <c r="H468" s="121"/>
    </row>
    <row r="469" customHeight="1" spans="1:8">
      <c r="A469" s="126"/>
      <c r="B469" s="126"/>
      <c r="C469" s="126"/>
      <c r="D469" s="126"/>
      <c r="E469" s="120"/>
      <c r="F469" s="120"/>
      <c r="G469" s="121"/>
      <c r="H469" s="121"/>
    </row>
    <row r="470" customHeight="1" spans="1:8">
      <c r="A470" s="126"/>
      <c r="B470" s="126"/>
      <c r="C470" s="126"/>
      <c r="D470" s="126"/>
      <c r="E470" s="120"/>
      <c r="F470" s="120"/>
      <c r="G470" s="121"/>
      <c r="H470" s="121"/>
    </row>
    <row r="471" customHeight="1" spans="1:8">
      <c r="A471" s="126"/>
      <c r="B471" s="126"/>
      <c r="C471" s="126"/>
      <c r="D471" s="126"/>
      <c r="E471" s="120"/>
      <c r="F471" s="120"/>
      <c r="G471" s="121"/>
      <c r="H471" s="121"/>
    </row>
    <row r="472" customHeight="1" spans="1:8">
      <c r="A472" s="126"/>
      <c r="B472" s="126"/>
      <c r="C472" s="126"/>
      <c r="D472" s="126"/>
      <c r="E472" s="120"/>
      <c r="F472" s="120"/>
      <c r="G472" s="121"/>
      <c r="H472" s="121"/>
    </row>
    <row r="473" customHeight="1" spans="1:8">
      <c r="A473" s="126"/>
      <c r="B473" s="126"/>
      <c r="C473" s="126"/>
      <c r="D473" s="126"/>
      <c r="E473" s="120"/>
      <c r="F473" s="120"/>
      <c r="G473" s="121"/>
      <c r="H473" s="121"/>
    </row>
    <row r="474" customHeight="1" spans="1:8">
      <c r="A474" s="126"/>
      <c r="B474" s="126"/>
      <c r="C474" s="126"/>
      <c r="D474" s="126"/>
      <c r="E474" s="120"/>
      <c r="F474" s="120"/>
      <c r="G474" s="121"/>
      <c r="H474" s="121"/>
    </row>
    <row r="475" customHeight="1" spans="1:8">
      <c r="A475" s="126"/>
      <c r="B475" s="126"/>
      <c r="C475" s="126"/>
      <c r="D475" s="126"/>
      <c r="E475" s="120"/>
      <c r="F475" s="120"/>
      <c r="G475" s="121"/>
      <c r="H475" s="121"/>
    </row>
    <row r="476" customHeight="1" spans="1:8">
      <c r="A476" s="126"/>
      <c r="B476" s="126"/>
      <c r="C476" s="126"/>
      <c r="D476" s="126"/>
      <c r="E476" s="120"/>
      <c r="F476" s="120"/>
      <c r="G476" s="121"/>
      <c r="H476" s="121"/>
    </row>
    <row r="477" customHeight="1" spans="1:8">
      <c r="A477" s="126"/>
      <c r="B477" s="126"/>
      <c r="C477" s="126"/>
      <c r="D477" s="126"/>
      <c r="E477" s="120"/>
      <c r="F477" s="120"/>
      <c r="G477" s="121"/>
      <c r="H477" s="121"/>
    </row>
    <row r="478" customHeight="1" spans="1:8">
      <c r="A478" s="126"/>
      <c r="B478" s="126"/>
      <c r="C478" s="126"/>
      <c r="D478" s="126"/>
      <c r="E478" s="120"/>
      <c r="F478" s="120"/>
      <c r="G478" s="121"/>
      <c r="H478" s="121"/>
    </row>
    <row r="479" customHeight="1" spans="1:8">
      <c r="A479" s="126"/>
      <c r="B479" s="126"/>
      <c r="C479" s="126"/>
      <c r="D479" s="126"/>
      <c r="E479" s="120"/>
      <c r="F479" s="120"/>
      <c r="G479" s="121"/>
      <c r="H479" s="121"/>
    </row>
    <row r="480" customHeight="1" spans="1:8">
      <c r="A480" s="126"/>
      <c r="B480" s="126"/>
      <c r="C480" s="126"/>
      <c r="D480" s="126"/>
      <c r="E480" s="120"/>
      <c r="F480" s="120"/>
      <c r="G480" s="121"/>
      <c r="H480" s="121"/>
    </row>
    <row r="481" customHeight="1" spans="1:8">
      <c r="A481" s="126"/>
      <c r="B481" s="126"/>
      <c r="C481" s="126"/>
      <c r="D481" s="126"/>
      <c r="E481" s="120"/>
      <c r="F481" s="120"/>
      <c r="G481" s="121"/>
      <c r="H481" s="121"/>
    </row>
    <row r="482" customHeight="1" spans="1:8">
      <c r="A482" s="126"/>
      <c r="B482" s="126"/>
      <c r="C482" s="126"/>
      <c r="D482" s="126"/>
      <c r="E482" s="120"/>
      <c r="F482" s="120"/>
      <c r="G482" s="121"/>
      <c r="H482" s="121"/>
    </row>
    <row r="483" customHeight="1" spans="1:8">
      <c r="A483" s="126"/>
      <c r="B483" s="126"/>
      <c r="C483" s="126"/>
      <c r="D483" s="126"/>
      <c r="E483" s="120"/>
      <c r="F483" s="120"/>
      <c r="G483" s="121"/>
      <c r="H483" s="121"/>
    </row>
    <row r="484" customHeight="1" spans="1:8">
      <c r="A484" s="126"/>
      <c r="B484" s="126"/>
      <c r="C484" s="126"/>
      <c r="D484" s="126"/>
      <c r="E484" s="120"/>
      <c r="F484" s="120"/>
      <c r="G484" s="121"/>
      <c r="H484" s="121"/>
    </row>
    <row r="485" customHeight="1" spans="1:8">
      <c r="A485" s="126"/>
      <c r="B485" s="126"/>
      <c r="C485" s="126"/>
      <c r="D485" s="126"/>
      <c r="E485" s="120"/>
      <c r="F485" s="120"/>
      <c r="G485" s="121"/>
      <c r="H485" s="121"/>
    </row>
    <row r="486" customHeight="1" spans="1:8">
      <c r="A486" s="126"/>
      <c r="B486" s="126"/>
      <c r="C486" s="126"/>
      <c r="D486" s="126"/>
      <c r="E486" s="120"/>
      <c r="F486" s="120"/>
      <c r="G486" s="121"/>
      <c r="H486" s="121"/>
    </row>
    <row r="487" customHeight="1" spans="1:8">
      <c r="A487" s="126"/>
      <c r="B487" s="126"/>
      <c r="C487" s="126"/>
      <c r="D487" s="126"/>
      <c r="E487" s="120"/>
      <c r="F487" s="120"/>
      <c r="G487" s="121"/>
      <c r="H487" s="121"/>
    </row>
    <row r="488" customHeight="1" spans="1:8">
      <c r="A488" s="126"/>
      <c r="B488" s="126"/>
      <c r="C488" s="126"/>
      <c r="D488" s="126"/>
      <c r="E488" s="120"/>
      <c r="F488" s="120"/>
      <c r="G488" s="121"/>
      <c r="H488" s="121"/>
    </row>
    <row r="489" customHeight="1" spans="1:8">
      <c r="A489" s="126"/>
      <c r="B489" s="126"/>
      <c r="C489" s="126"/>
      <c r="D489" s="126"/>
      <c r="E489" s="120"/>
      <c r="F489" s="120"/>
      <c r="G489" s="121"/>
      <c r="H489" s="121"/>
    </row>
    <row r="490" customHeight="1" spans="1:8">
      <c r="A490" s="126"/>
      <c r="B490" s="126"/>
      <c r="C490" s="126"/>
      <c r="D490" s="126"/>
      <c r="E490" s="120"/>
      <c r="F490" s="120"/>
      <c r="G490" s="121"/>
      <c r="H490" s="121"/>
    </row>
    <row r="491" customHeight="1" spans="1:8">
      <c r="A491" s="126"/>
      <c r="B491" s="126"/>
      <c r="C491" s="126"/>
      <c r="D491" s="126"/>
      <c r="E491" s="120"/>
      <c r="F491" s="120"/>
      <c r="G491" s="121"/>
      <c r="H491" s="121"/>
    </row>
    <row r="492" customHeight="1" spans="1:8">
      <c r="A492" s="126"/>
      <c r="B492" s="126"/>
      <c r="C492" s="126"/>
      <c r="D492" s="126"/>
      <c r="E492" s="120"/>
      <c r="F492" s="120"/>
      <c r="G492" s="121"/>
      <c r="H492" s="121"/>
    </row>
    <row r="493" customHeight="1" spans="1:8">
      <c r="A493" s="126"/>
      <c r="B493" s="126"/>
      <c r="C493" s="126"/>
      <c r="D493" s="126"/>
      <c r="E493" s="120"/>
      <c r="F493" s="120"/>
      <c r="G493" s="121"/>
      <c r="H493" s="121"/>
    </row>
    <row r="494" customHeight="1" spans="1:8">
      <c r="A494" s="126"/>
      <c r="B494" s="126"/>
      <c r="C494" s="126"/>
      <c r="D494" s="126"/>
      <c r="E494" s="120"/>
      <c r="F494" s="120"/>
      <c r="G494" s="121"/>
      <c r="H494" s="121"/>
    </row>
    <row r="495" customHeight="1" spans="1:8">
      <c r="A495" s="126"/>
      <c r="B495" s="126"/>
      <c r="C495" s="126"/>
      <c r="D495" s="126"/>
      <c r="E495" s="120"/>
      <c r="F495" s="120"/>
      <c r="G495" s="121"/>
      <c r="H495" s="121"/>
    </row>
    <row r="496" customHeight="1" spans="1:8">
      <c r="A496" s="126"/>
      <c r="B496" s="126"/>
      <c r="C496" s="126"/>
      <c r="D496" s="126"/>
      <c r="E496" s="120"/>
      <c r="F496" s="120"/>
      <c r="G496" s="121"/>
      <c r="H496" s="121"/>
    </row>
    <row r="497" customHeight="1" spans="1:8">
      <c r="A497" s="126"/>
      <c r="B497" s="126"/>
      <c r="C497" s="126"/>
      <c r="D497" s="126"/>
      <c r="E497" s="120"/>
      <c r="F497" s="120"/>
      <c r="G497" s="121"/>
      <c r="H497" s="121"/>
    </row>
    <row r="498" customHeight="1" spans="1:8">
      <c r="A498" s="126"/>
      <c r="B498" s="126"/>
      <c r="C498" s="126"/>
      <c r="D498" s="126"/>
      <c r="E498" s="120"/>
      <c r="F498" s="120"/>
      <c r="G498" s="121"/>
      <c r="H498" s="121"/>
    </row>
    <row r="499" customHeight="1" spans="1:8">
      <c r="A499" s="126"/>
      <c r="B499" s="126"/>
      <c r="C499" s="126"/>
      <c r="D499" s="126"/>
      <c r="E499" s="120"/>
      <c r="F499" s="120"/>
      <c r="G499" s="121"/>
      <c r="H499" s="121"/>
    </row>
    <row r="500" customHeight="1" spans="1:8">
      <c r="A500" s="126"/>
      <c r="B500" s="126"/>
      <c r="C500" s="126"/>
      <c r="D500" s="126"/>
      <c r="E500" s="120"/>
      <c r="F500" s="120"/>
      <c r="G500" s="121"/>
      <c r="H500" s="121"/>
    </row>
    <row r="501" customHeight="1" spans="1:8">
      <c r="A501" s="126"/>
      <c r="B501" s="126"/>
      <c r="C501" s="126"/>
      <c r="D501" s="126"/>
      <c r="E501" s="120"/>
      <c r="F501" s="120"/>
      <c r="G501" s="121"/>
      <c r="H501" s="121"/>
    </row>
    <row r="502" customHeight="1" spans="1:8">
      <c r="A502" s="126"/>
      <c r="B502" s="126"/>
      <c r="C502" s="126"/>
      <c r="D502" s="126"/>
      <c r="E502" s="120"/>
      <c r="F502" s="120"/>
      <c r="G502" s="121"/>
      <c r="H502" s="121"/>
    </row>
    <row r="503" customHeight="1" spans="1:8">
      <c r="A503" s="126"/>
      <c r="B503" s="126"/>
      <c r="C503" s="126"/>
      <c r="D503" s="126"/>
      <c r="E503" s="120"/>
      <c r="F503" s="120"/>
      <c r="G503" s="121"/>
      <c r="H503" s="121"/>
    </row>
    <row r="504" customHeight="1" spans="1:8">
      <c r="A504" s="126"/>
      <c r="B504" s="126"/>
      <c r="C504" s="126"/>
      <c r="D504" s="126"/>
      <c r="E504" s="120"/>
      <c r="F504" s="120"/>
      <c r="G504" s="121"/>
      <c r="H504" s="121"/>
    </row>
    <row r="505" customHeight="1" spans="1:8">
      <c r="A505" s="126"/>
      <c r="B505" s="126"/>
      <c r="C505" s="126"/>
      <c r="D505" s="126"/>
      <c r="E505" s="120"/>
      <c r="F505" s="120"/>
      <c r="G505" s="121"/>
      <c r="H505" s="121"/>
    </row>
    <row r="506" customHeight="1" spans="1:8">
      <c r="A506" s="126"/>
      <c r="B506" s="126"/>
      <c r="C506" s="126"/>
      <c r="D506" s="126"/>
      <c r="E506" s="120"/>
      <c r="F506" s="120"/>
      <c r="G506" s="121"/>
      <c r="H506" s="121"/>
    </row>
    <row r="507" customHeight="1" spans="1:8">
      <c r="A507" s="126"/>
      <c r="B507" s="126"/>
      <c r="C507" s="126"/>
      <c r="D507" s="126"/>
      <c r="E507" s="120"/>
      <c r="F507" s="120"/>
      <c r="G507" s="121"/>
      <c r="H507" s="121"/>
    </row>
    <row r="508" customHeight="1" spans="1:8">
      <c r="A508" s="126"/>
      <c r="B508" s="126"/>
      <c r="C508" s="126"/>
      <c r="D508" s="126"/>
      <c r="E508" s="120"/>
      <c r="F508" s="120"/>
      <c r="G508" s="121"/>
      <c r="H508" s="121"/>
    </row>
    <row r="509" customHeight="1" spans="1:8">
      <c r="A509" s="126"/>
      <c r="B509" s="126"/>
      <c r="C509" s="126"/>
      <c r="D509" s="126"/>
      <c r="E509" s="120"/>
      <c r="F509" s="120"/>
      <c r="G509" s="121"/>
      <c r="H509" s="121"/>
    </row>
    <row r="510" customHeight="1" spans="1:8">
      <c r="A510" s="126"/>
      <c r="B510" s="126"/>
      <c r="C510" s="126"/>
      <c r="D510" s="126"/>
      <c r="E510" s="120"/>
      <c r="F510" s="120"/>
      <c r="G510" s="121"/>
      <c r="H510" s="121"/>
    </row>
    <row r="511" customHeight="1" spans="1:8">
      <c r="A511" s="126"/>
      <c r="B511" s="126"/>
      <c r="C511" s="126"/>
      <c r="D511" s="126"/>
      <c r="E511" s="120"/>
      <c r="F511" s="120"/>
      <c r="G511" s="121"/>
      <c r="H511" s="121"/>
    </row>
    <row r="512" customHeight="1" spans="1:8">
      <c r="A512" s="126"/>
      <c r="B512" s="126"/>
      <c r="C512" s="126"/>
      <c r="D512" s="126"/>
      <c r="E512" s="120"/>
      <c r="F512" s="120"/>
      <c r="G512" s="121"/>
      <c r="H512" s="121"/>
    </row>
    <row r="513" customHeight="1" spans="1:8">
      <c r="A513" s="126"/>
      <c r="B513" s="126"/>
      <c r="C513" s="126"/>
      <c r="D513" s="126"/>
      <c r="E513" s="120"/>
      <c r="F513" s="120"/>
      <c r="G513" s="121"/>
      <c r="H513" s="121"/>
    </row>
    <row r="514" customHeight="1" spans="1:8">
      <c r="A514" s="126"/>
      <c r="B514" s="126"/>
      <c r="C514" s="126"/>
      <c r="D514" s="126"/>
      <c r="E514" s="120"/>
      <c r="F514" s="120"/>
      <c r="G514" s="121"/>
      <c r="H514" s="121"/>
    </row>
    <row r="515" customHeight="1" spans="1:8">
      <c r="A515" s="126"/>
      <c r="B515" s="126"/>
      <c r="C515" s="126"/>
      <c r="D515" s="126"/>
      <c r="E515" s="120"/>
      <c r="F515" s="120"/>
      <c r="G515" s="121"/>
      <c r="H515" s="121"/>
    </row>
    <row r="516" customHeight="1" spans="1:8">
      <c r="A516" s="126"/>
      <c r="B516" s="126"/>
      <c r="C516" s="126"/>
      <c r="D516" s="126"/>
      <c r="E516" s="120"/>
      <c r="F516" s="120"/>
      <c r="G516" s="121"/>
      <c r="H516" s="121"/>
    </row>
    <row r="517" customHeight="1" spans="1:8">
      <c r="A517" s="126"/>
      <c r="B517" s="126"/>
      <c r="C517" s="126"/>
      <c r="D517" s="126"/>
      <c r="E517" s="120"/>
      <c r="F517" s="120"/>
      <c r="G517" s="121"/>
      <c r="H517" s="121"/>
    </row>
    <row r="518" customHeight="1" spans="1:8">
      <c r="A518" s="126"/>
      <c r="B518" s="126"/>
      <c r="C518" s="126"/>
      <c r="D518" s="126"/>
      <c r="E518" s="120"/>
      <c r="F518" s="120"/>
      <c r="G518" s="121"/>
      <c r="H518" s="121"/>
    </row>
    <row r="519" customHeight="1" spans="1:8">
      <c r="A519" s="126"/>
      <c r="B519" s="126"/>
      <c r="C519" s="126"/>
      <c r="D519" s="126"/>
      <c r="E519" s="120"/>
      <c r="F519" s="120"/>
      <c r="G519" s="121"/>
      <c r="H519" s="121"/>
    </row>
    <row r="520" customHeight="1" spans="1:8">
      <c r="A520" s="126"/>
      <c r="B520" s="126"/>
      <c r="C520" s="126"/>
      <c r="D520" s="126"/>
      <c r="E520" s="120"/>
      <c r="F520" s="120"/>
      <c r="G520" s="121"/>
      <c r="H520" s="121"/>
    </row>
    <row r="521" customHeight="1" spans="1:8">
      <c r="A521" s="126"/>
      <c r="B521" s="126"/>
      <c r="C521" s="126"/>
      <c r="D521" s="126"/>
      <c r="E521" s="120"/>
      <c r="F521" s="120"/>
      <c r="G521" s="121"/>
      <c r="H521" s="121"/>
    </row>
    <row r="522" customHeight="1" spans="1:8">
      <c r="A522" s="126"/>
      <c r="B522" s="126"/>
      <c r="C522" s="126"/>
      <c r="D522" s="126"/>
      <c r="E522" s="120"/>
      <c r="F522" s="120"/>
      <c r="G522" s="121"/>
      <c r="H522" s="121"/>
    </row>
    <row r="523" customHeight="1" spans="1:8">
      <c r="A523" s="126"/>
      <c r="B523" s="126"/>
      <c r="C523" s="126"/>
      <c r="D523" s="126"/>
      <c r="E523" s="120"/>
      <c r="F523" s="120"/>
      <c r="G523" s="121"/>
      <c r="H523" s="121"/>
    </row>
    <row r="524" customHeight="1" spans="1:8">
      <c r="A524" s="126"/>
      <c r="B524" s="126"/>
      <c r="C524" s="126"/>
      <c r="D524" s="126"/>
      <c r="E524" s="120"/>
      <c r="F524" s="120"/>
      <c r="G524" s="121"/>
      <c r="H524" s="121"/>
    </row>
    <row r="525" customHeight="1" spans="1:8">
      <c r="A525" s="126"/>
      <c r="B525" s="126"/>
      <c r="C525" s="126"/>
      <c r="D525" s="126"/>
      <c r="E525" s="120"/>
      <c r="F525" s="120"/>
      <c r="G525" s="121"/>
      <c r="H525" s="121"/>
    </row>
    <row r="526" customHeight="1" spans="1:8">
      <c r="A526" s="126"/>
      <c r="B526" s="126"/>
      <c r="C526" s="126"/>
      <c r="D526" s="126"/>
      <c r="E526" s="120"/>
      <c r="F526" s="120"/>
      <c r="G526" s="121"/>
      <c r="H526" s="121"/>
    </row>
    <row r="527" customHeight="1" spans="1:8">
      <c r="A527" s="126"/>
      <c r="B527" s="126"/>
      <c r="C527" s="126"/>
      <c r="D527" s="126"/>
      <c r="E527" s="120"/>
      <c r="F527" s="120"/>
      <c r="G527" s="121"/>
      <c r="H527" s="121"/>
    </row>
    <row r="528" customHeight="1" spans="1:8">
      <c r="A528" s="126"/>
      <c r="B528" s="126"/>
      <c r="C528" s="126"/>
      <c r="D528" s="126"/>
      <c r="E528" s="120"/>
      <c r="F528" s="120"/>
      <c r="G528" s="121"/>
      <c r="H528" s="121"/>
    </row>
    <row r="529" customHeight="1" spans="1:8">
      <c r="A529" s="126"/>
      <c r="B529" s="126"/>
      <c r="C529" s="126"/>
      <c r="D529" s="126"/>
      <c r="E529" s="120"/>
      <c r="F529" s="120"/>
      <c r="G529" s="121"/>
      <c r="H529" s="121"/>
    </row>
    <row r="530" customHeight="1" spans="1:8">
      <c r="A530" s="126"/>
      <c r="B530" s="126"/>
      <c r="C530" s="126"/>
      <c r="D530" s="126"/>
      <c r="E530" s="120"/>
      <c r="F530" s="120"/>
      <c r="G530" s="121"/>
      <c r="H530" s="121"/>
    </row>
    <row r="531" customHeight="1" spans="1:8">
      <c r="A531" s="126"/>
      <c r="B531" s="126"/>
      <c r="C531" s="126"/>
      <c r="D531" s="126"/>
      <c r="E531" s="120"/>
      <c r="F531" s="120"/>
      <c r="G531" s="121"/>
      <c r="H531" s="121"/>
    </row>
    <row r="532" customHeight="1" spans="1:8">
      <c r="A532" s="126"/>
      <c r="B532" s="126"/>
      <c r="C532" s="126"/>
      <c r="D532" s="126"/>
      <c r="E532" s="120"/>
      <c r="F532" s="120"/>
      <c r="G532" s="121"/>
      <c r="H532" s="121"/>
    </row>
    <row r="533" customHeight="1" spans="1:8">
      <c r="A533" s="126"/>
      <c r="B533" s="126"/>
      <c r="C533" s="126"/>
      <c r="D533" s="126"/>
      <c r="E533" s="120"/>
      <c r="F533" s="120"/>
      <c r="G533" s="121"/>
      <c r="H533" s="121"/>
    </row>
    <row r="534" customHeight="1" spans="1:8">
      <c r="A534" s="126"/>
      <c r="B534" s="126"/>
      <c r="C534" s="126"/>
      <c r="D534" s="126"/>
      <c r="E534" s="120"/>
      <c r="F534" s="120"/>
      <c r="G534" s="121"/>
      <c r="H534" s="121"/>
    </row>
    <row r="535" customHeight="1" spans="1:8">
      <c r="A535" s="126"/>
      <c r="B535" s="126"/>
      <c r="C535" s="126"/>
      <c r="D535" s="126"/>
      <c r="E535" s="120"/>
      <c r="F535" s="120"/>
      <c r="G535" s="121"/>
      <c r="H535" s="121"/>
    </row>
    <row r="536" customHeight="1" spans="1:8">
      <c r="A536" s="126"/>
      <c r="B536" s="126"/>
      <c r="C536" s="126"/>
      <c r="D536" s="126"/>
      <c r="E536" s="120"/>
      <c r="F536" s="120"/>
      <c r="G536" s="121"/>
      <c r="H536" s="121"/>
    </row>
    <row r="537" customHeight="1" spans="1:8">
      <c r="A537" s="126"/>
      <c r="B537" s="126"/>
      <c r="C537" s="126"/>
      <c r="D537" s="126"/>
      <c r="E537" s="120"/>
      <c r="F537" s="120"/>
      <c r="G537" s="121"/>
      <c r="H537" s="121"/>
    </row>
    <row r="538" customHeight="1" spans="1:8">
      <c r="A538" s="126"/>
      <c r="B538" s="126"/>
      <c r="C538" s="126"/>
      <c r="D538" s="126"/>
      <c r="E538" s="120"/>
      <c r="F538" s="120"/>
      <c r="G538" s="121"/>
      <c r="H538" s="121"/>
    </row>
    <row r="539" customHeight="1" spans="1:8">
      <c r="A539" s="126"/>
      <c r="B539" s="126"/>
      <c r="C539" s="126"/>
      <c r="D539" s="126"/>
      <c r="E539" s="120"/>
      <c r="F539" s="120"/>
      <c r="G539" s="121"/>
      <c r="H539" s="121"/>
    </row>
    <row r="540" customHeight="1" spans="1:8">
      <c r="A540" s="126"/>
      <c r="B540" s="126"/>
      <c r="C540" s="126"/>
      <c r="D540" s="126"/>
      <c r="E540" s="120"/>
      <c r="F540" s="120"/>
      <c r="G540" s="121"/>
      <c r="H540" s="121"/>
    </row>
    <row r="541" customHeight="1" spans="1:8">
      <c r="A541" s="126"/>
      <c r="B541" s="126"/>
      <c r="C541" s="126"/>
      <c r="D541" s="126"/>
      <c r="E541" s="120"/>
      <c r="F541" s="120"/>
      <c r="G541" s="121"/>
      <c r="H541" s="121"/>
    </row>
    <row r="542" customHeight="1" spans="1:8">
      <c r="A542" s="126"/>
      <c r="B542" s="126"/>
      <c r="C542" s="126"/>
      <c r="D542" s="126"/>
      <c r="E542" s="120"/>
      <c r="F542" s="120"/>
      <c r="G542" s="121"/>
      <c r="H542" s="121"/>
    </row>
    <row r="543" customHeight="1" spans="1:8">
      <c r="A543" s="126"/>
      <c r="B543" s="126"/>
      <c r="C543" s="126"/>
      <c r="D543" s="126"/>
      <c r="E543" s="120"/>
      <c r="F543" s="120"/>
      <c r="G543" s="121"/>
      <c r="H543" s="121"/>
    </row>
    <row r="544" customHeight="1" spans="1:8">
      <c r="A544" s="126"/>
      <c r="B544" s="126"/>
      <c r="C544" s="126"/>
      <c r="D544" s="126"/>
      <c r="E544" s="120"/>
      <c r="F544" s="120"/>
      <c r="G544" s="121"/>
      <c r="H544" s="121"/>
    </row>
    <row r="545" customHeight="1" spans="1:8">
      <c r="A545" s="126"/>
      <c r="B545" s="126"/>
      <c r="C545" s="126"/>
      <c r="D545" s="126"/>
      <c r="E545" s="120"/>
      <c r="F545" s="120"/>
      <c r="G545" s="121"/>
      <c r="H545" s="121"/>
    </row>
    <row r="546" customHeight="1" spans="1:8">
      <c r="A546" s="126"/>
      <c r="B546" s="126"/>
      <c r="C546" s="126"/>
      <c r="D546" s="126"/>
      <c r="E546" s="120"/>
      <c r="F546" s="120"/>
      <c r="G546" s="121"/>
      <c r="H546" s="121"/>
    </row>
    <row r="547" customHeight="1" spans="1:8">
      <c r="A547" s="126"/>
      <c r="B547" s="126"/>
      <c r="C547" s="126"/>
      <c r="D547" s="126"/>
      <c r="E547" s="120"/>
      <c r="F547" s="120"/>
      <c r="G547" s="121"/>
      <c r="H547" s="121"/>
    </row>
    <row r="548" customHeight="1" spans="1:8">
      <c r="A548" s="126"/>
      <c r="B548" s="126"/>
      <c r="C548" s="126"/>
      <c r="D548" s="126"/>
      <c r="E548" s="120"/>
      <c r="F548" s="120"/>
      <c r="G548" s="121"/>
      <c r="H548" s="121"/>
    </row>
    <row r="549" customHeight="1" spans="1:8">
      <c r="A549" s="126"/>
      <c r="B549" s="126"/>
      <c r="C549" s="126"/>
      <c r="D549" s="126"/>
      <c r="E549" s="120"/>
      <c r="F549" s="120"/>
      <c r="G549" s="121"/>
      <c r="H549" s="121"/>
    </row>
    <row r="550" customHeight="1" spans="1:8">
      <c r="A550" s="126"/>
      <c r="B550" s="126"/>
      <c r="C550" s="126"/>
      <c r="D550" s="126"/>
      <c r="E550" s="120"/>
      <c r="F550" s="120"/>
      <c r="G550" s="121"/>
      <c r="H550" s="121"/>
    </row>
    <row r="551" customHeight="1" spans="1:8">
      <c r="A551" s="126"/>
      <c r="B551" s="126"/>
      <c r="C551" s="126"/>
      <c r="D551" s="126"/>
      <c r="E551" s="120"/>
      <c r="F551" s="120"/>
      <c r="G551" s="121"/>
      <c r="H551" s="121"/>
    </row>
    <row r="552" customHeight="1" spans="1:8">
      <c r="A552" s="126"/>
      <c r="B552" s="126"/>
      <c r="C552" s="126"/>
      <c r="D552" s="126"/>
      <c r="E552" s="120"/>
      <c r="F552" s="120"/>
      <c r="G552" s="121"/>
      <c r="H552" s="121"/>
    </row>
    <row r="553" customHeight="1" spans="1:8">
      <c r="A553" s="126"/>
      <c r="B553" s="126"/>
      <c r="C553" s="126"/>
      <c r="D553" s="126"/>
      <c r="E553" s="120"/>
      <c r="F553" s="120"/>
      <c r="G553" s="121"/>
      <c r="H553" s="121"/>
    </row>
    <row r="554" customHeight="1" spans="1:8">
      <c r="A554" s="126"/>
      <c r="B554" s="126"/>
      <c r="C554" s="126"/>
      <c r="D554" s="126"/>
      <c r="E554" s="120"/>
      <c r="F554" s="120"/>
      <c r="G554" s="121"/>
      <c r="H554" s="121"/>
    </row>
    <row r="555" customHeight="1" spans="1:8">
      <c r="A555" s="126"/>
      <c r="B555" s="126"/>
      <c r="C555" s="126"/>
      <c r="D555" s="126"/>
      <c r="E555" s="120"/>
      <c r="F555" s="120"/>
      <c r="G555" s="121"/>
      <c r="H555" s="121"/>
    </row>
    <row r="556" customHeight="1" spans="1:8">
      <c r="A556" s="126"/>
      <c r="B556" s="126"/>
      <c r="C556" s="126"/>
      <c r="D556" s="126"/>
      <c r="E556" s="120"/>
      <c r="F556" s="120"/>
      <c r="G556" s="121"/>
      <c r="H556" s="121"/>
    </row>
    <row r="557" customHeight="1" spans="1:8">
      <c r="A557" s="126"/>
      <c r="B557" s="126"/>
      <c r="C557" s="126"/>
      <c r="D557" s="126"/>
      <c r="E557" s="120"/>
      <c r="F557" s="120"/>
      <c r="G557" s="121"/>
      <c r="H557" s="121"/>
    </row>
    <row r="558" customHeight="1" spans="1:8">
      <c r="A558" s="126"/>
      <c r="B558" s="126"/>
      <c r="C558" s="126"/>
      <c r="D558" s="126"/>
      <c r="E558" s="120"/>
      <c r="F558" s="120"/>
      <c r="G558" s="121"/>
      <c r="H558" s="121"/>
    </row>
    <row r="559" customHeight="1" spans="1:8">
      <c r="A559" s="126"/>
      <c r="B559" s="126"/>
      <c r="C559" s="126"/>
      <c r="D559" s="126"/>
      <c r="E559" s="120"/>
      <c r="F559" s="120"/>
      <c r="G559" s="121"/>
      <c r="H559" s="121"/>
    </row>
    <row r="560" customHeight="1" spans="1:8">
      <c r="A560" s="126"/>
      <c r="B560" s="126"/>
      <c r="C560" s="126"/>
      <c r="D560" s="126"/>
      <c r="E560" s="120"/>
      <c r="F560" s="120"/>
      <c r="G560" s="121"/>
      <c r="H560" s="121"/>
    </row>
    <row r="561" customHeight="1" spans="1:8">
      <c r="A561" s="126"/>
      <c r="B561" s="126"/>
      <c r="C561" s="126"/>
      <c r="D561" s="126"/>
      <c r="E561" s="120"/>
      <c r="F561" s="120"/>
      <c r="G561" s="121"/>
      <c r="H561" s="121"/>
    </row>
    <row r="562" customHeight="1" spans="1:8">
      <c r="A562" s="126"/>
      <c r="B562" s="126"/>
      <c r="C562" s="126"/>
      <c r="D562" s="126"/>
      <c r="E562" s="120"/>
      <c r="F562" s="120"/>
      <c r="G562" s="121"/>
      <c r="H562" s="121"/>
    </row>
    <row r="563" customHeight="1" spans="1:8">
      <c r="A563" s="126"/>
      <c r="B563" s="126"/>
      <c r="C563" s="126"/>
      <c r="D563" s="126"/>
      <c r="E563" s="120"/>
      <c r="F563" s="120"/>
      <c r="G563" s="121"/>
      <c r="H563" s="121"/>
    </row>
    <row r="564" customHeight="1" spans="1:8">
      <c r="A564" s="126"/>
      <c r="B564" s="126"/>
      <c r="C564" s="126"/>
      <c r="D564" s="126"/>
      <c r="E564" s="120"/>
      <c r="F564" s="120"/>
      <c r="G564" s="121"/>
      <c r="H564" s="121"/>
    </row>
    <row r="565" customHeight="1" spans="1:8">
      <c r="A565" s="126"/>
      <c r="B565" s="126"/>
      <c r="C565" s="126"/>
      <c r="D565" s="126"/>
      <c r="E565" s="120"/>
      <c r="F565" s="120"/>
      <c r="G565" s="121"/>
      <c r="H565" s="121"/>
    </row>
    <row r="566" customHeight="1" spans="1:8">
      <c r="A566" s="126"/>
      <c r="B566" s="126"/>
      <c r="C566" s="126"/>
      <c r="D566" s="126"/>
      <c r="E566" s="120"/>
      <c r="F566" s="120"/>
      <c r="G566" s="121"/>
      <c r="H566" s="121"/>
    </row>
    <row r="567" customHeight="1" spans="1:8">
      <c r="A567" s="126"/>
      <c r="B567" s="126"/>
      <c r="C567" s="126"/>
      <c r="D567" s="126"/>
      <c r="E567" s="120"/>
      <c r="F567" s="120"/>
      <c r="G567" s="121"/>
      <c r="H567" s="121"/>
    </row>
    <row r="568" customHeight="1" spans="1:8">
      <c r="A568" s="126"/>
      <c r="B568" s="126"/>
      <c r="C568" s="126"/>
      <c r="D568" s="126"/>
      <c r="E568" s="120"/>
      <c r="F568" s="120"/>
      <c r="G568" s="121"/>
      <c r="H568" s="121"/>
    </row>
    <row r="569" customHeight="1" spans="1:8">
      <c r="A569" s="126"/>
      <c r="B569" s="126"/>
      <c r="C569" s="126"/>
      <c r="D569" s="126"/>
      <c r="E569" s="120"/>
      <c r="F569" s="120"/>
      <c r="G569" s="121"/>
      <c r="H569" s="121"/>
    </row>
    <row r="570" customHeight="1" spans="1:8">
      <c r="A570" s="126"/>
      <c r="B570" s="126"/>
      <c r="C570" s="126"/>
      <c r="D570" s="126"/>
      <c r="E570" s="120"/>
      <c r="F570" s="120"/>
      <c r="G570" s="121"/>
      <c r="H570" s="121"/>
    </row>
    <row r="571" customHeight="1" spans="1:8">
      <c r="A571" s="126"/>
      <c r="B571" s="126"/>
      <c r="C571" s="126"/>
      <c r="D571" s="126"/>
      <c r="E571" s="120"/>
      <c r="F571" s="120"/>
      <c r="G571" s="121"/>
      <c r="H571" s="121"/>
    </row>
    <row r="572" customHeight="1" spans="1:8">
      <c r="A572" s="126"/>
      <c r="B572" s="126"/>
      <c r="C572" s="126"/>
      <c r="D572" s="126"/>
      <c r="E572" s="120"/>
      <c r="F572" s="120"/>
      <c r="G572" s="121"/>
      <c r="H572" s="121"/>
    </row>
    <row r="573" customHeight="1" spans="1:8">
      <c r="A573" s="126"/>
      <c r="B573" s="126"/>
      <c r="C573" s="126"/>
      <c r="D573" s="126"/>
      <c r="E573" s="120"/>
      <c r="F573" s="120"/>
      <c r="G573" s="121"/>
      <c r="H573" s="121"/>
    </row>
    <row r="574" customHeight="1" spans="1:8">
      <c r="A574" s="126"/>
      <c r="B574" s="126"/>
      <c r="C574" s="126"/>
      <c r="D574" s="126"/>
      <c r="E574" s="120"/>
      <c r="F574" s="120"/>
      <c r="G574" s="121"/>
      <c r="H574" s="121"/>
    </row>
    <row r="575" customHeight="1" spans="1:8">
      <c r="A575" s="126"/>
      <c r="B575" s="126"/>
      <c r="C575" s="126"/>
      <c r="D575" s="126"/>
      <c r="E575" s="120"/>
      <c r="F575" s="120"/>
      <c r="G575" s="121"/>
      <c r="H575" s="121"/>
    </row>
    <row r="576" customHeight="1" spans="1:8">
      <c r="A576" s="126"/>
      <c r="B576" s="126"/>
      <c r="C576" s="126"/>
      <c r="D576" s="126"/>
      <c r="E576" s="120"/>
      <c r="F576" s="120"/>
      <c r="G576" s="121"/>
      <c r="H576" s="121"/>
    </row>
    <row r="577" customHeight="1" spans="1:8">
      <c r="A577" s="126"/>
      <c r="B577" s="126"/>
      <c r="C577" s="126"/>
      <c r="D577" s="126"/>
      <c r="E577" s="120"/>
      <c r="F577" s="120"/>
      <c r="G577" s="121"/>
      <c r="H577" s="121"/>
    </row>
    <row r="578" customHeight="1" spans="1:8">
      <c r="A578" s="126"/>
      <c r="B578" s="126"/>
      <c r="C578" s="126"/>
      <c r="D578" s="126"/>
      <c r="E578" s="120"/>
      <c r="F578" s="120"/>
      <c r="G578" s="121"/>
      <c r="H578" s="121"/>
    </row>
    <row r="579" customHeight="1" spans="1:8">
      <c r="A579" s="126"/>
      <c r="B579" s="126"/>
      <c r="C579" s="126"/>
      <c r="D579" s="126"/>
      <c r="E579" s="120"/>
      <c r="F579" s="120"/>
      <c r="G579" s="121"/>
      <c r="H579" s="121"/>
    </row>
    <row r="580" customHeight="1" spans="1:8">
      <c r="A580" s="126"/>
      <c r="B580" s="126"/>
      <c r="C580" s="126"/>
      <c r="D580" s="126"/>
      <c r="E580" s="120"/>
      <c r="F580" s="120"/>
      <c r="G580" s="121"/>
      <c r="H580" s="121"/>
    </row>
    <row r="581" customHeight="1" spans="1:8">
      <c r="A581" s="126"/>
      <c r="B581" s="126"/>
      <c r="C581" s="126"/>
      <c r="D581" s="126"/>
      <c r="E581" s="120"/>
      <c r="F581" s="120"/>
      <c r="G581" s="121"/>
      <c r="H581" s="121"/>
    </row>
    <row r="582" customHeight="1" spans="1:8">
      <c r="A582" s="126"/>
      <c r="B582" s="126"/>
      <c r="C582" s="126"/>
      <c r="D582" s="126"/>
      <c r="E582" s="120"/>
      <c r="F582" s="120"/>
      <c r="G582" s="121"/>
      <c r="H582" s="121"/>
    </row>
    <row r="583" customHeight="1" spans="1:8">
      <c r="A583" s="126"/>
      <c r="B583" s="126"/>
      <c r="C583" s="126"/>
      <c r="D583" s="126"/>
      <c r="E583" s="120"/>
      <c r="F583" s="120"/>
      <c r="G583" s="121"/>
      <c r="H583" s="121"/>
    </row>
    <row r="584" customHeight="1" spans="1:8">
      <c r="A584" s="126"/>
      <c r="B584" s="126"/>
      <c r="C584" s="126"/>
      <c r="D584" s="126"/>
      <c r="E584" s="120"/>
      <c r="F584" s="120"/>
      <c r="G584" s="121"/>
      <c r="H584" s="121"/>
    </row>
    <row r="585" customHeight="1" spans="1:8">
      <c r="A585" s="126"/>
      <c r="B585" s="126"/>
      <c r="C585" s="126"/>
      <c r="D585" s="126"/>
      <c r="E585" s="120"/>
      <c r="F585" s="120"/>
      <c r="G585" s="121"/>
      <c r="H585" s="121"/>
    </row>
    <row r="586" customHeight="1" spans="1:8">
      <c r="A586" s="126"/>
      <c r="B586" s="126"/>
      <c r="C586" s="126"/>
      <c r="D586" s="126"/>
      <c r="E586" s="120"/>
      <c r="F586" s="120"/>
      <c r="G586" s="121"/>
      <c r="H586" s="121"/>
    </row>
    <row r="587" customHeight="1" spans="1:8">
      <c r="A587" s="126"/>
      <c r="B587" s="126"/>
      <c r="C587" s="126"/>
      <c r="D587" s="126"/>
      <c r="E587" s="120"/>
      <c r="F587" s="120"/>
      <c r="G587" s="121"/>
      <c r="H587" s="121"/>
    </row>
    <row r="588" customHeight="1" spans="1:8">
      <c r="A588" s="126"/>
      <c r="B588" s="126"/>
      <c r="C588" s="126"/>
      <c r="D588" s="126"/>
      <c r="E588" s="120"/>
      <c r="F588" s="120"/>
      <c r="G588" s="121"/>
      <c r="H588" s="121"/>
    </row>
    <row r="589" customHeight="1" spans="1:8">
      <c r="A589" s="126"/>
      <c r="B589" s="126"/>
      <c r="C589" s="126"/>
      <c r="D589" s="126"/>
      <c r="E589" s="120"/>
      <c r="F589" s="120"/>
      <c r="G589" s="121"/>
      <c r="H589" s="121"/>
    </row>
    <row r="590" customHeight="1" spans="1:8">
      <c r="A590" s="126"/>
      <c r="B590" s="126"/>
      <c r="C590" s="126"/>
      <c r="D590" s="126"/>
      <c r="E590" s="120"/>
      <c r="F590" s="120"/>
      <c r="G590" s="121"/>
      <c r="H590" s="121"/>
    </row>
    <row r="591" customHeight="1" spans="1:8">
      <c r="A591" s="126"/>
      <c r="B591" s="126"/>
      <c r="C591" s="126"/>
      <c r="D591" s="126"/>
      <c r="E591" s="120"/>
      <c r="F591" s="120"/>
      <c r="G591" s="121"/>
      <c r="H591" s="121"/>
    </row>
    <row r="592" customHeight="1" spans="1:8">
      <c r="A592" s="126"/>
      <c r="B592" s="126"/>
      <c r="C592" s="126"/>
      <c r="D592" s="126"/>
      <c r="E592" s="120"/>
      <c r="F592" s="120"/>
      <c r="G592" s="121"/>
      <c r="H592" s="121"/>
    </row>
    <row r="593" customHeight="1" spans="1:8">
      <c r="A593" s="126"/>
      <c r="B593" s="126"/>
      <c r="C593" s="126"/>
      <c r="D593" s="126"/>
      <c r="E593" s="120"/>
      <c r="F593" s="120"/>
      <c r="G593" s="121"/>
      <c r="H593" s="121"/>
    </row>
    <row r="594" customHeight="1" spans="1:8">
      <c r="A594" s="126"/>
      <c r="B594" s="126"/>
      <c r="C594" s="126"/>
      <c r="D594" s="126"/>
      <c r="E594" s="120"/>
      <c r="F594" s="120"/>
      <c r="G594" s="121"/>
      <c r="H594" s="121"/>
    </row>
    <row r="595" customHeight="1" spans="1:8">
      <c r="A595" s="126"/>
      <c r="B595" s="126"/>
      <c r="C595" s="126"/>
      <c r="D595" s="126"/>
      <c r="E595" s="120"/>
      <c r="F595" s="120"/>
      <c r="G595" s="121"/>
      <c r="H595" s="121"/>
    </row>
    <row r="596" customHeight="1" spans="1:8">
      <c r="A596" s="126"/>
      <c r="B596" s="126"/>
      <c r="C596" s="126"/>
      <c r="D596" s="126"/>
      <c r="E596" s="120"/>
      <c r="F596" s="120"/>
      <c r="G596" s="121"/>
      <c r="H596" s="121"/>
    </row>
    <row r="597" customHeight="1" spans="1:8">
      <c r="A597" s="126"/>
      <c r="B597" s="126"/>
      <c r="C597" s="126"/>
      <c r="D597" s="126"/>
      <c r="E597" s="120"/>
      <c r="F597" s="120"/>
      <c r="G597" s="121"/>
      <c r="H597" s="121"/>
    </row>
    <row r="598" customHeight="1" spans="1:8">
      <c r="A598" s="126"/>
      <c r="B598" s="126"/>
      <c r="C598" s="126"/>
      <c r="D598" s="126"/>
      <c r="E598" s="120"/>
      <c r="F598" s="120"/>
      <c r="G598" s="121"/>
      <c r="H598" s="121"/>
    </row>
    <row r="599" customHeight="1" spans="1:8">
      <c r="A599" s="126"/>
      <c r="B599" s="126"/>
      <c r="C599" s="126"/>
      <c r="D599" s="126"/>
      <c r="E599" s="120"/>
      <c r="F599" s="120"/>
      <c r="G599" s="121"/>
      <c r="H599" s="121"/>
    </row>
    <row r="600" customHeight="1" spans="1:8">
      <c r="A600" s="126"/>
      <c r="B600" s="126"/>
      <c r="C600" s="126"/>
      <c r="D600" s="126"/>
      <c r="E600" s="120"/>
      <c r="F600" s="120"/>
      <c r="G600" s="121"/>
      <c r="H600" s="121"/>
    </row>
    <row r="601" customHeight="1" spans="1:8">
      <c r="A601" s="126"/>
      <c r="B601" s="126"/>
      <c r="C601" s="126"/>
      <c r="D601" s="126"/>
      <c r="E601" s="120"/>
      <c r="F601" s="120"/>
      <c r="G601" s="121"/>
      <c r="H601" s="121"/>
    </row>
    <row r="602" customHeight="1" spans="1:8">
      <c r="A602" s="126"/>
      <c r="B602" s="126"/>
      <c r="C602" s="126"/>
      <c r="D602" s="126"/>
      <c r="E602" s="120"/>
      <c r="F602" s="120"/>
      <c r="G602" s="121"/>
      <c r="H602" s="121"/>
    </row>
    <row r="603" customHeight="1" spans="1:8">
      <c r="A603" s="126"/>
      <c r="B603" s="126"/>
      <c r="C603" s="126"/>
      <c r="D603" s="126"/>
      <c r="E603" s="120"/>
      <c r="F603" s="120"/>
      <c r="G603" s="121"/>
      <c r="H603" s="121"/>
    </row>
    <row r="604" customHeight="1" spans="1:8">
      <c r="A604" s="126"/>
      <c r="B604" s="126"/>
      <c r="C604" s="126"/>
      <c r="D604" s="126"/>
      <c r="E604" s="120"/>
      <c r="F604" s="120"/>
      <c r="G604" s="121"/>
      <c r="H604" s="121"/>
    </row>
    <row r="605" customHeight="1" spans="1:8">
      <c r="A605" s="126"/>
      <c r="B605" s="126"/>
      <c r="C605" s="126"/>
      <c r="D605" s="126"/>
      <c r="E605" s="120"/>
      <c r="F605" s="120"/>
      <c r="G605" s="121"/>
      <c r="H605" s="121"/>
    </row>
    <row r="606" customHeight="1" spans="1:8">
      <c r="A606" s="126"/>
      <c r="B606" s="126"/>
      <c r="C606" s="126"/>
      <c r="D606" s="126"/>
      <c r="E606" s="120"/>
      <c r="F606" s="120"/>
      <c r="G606" s="121"/>
      <c r="H606" s="121"/>
    </row>
    <row r="607" customHeight="1" spans="1:8">
      <c r="A607" s="126"/>
      <c r="B607" s="126"/>
      <c r="C607" s="126"/>
      <c r="D607" s="126"/>
      <c r="E607" s="120"/>
      <c r="F607" s="120"/>
      <c r="G607" s="121"/>
      <c r="H607" s="121"/>
    </row>
    <row r="608" customHeight="1" spans="1:8">
      <c r="A608" s="126"/>
      <c r="B608" s="126"/>
      <c r="C608" s="126"/>
      <c r="D608" s="126"/>
      <c r="E608" s="120"/>
      <c r="F608" s="120"/>
      <c r="G608" s="121"/>
      <c r="H608" s="121"/>
    </row>
    <row r="609" customHeight="1" spans="1:8">
      <c r="A609" s="126"/>
      <c r="B609" s="126"/>
      <c r="C609" s="126"/>
      <c r="D609" s="126"/>
      <c r="E609" s="120"/>
      <c r="F609" s="120"/>
      <c r="G609" s="121"/>
      <c r="H609" s="121"/>
    </row>
    <row r="610" customHeight="1" spans="1:8">
      <c r="A610" s="126"/>
      <c r="B610" s="126"/>
      <c r="C610" s="126"/>
      <c r="D610" s="126"/>
      <c r="E610" s="120"/>
      <c r="F610" s="120"/>
      <c r="G610" s="121"/>
      <c r="H610" s="121"/>
    </row>
    <row r="611" customHeight="1" spans="1:8">
      <c r="A611" s="126"/>
      <c r="B611" s="126"/>
      <c r="C611" s="126"/>
      <c r="D611" s="126"/>
      <c r="E611" s="120"/>
      <c r="F611" s="120"/>
      <c r="G611" s="121"/>
      <c r="H611" s="121"/>
    </row>
    <row r="612" customHeight="1" spans="1:8">
      <c r="A612" s="126"/>
      <c r="B612" s="126"/>
      <c r="C612" s="126"/>
      <c r="D612" s="126"/>
      <c r="E612" s="120"/>
      <c r="F612" s="120"/>
      <c r="G612" s="121"/>
      <c r="H612" s="121"/>
    </row>
    <row r="613" customHeight="1" spans="1:8">
      <c r="A613" s="126"/>
      <c r="B613" s="126"/>
      <c r="C613" s="126"/>
      <c r="D613" s="126"/>
      <c r="E613" s="120"/>
      <c r="F613" s="120"/>
      <c r="G613" s="121"/>
      <c r="H613" s="121"/>
    </row>
    <row r="614" customHeight="1" spans="1:8">
      <c r="A614" s="126"/>
      <c r="B614" s="126"/>
      <c r="C614" s="126"/>
      <c r="D614" s="126"/>
      <c r="E614" s="120"/>
      <c r="F614" s="120"/>
      <c r="G614" s="121"/>
      <c r="H614" s="121"/>
    </row>
    <row r="615" customHeight="1" spans="1:8">
      <c r="A615" s="126"/>
      <c r="B615" s="126"/>
      <c r="C615" s="126"/>
      <c r="D615" s="126"/>
      <c r="E615" s="120"/>
      <c r="F615" s="120"/>
      <c r="G615" s="121"/>
      <c r="H615" s="121"/>
    </row>
    <row r="616" customHeight="1" spans="1:8">
      <c r="A616" s="126"/>
      <c r="B616" s="126"/>
      <c r="C616" s="126"/>
      <c r="D616" s="126"/>
      <c r="E616" s="120"/>
      <c r="F616" s="120"/>
      <c r="G616" s="121"/>
      <c r="H616" s="121"/>
    </row>
    <row r="617" customHeight="1" spans="1:8">
      <c r="A617" s="126"/>
      <c r="B617" s="126"/>
      <c r="C617" s="126"/>
      <c r="D617" s="126"/>
      <c r="E617" s="120"/>
      <c r="F617" s="120"/>
      <c r="G617" s="121"/>
      <c r="H617" s="121"/>
    </row>
    <row r="618" customHeight="1" spans="1:8">
      <c r="A618" s="126"/>
      <c r="B618" s="126"/>
      <c r="C618" s="126"/>
      <c r="D618" s="126"/>
      <c r="E618" s="120"/>
      <c r="F618" s="120"/>
      <c r="G618" s="121"/>
      <c r="H618" s="121"/>
    </row>
    <row r="619" customHeight="1" spans="1:8">
      <c r="A619" s="126"/>
      <c r="B619" s="126"/>
      <c r="C619" s="126"/>
      <c r="D619" s="126"/>
      <c r="E619" s="120"/>
      <c r="F619" s="120"/>
      <c r="G619" s="121"/>
      <c r="H619" s="121"/>
    </row>
    <row r="620" customHeight="1" spans="1:8">
      <c r="A620" s="126"/>
      <c r="B620" s="126"/>
      <c r="C620" s="126"/>
      <c r="D620" s="126"/>
      <c r="E620" s="120"/>
      <c r="F620" s="120"/>
      <c r="G620" s="121"/>
      <c r="H620" s="121"/>
    </row>
    <row r="621" customHeight="1" spans="1:8">
      <c r="A621" s="126"/>
      <c r="B621" s="126"/>
      <c r="C621" s="126"/>
      <c r="D621" s="126"/>
      <c r="E621" s="120"/>
      <c r="F621" s="120"/>
      <c r="G621" s="121"/>
      <c r="H621" s="121"/>
    </row>
    <row r="622" customHeight="1" spans="1:8">
      <c r="A622" s="126"/>
      <c r="B622" s="126"/>
      <c r="C622" s="126"/>
      <c r="D622" s="126"/>
      <c r="E622" s="120"/>
      <c r="F622" s="120"/>
      <c r="G622" s="121"/>
      <c r="H622" s="121"/>
    </row>
    <row r="623" customHeight="1" spans="1:8">
      <c r="A623" s="126"/>
      <c r="B623" s="126"/>
      <c r="C623" s="126"/>
      <c r="D623" s="126"/>
      <c r="E623" s="120"/>
      <c r="F623" s="120"/>
      <c r="G623" s="121"/>
      <c r="H623" s="121"/>
    </row>
    <row r="624" customHeight="1" spans="1:8">
      <c r="A624" s="126"/>
      <c r="B624" s="126"/>
      <c r="C624" s="126"/>
      <c r="D624" s="126"/>
      <c r="E624" s="120"/>
      <c r="F624" s="120"/>
      <c r="G624" s="121"/>
      <c r="H624" s="121"/>
    </row>
    <row r="625" customHeight="1" spans="1:8">
      <c r="A625" s="126"/>
      <c r="B625" s="126"/>
      <c r="C625" s="126"/>
      <c r="D625" s="126"/>
      <c r="E625" s="120"/>
      <c r="F625" s="120"/>
      <c r="G625" s="121"/>
      <c r="H625" s="121"/>
    </row>
    <row r="626" customHeight="1" spans="1:8">
      <c r="A626" s="126"/>
      <c r="B626" s="126"/>
      <c r="C626" s="126"/>
      <c r="D626" s="126"/>
      <c r="E626" s="120"/>
      <c r="F626" s="120"/>
      <c r="G626" s="121"/>
      <c r="H626" s="121"/>
    </row>
    <row r="627" customHeight="1" spans="1:8">
      <c r="A627" s="126"/>
      <c r="B627" s="126"/>
      <c r="C627" s="126"/>
      <c r="D627" s="126"/>
      <c r="E627" s="120"/>
      <c r="F627" s="120"/>
      <c r="G627" s="121"/>
      <c r="H627" s="121"/>
    </row>
    <row r="628" customHeight="1" spans="1:8">
      <c r="A628" s="126"/>
      <c r="B628" s="126"/>
      <c r="C628" s="126"/>
      <c r="D628" s="126"/>
      <c r="E628" s="120"/>
      <c r="F628" s="120"/>
      <c r="G628" s="121"/>
      <c r="H628" s="121"/>
    </row>
    <row r="629" customHeight="1" spans="1:8">
      <c r="A629" s="126"/>
      <c r="B629" s="126"/>
      <c r="C629" s="126"/>
      <c r="D629" s="126"/>
      <c r="E629" s="120"/>
      <c r="F629" s="120"/>
      <c r="G629" s="121"/>
      <c r="H629" s="121"/>
    </row>
    <row r="630" customHeight="1" spans="1:8">
      <c r="A630" s="126"/>
      <c r="B630" s="126"/>
      <c r="C630" s="126"/>
      <c r="D630" s="126"/>
      <c r="E630" s="120"/>
      <c r="F630" s="120"/>
      <c r="G630" s="121"/>
      <c r="H630" s="121"/>
    </row>
    <row r="631" customHeight="1" spans="1:8">
      <c r="A631" s="126"/>
      <c r="B631" s="126"/>
      <c r="C631" s="126"/>
      <c r="D631" s="126"/>
      <c r="E631" s="120"/>
      <c r="F631" s="120"/>
      <c r="G631" s="121"/>
      <c r="H631" s="121"/>
    </row>
    <row r="632" customHeight="1" spans="1:8">
      <c r="A632" s="126"/>
      <c r="B632" s="126"/>
      <c r="C632" s="126"/>
      <c r="D632" s="126"/>
      <c r="E632" s="120"/>
      <c r="F632" s="120"/>
      <c r="G632" s="121"/>
      <c r="H632" s="121"/>
    </row>
    <row r="633" customHeight="1" spans="1:8">
      <c r="A633" s="126"/>
      <c r="B633" s="126"/>
      <c r="C633" s="126"/>
      <c r="D633" s="126"/>
      <c r="E633" s="120"/>
      <c r="F633" s="120"/>
      <c r="G633" s="121"/>
      <c r="H633" s="121"/>
    </row>
    <row r="634" customHeight="1" spans="1:8">
      <c r="A634" s="126"/>
      <c r="B634" s="126"/>
      <c r="C634" s="126"/>
      <c r="D634" s="126"/>
      <c r="E634" s="120"/>
      <c r="F634" s="120"/>
      <c r="G634" s="121"/>
      <c r="H634" s="121"/>
    </row>
    <row r="635" customHeight="1" spans="1:8">
      <c r="A635" s="126"/>
      <c r="B635" s="126"/>
      <c r="C635" s="126"/>
      <c r="D635" s="126"/>
      <c r="E635" s="120"/>
      <c r="F635" s="120"/>
      <c r="G635" s="121"/>
      <c r="H635" s="121"/>
    </row>
    <row r="636" customHeight="1" spans="1:8">
      <c r="A636" s="126"/>
      <c r="B636" s="126"/>
      <c r="C636" s="126"/>
      <c r="D636" s="126"/>
      <c r="E636" s="120"/>
      <c r="F636" s="120"/>
      <c r="G636" s="121"/>
      <c r="H636" s="121"/>
    </row>
    <row r="637" customHeight="1" spans="1:8">
      <c r="A637" s="126"/>
      <c r="B637" s="126"/>
      <c r="C637" s="126"/>
      <c r="D637" s="126"/>
      <c r="E637" s="120"/>
      <c r="F637" s="120"/>
      <c r="G637" s="121"/>
      <c r="H637" s="121"/>
    </row>
    <row r="638" customHeight="1" spans="1:8">
      <c r="A638" s="126"/>
      <c r="B638" s="126"/>
      <c r="C638" s="126"/>
      <c r="D638" s="126"/>
      <c r="E638" s="120"/>
      <c r="F638" s="120"/>
      <c r="G638" s="121"/>
      <c r="H638" s="121"/>
    </row>
    <row r="639" customHeight="1" spans="1:8">
      <c r="A639" s="126"/>
      <c r="B639" s="126"/>
      <c r="C639" s="126"/>
      <c r="D639" s="126"/>
      <c r="E639" s="120"/>
      <c r="F639" s="120"/>
      <c r="G639" s="121"/>
      <c r="H639" s="121"/>
    </row>
    <row r="640" customHeight="1" spans="1:8">
      <c r="A640" s="126"/>
      <c r="B640" s="126"/>
      <c r="C640" s="126"/>
      <c r="D640" s="126"/>
      <c r="E640" s="120"/>
      <c r="F640" s="120"/>
      <c r="G640" s="121"/>
      <c r="H640" s="121"/>
    </row>
    <row r="641" customHeight="1" spans="1:8">
      <c r="A641" s="126"/>
      <c r="B641" s="126"/>
      <c r="C641" s="126"/>
      <c r="D641" s="126"/>
      <c r="E641" s="120"/>
      <c r="F641" s="120"/>
      <c r="G641" s="121"/>
      <c r="H641" s="121"/>
    </row>
    <row r="642" customHeight="1" spans="1:8">
      <c r="A642" s="126"/>
      <c r="B642" s="126"/>
      <c r="C642" s="126"/>
      <c r="D642" s="126"/>
      <c r="E642" s="120"/>
      <c r="F642" s="120"/>
      <c r="G642" s="121"/>
      <c r="H642" s="121"/>
    </row>
    <row r="643" customHeight="1" spans="1:8">
      <c r="A643" s="126"/>
      <c r="B643" s="126"/>
      <c r="C643" s="126"/>
      <c r="D643" s="126"/>
      <c r="E643" s="120"/>
      <c r="F643" s="120"/>
      <c r="G643" s="121"/>
      <c r="H643" s="121"/>
    </row>
    <row r="644" customHeight="1" spans="1:8">
      <c r="A644" s="126"/>
      <c r="B644" s="126"/>
      <c r="C644" s="126"/>
      <c r="D644" s="126"/>
      <c r="E644" s="120"/>
      <c r="F644" s="120"/>
      <c r="G644" s="121"/>
      <c r="H644" s="121"/>
    </row>
    <row r="645" customHeight="1" spans="1:8">
      <c r="A645" s="126"/>
      <c r="B645" s="126"/>
      <c r="C645" s="126"/>
      <c r="D645" s="126"/>
      <c r="E645" s="120"/>
      <c r="F645" s="120"/>
      <c r="G645" s="121"/>
      <c r="H645" s="121"/>
    </row>
    <row r="646" customHeight="1" spans="1:8">
      <c r="A646" s="126"/>
      <c r="B646" s="126"/>
      <c r="C646" s="126"/>
      <c r="D646" s="126"/>
      <c r="E646" s="120"/>
      <c r="F646" s="120"/>
      <c r="G646" s="121"/>
      <c r="H646" s="121"/>
    </row>
    <row r="647" customHeight="1" spans="1:8">
      <c r="A647" s="126"/>
      <c r="B647" s="126"/>
      <c r="C647" s="126"/>
      <c r="D647" s="126"/>
      <c r="E647" s="120"/>
      <c r="F647" s="120"/>
      <c r="G647" s="121"/>
      <c r="H647" s="121"/>
    </row>
    <row r="648" customHeight="1" spans="1:8">
      <c r="A648" s="126"/>
      <c r="B648" s="126"/>
      <c r="C648" s="126"/>
      <c r="D648" s="126"/>
      <c r="E648" s="120"/>
      <c r="F648" s="120"/>
      <c r="G648" s="121"/>
      <c r="H648" s="121"/>
    </row>
    <row r="649" customHeight="1" spans="1:8">
      <c r="A649" s="126"/>
      <c r="B649" s="126"/>
      <c r="C649" s="126"/>
      <c r="D649" s="126"/>
      <c r="E649" s="120"/>
      <c r="F649" s="120"/>
      <c r="G649" s="121"/>
      <c r="H649" s="121"/>
    </row>
    <row r="650" customHeight="1" spans="1:8">
      <c r="A650" s="126"/>
      <c r="B650" s="126"/>
      <c r="C650" s="126"/>
      <c r="D650" s="126"/>
      <c r="E650" s="120"/>
      <c r="F650" s="120"/>
      <c r="G650" s="121"/>
      <c r="H650" s="121"/>
    </row>
    <row r="651" customHeight="1" spans="1:8">
      <c r="A651" s="126"/>
      <c r="B651" s="126"/>
      <c r="C651" s="126"/>
      <c r="D651" s="126"/>
      <c r="E651" s="120"/>
      <c r="F651" s="120"/>
      <c r="G651" s="121"/>
      <c r="H651" s="121"/>
    </row>
    <row r="652" customHeight="1" spans="1:8">
      <c r="A652" s="126"/>
      <c r="B652" s="126"/>
      <c r="C652" s="126"/>
      <c r="D652" s="126"/>
      <c r="E652" s="120"/>
      <c r="F652" s="120"/>
      <c r="G652" s="121"/>
      <c r="H652" s="121"/>
    </row>
    <row r="653" customHeight="1" spans="1:8">
      <c r="A653" s="126"/>
      <c r="B653" s="126"/>
      <c r="C653" s="126"/>
      <c r="D653" s="126"/>
      <c r="E653" s="120"/>
      <c r="F653" s="120"/>
      <c r="G653" s="121"/>
      <c r="H653" s="121"/>
    </row>
    <row r="654" customHeight="1" spans="1:8">
      <c r="A654" s="126"/>
      <c r="B654" s="126"/>
      <c r="C654" s="126"/>
      <c r="D654" s="126"/>
      <c r="E654" s="120"/>
      <c r="F654" s="120"/>
      <c r="G654" s="121"/>
      <c r="H654" s="121"/>
    </row>
    <row r="655" customHeight="1" spans="1:8">
      <c r="A655" s="126"/>
      <c r="B655" s="126"/>
      <c r="C655" s="126"/>
      <c r="D655" s="126"/>
      <c r="E655" s="120"/>
      <c r="F655" s="120"/>
      <c r="G655" s="121"/>
      <c r="H655" s="121"/>
    </row>
    <row r="656" customHeight="1" spans="1:8">
      <c r="A656" s="126"/>
      <c r="B656" s="126"/>
      <c r="C656" s="126"/>
      <c r="D656" s="126"/>
      <c r="E656" s="120"/>
      <c r="F656" s="120"/>
      <c r="G656" s="121"/>
      <c r="H656" s="121"/>
    </row>
    <row r="657" customHeight="1" spans="1:8">
      <c r="A657" s="126"/>
      <c r="B657" s="126"/>
      <c r="C657" s="126"/>
      <c r="D657" s="126"/>
      <c r="E657" s="120"/>
      <c r="F657" s="120"/>
      <c r="G657" s="121"/>
      <c r="H657" s="121"/>
    </row>
    <row r="658" customHeight="1" spans="1:8">
      <c r="A658" s="126"/>
      <c r="B658" s="126"/>
      <c r="C658" s="126"/>
      <c r="D658" s="126"/>
      <c r="E658" s="120"/>
      <c r="F658" s="120"/>
      <c r="G658" s="121"/>
      <c r="H658" s="121"/>
    </row>
    <row r="659" customHeight="1" spans="1:8">
      <c r="A659" s="126"/>
      <c r="B659" s="126"/>
      <c r="C659" s="126"/>
      <c r="D659" s="126"/>
      <c r="E659" s="120"/>
      <c r="F659" s="120"/>
      <c r="G659" s="121"/>
      <c r="H659" s="121"/>
    </row>
    <row r="660" customHeight="1" spans="1:8">
      <c r="A660" s="126"/>
      <c r="B660" s="126"/>
      <c r="C660" s="126"/>
      <c r="D660" s="126"/>
      <c r="E660" s="120"/>
      <c r="F660" s="120"/>
      <c r="G660" s="121"/>
      <c r="H660" s="121"/>
    </row>
    <row r="661" customHeight="1" spans="1:8">
      <c r="A661" s="126"/>
      <c r="B661" s="126"/>
      <c r="C661" s="126"/>
      <c r="D661" s="126"/>
      <c r="E661" s="120"/>
      <c r="F661" s="120"/>
      <c r="G661" s="121"/>
      <c r="H661" s="121"/>
    </row>
    <row r="662" customHeight="1" spans="1:8">
      <c r="A662" s="126"/>
      <c r="B662" s="126"/>
      <c r="C662" s="126"/>
      <c r="D662" s="126"/>
      <c r="E662" s="120"/>
      <c r="F662" s="120"/>
      <c r="G662" s="121"/>
      <c r="H662" s="121"/>
    </row>
    <row r="663" customHeight="1" spans="1:8">
      <c r="A663" s="126"/>
      <c r="B663" s="126"/>
      <c r="C663" s="126"/>
      <c r="D663" s="126"/>
      <c r="E663" s="120"/>
      <c r="F663" s="120"/>
      <c r="G663" s="121"/>
      <c r="H663" s="121"/>
    </row>
    <row r="664" customHeight="1" spans="1:8">
      <c r="A664" s="126"/>
      <c r="B664" s="126"/>
      <c r="C664" s="126"/>
      <c r="D664" s="126"/>
      <c r="E664" s="120"/>
      <c r="F664" s="120"/>
      <c r="G664" s="121"/>
      <c r="H664" s="121"/>
    </row>
    <row r="665" customHeight="1" spans="1:8">
      <c r="A665" s="126"/>
      <c r="B665" s="126"/>
      <c r="C665" s="126"/>
      <c r="D665" s="126"/>
      <c r="E665" s="120"/>
      <c r="F665" s="120"/>
      <c r="G665" s="121"/>
      <c r="H665" s="121"/>
    </row>
    <row r="666" customHeight="1" spans="1:8">
      <c r="A666" s="126"/>
      <c r="B666" s="126"/>
      <c r="C666" s="126"/>
      <c r="D666" s="126"/>
      <c r="E666" s="120"/>
      <c r="F666" s="120"/>
      <c r="G666" s="121"/>
      <c r="H666" s="121"/>
    </row>
    <row r="667" customHeight="1" spans="1:8">
      <c r="A667" s="126"/>
      <c r="B667" s="126"/>
      <c r="C667" s="126"/>
      <c r="D667" s="126"/>
      <c r="E667" s="120"/>
      <c r="F667" s="120"/>
      <c r="G667" s="121"/>
      <c r="H667" s="121"/>
    </row>
    <row r="668" customHeight="1" spans="1:8">
      <c r="A668" s="126"/>
      <c r="B668" s="126"/>
      <c r="C668" s="126"/>
      <c r="D668" s="126"/>
      <c r="E668" s="120"/>
      <c r="F668" s="120"/>
      <c r="G668" s="121"/>
      <c r="H668" s="121"/>
    </row>
    <row r="669" customHeight="1" spans="1:8">
      <c r="A669" s="126"/>
      <c r="B669" s="126"/>
      <c r="C669" s="126"/>
      <c r="D669" s="126"/>
      <c r="E669" s="120"/>
      <c r="F669" s="120"/>
      <c r="G669" s="121"/>
      <c r="H669" s="121"/>
    </row>
    <row r="670" customHeight="1" spans="1:8">
      <c r="A670" s="126"/>
      <c r="B670" s="126"/>
      <c r="C670" s="126"/>
      <c r="D670" s="126"/>
      <c r="E670" s="120"/>
      <c r="F670" s="120"/>
      <c r="G670" s="121"/>
      <c r="H670" s="121"/>
    </row>
    <row r="671" customHeight="1" spans="1:8">
      <c r="A671" s="126"/>
      <c r="B671" s="126"/>
      <c r="C671" s="126"/>
      <c r="D671" s="126"/>
      <c r="E671" s="120"/>
      <c r="F671" s="120"/>
      <c r="G671" s="121"/>
      <c r="H671" s="121"/>
    </row>
    <row r="672" customHeight="1" spans="1:8">
      <c r="A672" s="126"/>
      <c r="B672" s="126"/>
      <c r="C672" s="126"/>
      <c r="D672" s="126"/>
      <c r="E672" s="120"/>
      <c r="F672" s="120"/>
      <c r="G672" s="121"/>
      <c r="H672" s="121"/>
    </row>
    <row r="673" customHeight="1" spans="1:8">
      <c r="A673" s="126"/>
      <c r="B673" s="126"/>
      <c r="C673" s="126"/>
      <c r="D673" s="126"/>
      <c r="E673" s="120"/>
      <c r="F673" s="120"/>
      <c r="G673" s="121"/>
      <c r="H673" s="121"/>
    </row>
    <row r="674" customHeight="1" spans="1:8">
      <c r="A674" s="126"/>
      <c r="B674" s="126"/>
      <c r="C674" s="126"/>
      <c r="D674" s="126"/>
      <c r="E674" s="120"/>
      <c r="F674" s="120"/>
      <c r="G674" s="121"/>
      <c r="H674" s="121"/>
    </row>
    <row r="675" customHeight="1" spans="1:8">
      <c r="A675" s="126"/>
      <c r="B675" s="126"/>
      <c r="C675" s="126"/>
      <c r="D675" s="126"/>
      <c r="E675" s="120"/>
      <c r="F675" s="120"/>
      <c r="G675" s="121"/>
      <c r="H675" s="121"/>
    </row>
    <row r="676" customHeight="1" spans="1:8">
      <c r="A676" s="126"/>
      <c r="B676" s="126"/>
      <c r="C676" s="126"/>
      <c r="D676" s="126"/>
      <c r="E676" s="120"/>
      <c r="F676" s="120"/>
      <c r="G676" s="121"/>
      <c r="H676" s="121"/>
    </row>
    <row r="677" customHeight="1" spans="1:8">
      <c r="A677" s="126"/>
      <c r="B677" s="126"/>
      <c r="C677" s="126"/>
      <c r="D677" s="126"/>
      <c r="E677" s="120"/>
      <c r="F677" s="120"/>
      <c r="G677" s="121"/>
      <c r="H677" s="121"/>
    </row>
    <row r="678" customHeight="1" spans="1:8">
      <c r="A678" s="126"/>
      <c r="B678" s="126"/>
      <c r="C678" s="126"/>
      <c r="D678" s="126"/>
      <c r="E678" s="120"/>
      <c r="F678" s="120"/>
      <c r="G678" s="121"/>
      <c r="H678" s="121"/>
    </row>
    <row r="679" customHeight="1" spans="1:8">
      <c r="A679" s="126"/>
      <c r="B679" s="126"/>
      <c r="C679" s="126"/>
      <c r="D679" s="126"/>
      <c r="E679" s="120"/>
      <c r="F679" s="120"/>
      <c r="G679" s="121"/>
      <c r="H679" s="121"/>
    </row>
    <row r="680" customHeight="1" spans="1:8">
      <c r="A680" s="126"/>
      <c r="B680" s="126"/>
      <c r="C680" s="126"/>
      <c r="D680" s="126"/>
      <c r="E680" s="120"/>
      <c r="F680" s="120"/>
      <c r="G680" s="121"/>
      <c r="H680" s="121"/>
    </row>
    <row r="681" customHeight="1" spans="1:8">
      <c r="A681" s="126"/>
      <c r="B681" s="126"/>
      <c r="C681" s="126"/>
      <c r="D681" s="126"/>
      <c r="E681" s="120"/>
      <c r="F681" s="120"/>
      <c r="G681" s="121"/>
      <c r="H681" s="121"/>
    </row>
    <row r="682" customHeight="1" spans="1:8">
      <c r="A682" s="126"/>
      <c r="B682" s="126"/>
      <c r="C682" s="126"/>
      <c r="D682" s="126"/>
      <c r="E682" s="120"/>
      <c r="F682" s="120"/>
      <c r="G682" s="121"/>
      <c r="H682" s="121"/>
    </row>
    <row r="683" customHeight="1" spans="1:8">
      <c r="A683" s="126"/>
      <c r="B683" s="126"/>
      <c r="C683" s="126"/>
      <c r="D683" s="126"/>
      <c r="E683" s="120"/>
      <c r="F683" s="120"/>
      <c r="G683" s="121"/>
      <c r="H683" s="121"/>
    </row>
    <row r="684" customHeight="1" spans="1:8">
      <c r="A684" s="126"/>
      <c r="B684" s="126"/>
      <c r="C684" s="126"/>
      <c r="D684" s="126"/>
      <c r="E684" s="120"/>
      <c r="F684" s="120"/>
      <c r="G684" s="121"/>
      <c r="H684" s="121"/>
    </row>
    <row r="685" customHeight="1" spans="1:8">
      <c r="A685" s="126"/>
      <c r="B685" s="126"/>
      <c r="C685" s="126"/>
      <c r="D685" s="126"/>
      <c r="E685" s="120"/>
      <c r="F685" s="120"/>
      <c r="G685" s="121"/>
      <c r="H685" s="121"/>
    </row>
    <row r="686" customHeight="1" spans="1:8">
      <c r="A686" s="126"/>
      <c r="B686" s="126"/>
      <c r="C686" s="126"/>
      <c r="D686" s="126"/>
      <c r="E686" s="120"/>
      <c r="F686" s="120"/>
      <c r="G686" s="121"/>
      <c r="H686" s="121"/>
    </row>
    <row r="687" customHeight="1" spans="1:8">
      <c r="A687" s="126"/>
      <c r="B687" s="126"/>
      <c r="C687" s="126"/>
      <c r="D687" s="126"/>
      <c r="E687" s="120"/>
      <c r="F687" s="120"/>
      <c r="G687" s="121"/>
      <c r="H687" s="121"/>
    </row>
    <row r="688" customHeight="1" spans="1:8">
      <c r="A688" s="126"/>
      <c r="B688" s="126"/>
      <c r="C688" s="126"/>
      <c r="D688" s="126"/>
      <c r="E688" s="120"/>
      <c r="F688" s="120"/>
      <c r="G688" s="121"/>
      <c r="H688" s="121"/>
    </row>
    <row r="689" customHeight="1" spans="1:8">
      <c r="A689" s="126"/>
      <c r="B689" s="126"/>
      <c r="C689" s="126"/>
      <c r="D689" s="126"/>
      <c r="E689" s="120"/>
      <c r="F689" s="120"/>
      <c r="G689" s="121"/>
      <c r="H689" s="121"/>
    </row>
    <row r="690" customHeight="1" spans="1:8">
      <c r="A690" s="126"/>
      <c r="B690" s="126"/>
      <c r="C690" s="126"/>
      <c r="D690" s="126"/>
      <c r="E690" s="120"/>
      <c r="F690" s="120"/>
      <c r="G690" s="121"/>
      <c r="H690" s="121"/>
    </row>
    <row r="691" customHeight="1" spans="1:8">
      <c r="A691" s="126"/>
      <c r="B691" s="126"/>
      <c r="C691" s="126"/>
      <c r="D691" s="126"/>
      <c r="E691" s="120"/>
      <c r="F691" s="120"/>
      <c r="G691" s="121"/>
      <c r="H691" s="121"/>
    </row>
    <row r="692" customHeight="1" spans="1:8">
      <c r="A692" s="126"/>
      <c r="B692" s="126"/>
      <c r="C692" s="126"/>
      <c r="D692" s="126"/>
      <c r="E692" s="120"/>
      <c r="F692" s="120"/>
      <c r="G692" s="121"/>
      <c r="H692" s="121"/>
    </row>
    <row r="693" customHeight="1" spans="1:8">
      <c r="A693" s="126"/>
      <c r="B693" s="126"/>
      <c r="C693" s="126"/>
      <c r="D693" s="126"/>
      <c r="E693" s="120"/>
      <c r="F693" s="120"/>
      <c r="G693" s="121"/>
      <c r="H693" s="121"/>
    </row>
    <row r="694" customHeight="1" spans="1:8">
      <c r="A694" s="126"/>
      <c r="B694" s="126"/>
      <c r="C694" s="126"/>
      <c r="D694" s="126"/>
      <c r="E694" s="120"/>
      <c r="F694" s="120"/>
      <c r="G694" s="121"/>
      <c r="H694" s="121"/>
    </row>
    <row r="695" customHeight="1" spans="1:8">
      <c r="A695" s="126"/>
      <c r="B695" s="126"/>
      <c r="C695" s="126"/>
      <c r="D695" s="126"/>
      <c r="E695" s="120"/>
      <c r="F695" s="120"/>
      <c r="G695" s="121"/>
      <c r="H695" s="121"/>
    </row>
    <row r="696" customHeight="1" spans="1:8">
      <c r="A696" s="126"/>
      <c r="B696" s="126"/>
      <c r="C696" s="126"/>
      <c r="D696" s="126"/>
      <c r="E696" s="120"/>
      <c r="F696" s="120"/>
      <c r="G696" s="121"/>
      <c r="H696" s="121"/>
    </row>
    <row r="697" customHeight="1" spans="1:8">
      <c r="A697" s="126"/>
      <c r="B697" s="126"/>
      <c r="C697" s="126"/>
      <c r="D697" s="126"/>
      <c r="E697" s="120"/>
      <c r="F697" s="120"/>
      <c r="G697" s="121"/>
      <c r="H697" s="121"/>
    </row>
    <row r="698" customHeight="1" spans="1:8">
      <c r="A698" s="126"/>
      <c r="B698" s="126"/>
      <c r="C698" s="126"/>
      <c r="D698" s="126"/>
      <c r="E698" s="120"/>
      <c r="F698" s="120"/>
      <c r="G698" s="121"/>
      <c r="H698" s="121"/>
    </row>
    <row r="699" customHeight="1" spans="1:8">
      <c r="A699" s="126"/>
      <c r="B699" s="126"/>
      <c r="C699" s="126"/>
      <c r="D699" s="126"/>
      <c r="E699" s="120"/>
      <c r="F699" s="120"/>
      <c r="G699" s="121"/>
      <c r="H699" s="121"/>
    </row>
    <row r="700" customHeight="1" spans="1:8">
      <c r="A700" s="126"/>
      <c r="B700" s="126"/>
      <c r="C700" s="126"/>
      <c r="D700" s="126"/>
      <c r="E700" s="120"/>
      <c r="F700" s="120"/>
      <c r="G700" s="121"/>
      <c r="H700" s="121"/>
    </row>
    <row r="701" customHeight="1" spans="1:8">
      <c r="A701" s="126"/>
      <c r="B701" s="126"/>
      <c r="C701" s="126"/>
      <c r="D701" s="126"/>
      <c r="E701" s="120"/>
      <c r="F701" s="120"/>
      <c r="G701" s="121"/>
      <c r="H701" s="121"/>
    </row>
    <row r="702" customHeight="1" spans="1:8">
      <c r="A702" s="126"/>
      <c r="B702" s="126"/>
      <c r="C702" s="126"/>
      <c r="D702" s="126"/>
      <c r="E702" s="120"/>
      <c r="F702" s="120"/>
      <c r="G702" s="121"/>
      <c r="H702" s="121"/>
    </row>
    <row r="703" customHeight="1" spans="1:8">
      <c r="A703" s="126"/>
      <c r="B703" s="126"/>
      <c r="C703" s="126"/>
      <c r="D703" s="126"/>
      <c r="E703" s="120"/>
      <c r="F703" s="120"/>
      <c r="G703" s="121"/>
      <c r="H703" s="121"/>
    </row>
    <row r="704" customHeight="1" spans="1:8">
      <c r="A704" s="126"/>
      <c r="B704" s="126"/>
      <c r="C704" s="126"/>
      <c r="D704" s="126"/>
      <c r="E704" s="120"/>
      <c r="F704" s="120"/>
      <c r="G704" s="121"/>
      <c r="H704" s="121"/>
    </row>
    <row r="705" customHeight="1" spans="1:8">
      <c r="A705" s="126"/>
      <c r="B705" s="126"/>
      <c r="C705" s="126"/>
      <c r="D705" s="126"/>
      <c r="E705" s="120"/>
      <c r="F705" s="120"/>
      <c r="G705" s="121"/>
      <c r="H705" s="121"/>
    </row>
    <row r="706" customHeight="1" spans="1:8">
      <c r="A706" s="126"/>
      <c r="B706" s="126"/>
      <c r="C706" s="126"/>
      <c r="D706" s="126"/>
      <c r="E706" s="120"/>
      <c r="F706" s="120"/>
      <c r="G706" s="121"/>
      <c r="H706" s="121"/>
    </row>
    <row r="707" customHeight="1" spans="1:8">
      <c r="A707" s="126"/>
      <c r="B707" s="126"/>
      <c r="C707" s="126"/>
      <c r="D707" s="126"/>
      <c r="E707" s="120"/>
      <c r="F707" s="120"/>
      <c r="G707" s="121"/>
      <c r="H707" s="121"/>
    </row>
    <row r="708" customHeight="1" spans="1:8">
      <c r="A708" s="126"/>
      <c r="B708" s="126"/>
      <c r="C708" s="126"/>
      <c r="D708" s="126"/>
      <c r="E708" s="120"/>
      <c r="F708" s="120"/>
      <c r="G708" s="121"/>
      <c r="H708" s="121"/>
    </row>
    <row r="709" customHeight="1" spans="1:8">
      <c r="A709" s="126"/>
      <c r="B709" s="126"/>
      <c r="C709" s="126"/>
      <c r="D709" s="126"/>
      <c r="E709" s="120"/>
      <c r="F709" s="120"/>
      <c r="G709" s="121"/>
      <c r="H709" s="121"/>
    </row>
    <row r="710" customHeight="1" spans="1:8">
      <c r="A710" s="126"/>
      <c r="B710" s="126"/>
      <c r="C710" s="126"/>
      <c r="D710" s="126"/>
      <c r="E710" s="120"/>
      <c r="F710" s="120"/>
      <c r="G710" s="121"/>
      <c r="H710" s="121"/>
    </row>
    <row r="711" customHeight="1" spans="1:8">
      <c r="A711" s="126"/>
      <c r="B711" s="126"/>
      <c r="C711" s="126"/>
      <c r="D711" s="126"/>
      <c r="E711" s="120"/>
      <c r="F711" s="120"/>
      <c r="G711" s="121"/>
      <c r="H711" s="121"/>
    </row>
    <row r="712" customHeight="1" spans="1:8">
      <c r="A712" s="126"/>
      <c r="B712" s="126"/>
      <c r="C712" s="126"/>
      <c r="D712" s="126"/>
      <c r="E712" s="120"/>
      <c r="F712" s="120"/>
      <c r="G712" s="121"/>
      <c r="H712" s="121"/>
    </row>
    <row r="713" customHeight="1" spans="1:8">
      <c r="A713" s="126"/>
      <c r="B713" s="126"/>
      <c r="C713" s="126"/>
      <c r="D713" s="126"/>
      <c r="E713" s="120"/>
      <c r="F713" s="120"/>
      <c r="G713" s="121"/>
      <c r="H713" s="121"/>
    </row>
    <row r="714" customHeight="1" spans="1:8">
      <c r="A714" s="126"/>
      <c r="B714" s="126"/>
      <c r="C714" s="126"/>
      <c r="D714" s="126"/>
      <c r="E714" s="120"/>
      <c r="F714" s="120"/>
      <c r="G714" s="121"/>
      <c r="H714" s="121"/>
    </row>
    <row r="715" customHeight="1" spans="1:8">
      <c r="A715" s="126"/>
      <c r="B715" s="126"/>
      <c r="C715" s="126"/>
      <c r="D715" s="126"/>
      <c r="E715" s="120"/>
      <c r="F715" s="120"/>
      <c r="G715" s="121"/>
      <c r="H715" s="121"/>
    </row>
    <row r="716" customHeight="1" spans="1:8">
      <c r="A716" s="126"/>
      <c r="B716" s="126"/>
      <c r="C716" s="126"/>
      <c r="D716" s="126"/>
      <c r="E716" s="120"/>
      <c r="F716" s="120"/>
      <c r="G716" s="121"/>
      <c r="H716" s="121"/>
    </row>
    <row r="717" customHeight="1" spans="1:8">
      <c r="A717" s="126"/>
      <c r="B717" s="126"/>
      <c r="C717" s="126"/>
      <c r="D717" s="126"/>
      <c r="E717" s="120"/>
      <c r="F717" s="120"/>
      <c r="G717" s="121"/>
      <c r="H717" s="121"/>
    </row>
    <row r="718" customHeight="1" spans="1:8">
      <c r="A718" s="126"/>
      <c r="B718" s="126"/>
      <c r="C718" s="126"/>
      <c r="D718" s="126"/>
      <c r="E718" s="120"/>
      <c r="F718" s="120"/>
      <c r="G718" s="121"/>
      <c r="H718" s="121"/>
    </row>
    <row r="719" customHeight="1" spans="1:8">
      <c r="A719" s="126"/>
      <c r="B719" s="126"/>
      <c r="C719" s="126"/>
      <c r="D719" s="126"/>
      <c r="E719" s="120"/>
      <c r="F719" s="120"/>
      <c r="G719" s="121"/>
      <c r="H719" s="121"/>
    </row>
    <row r="720" customHeight="1" spans="1:8">
      <c r="A720" s="126"/>
      <c r="B720" s="126"/>
      <c r="C720" s="126"/>
      <c r="D720" s="126"/>
      <c r="E720" s="120"/>
      <c r="F720" s="120"/>
      <c r="G720" s="121"/>
      <c r="H720" s="121"/>
    </row>
    <row r="721" customHeight="1" spans="1:8">
      <c r="A721" s="126"/>
      <c r="B721" s="126"/>
      <c r="C721" s="126"/>
      <c r="D721" s="126"/>
      <c r="E721" s="120"/>
      <c r="F721" s="120"/>
      <c r="G721" s="121"/>
      <c r="H721" s="121"/>
    </row>
    <row r="722" customHeight="1" spans="1:8">
      <c r="A722" s="126"/>
      <c r="B722" s="126"/>
      <c r="C722" s="126"/>
      <c r="D722" s="126"/>
      <c r="E722" s="120"/>
      <c r="F722" s="120"/>
      <c r="G722" s="121"/>
      <c r="H722" s="121"/>
    </row>
    <row r="723" customHeight="1" spans="1:8">
      <c r="A723" s="126"/>
      <c r="B723" s="126"/>
      <c r="C723" s="126"/>
      <c r="D723" s="126"/>
      <c r="E723" s="120"/>
      <c r="F723" s="120"/>
      <c r="G723" s="121"/>
      <c r="H723" s="121"/>
    </row>
    <row r="724" customHeight="1" spans="1:8">
      <c r="A724" s="126"/>
      <c r="B724" s="126"/>
      <c r="C724" s="126"/>
      <c r="D724" s="126"/>
      <c r="E724" s="120"/>
      <c r="F724" s="120"/>
      <c r="G724" s="121"/>
      <c r="H724" s="121"/>
    </row>
    <row r="725" customHeight="1" spans="1:8">
      <c r="A725" s="126"/>
      <c r="B725" s="126"/>
      <c r="C725" s="126"/>
      <c r="D725" s="126"/>
      <c r="E725" s="120"/>
      <c r="F725" s="120"/>
      <c r="G725" s="121"/>
      <c r="H725" s="121"/>
    </row>
    <row r="726" customHeight="1" spans="1:8">
      <c r="A726" s="126"/>
      <c r="B726" s="126"/>
      <c r="C726" s="126"/>
      <c r="D726" s="126"/>
      <c r="E726" s="120"/>
      <c r="F726" s="120"/>
      <c r="G726" s="121"/>
      <c r="H726" s="121"/>
    </row>
    <row r="727" customHeight="1" spans="1:8">
      <c r="A727" s="126"/>
      <c r="B727" s="126"/>
      <c r="C727" s="126"/>
      <c r="D727" s="126"/>
      <c r="E727" s="120"/>
      <c r="F727" s="120"/>
      <c r="G727" s="121"/>
      <c r="H727" s="121"/>
    </row>
    <row r="728" customHeight="1" spans="1:8">
      <c r="A728" s="126"/>
      <c r="B728" s="126"/>
      <c r="C728" s="126"/>
      <c r="D728" s="126"/>
      <c r="E728" s="120"/>
      <c r="F728" s="120"/>
      <c r="G728" s="121"/>
      <c r="H728" s="121"/>
    </row>
    <row r="729" customHeight="1" spans="1:8">
      <c r="A729" s="126"/>
      <c r="B729" s="126"/>
      <c r="C729" s="126"/>
      <c r="D729" s="126"/>
      <c r="E729" s="120"/>
      <c r="F729" s="120"/>
      <c r="G729" s="121"/>
      <c r="H729" s="121"/>
    </row>
    <row r="730" customHeight="1" spans="1:8">
      <c r="A730" s="126"/>
      <c r="B730" s="126"/>
      <c r="C730" s="126"/>
      <c r="D730" s="126"/>
      <c r="E730" s="120"/>
      <c r="F730" s="120"/>
      <c r="G730" s="121"/>
      <c r="H730" s="121"/>
    </row>
    <row r="731" customHeight="1" spans="1:8">
      <c r="A731" s="126"/>
      <c r="B731" s="126"/>
      <c r="C731" s="126"/>
      <c r="D731" s="126"/>
      <c r="E731" s="120"/>
      <c r="F731" s="120"/>
      <c r="G731" s="121"/>
      <c r="H731" s="121"/>
    </row>
    <row r="732" customHeight="1" spans="1:8">
      <c r="A732" s="126"/>
      <c r="B732" s="126"/>
      <c r="C732" s="126"/>
      <c r="D732" s="126"/>
      <c r="E732" s="120"/>
      <c r="F732" s="120"/>
      <c r="G732" s="121"/>
      <c r="H732" s="121"/>
    </row>
    <row r="733" customHeight="1" spans="1:8">
      <c r="A733" s="126"/>
      <c r="B733" s="126"/>
      <c r="C733" s="126"/>
      <c r="D733" s="126"/>
      <c r="E733" s="120"/>
      <c r="F733" s="120"/>
      <c r="G733" s="121"/>
      <c r="H733" s="121"/>
    </row>
    <row r="734" customHeight="1" spans="1:8">
      <c r="A734" s="126"/>
      <c r="B734" s="126"/>
      <c r="C734" s="126"/>
      <c r="D734" s="126"/>
      <c r="E734" s="120"/>
      <c r="F734" s="120"/>
      <c r="G734" s="121"/>
      <c r="H734" s="121"/>
    </row>
    <row r="735" customHeight="1" spans="1:8">
      <c r="A735" s="126"/>
      <c r="B735" s="126"/>
      <c r="C735" s="126"/>
      <c r="D735" s="126"/>
      <c r="E735" s="120"/>
      <c r="F735" s="120"/>
      <c r="G735" s="121"/>
      <c r="H735" s="121"/>
    </row>
    <row r="736" customHeight="1" spans="1:8">
      <c r="A736" s="126"/>
      <c r="B736" s="126"/>
      <c r="C736" s="126"/>
      <c r="D736" s="126"/>
      <c r="E736" s="120"/>
      <c r="F736" s="120"/>
      <c r="G736" s="121"/>
      <c r="H736" s="121"/>
    </row>
    <row r="737" customHeight="1" spans="1:8">
      <c r="A737" s="126"/>
      <c r="B737" s="126"/>
      <c r="C737" s="126"/>
      <c r="D737" s="126"/>
      <c r="E737" s="120"/>
      <c r="F737" s="120"/>
      <c r="G737" s="121"/>
      <c r="H737" s="121"/>
    </row>
    <row r="738" customHeight="1" spans="1:8">
      <c r="A738" s="126"/>
      <c r="B738" s="126"/>
      <c r="C738" s="126"/>
      <c r="D738" s="126"/>
      <c r="E738" s="120"/>
      <c r="F738" s="120"/>
      <c r="G738" s="121"/>
      <c r="H738" s="121"/>
    </row>
    <row r="739" customHeight="1" spans="1:8">
      <c r="A739" s="126"/>
      <c r="B739" s="126"/>
      <c r="C739" s="126"/>
      <c r="D739" s="126"/>
      <c r="E739" s="120"/>
      <c r="F739" s="120"/>
      <c r="G739" s="121"/>
      <c r="H739" s="121"/>
    </row>
    <row r="740" customHeight="1" spans="1:8">
      <c r="A740" s="126"/>
      <c r="B740" s="126"/>
      <c r="C740" s="126"/>
      <c r="D740" s="126"/>
      <c r="E740" s="120"/>
      <c r="F740" s="120"/>
      <c r="G740" s="121"/>
      <c r="H740" s="121"/>
    </row>
    <row r="741" customHeight="1" spans="1:8">
      <c r="A741" s="126"/>
      <c r="B741" s="126"/>
      <c r="C741" s="126"/>
      <c r="D741" s="126"/>
      <c r="E741" s="120"/>
      <c r="F741" s="120"/>
      <c r="G741" s="121"/>
      <c r="H741" s="121"/>
    </row>
    <row r="742" customHeight="1" spans="1:8">
      <c r="A742" s="126"/>
      <c r="B742" s="126"/>
      <c r="C742" s="126"/>
      <c r="D742" s="126"/>
      <c r="E742" s="120"/>
      <c r="F742" s="120"/>
      <c r="G742" s="121"/>
      <c r="H742" s="121"/>
    </row>
    <row r="743" customHeight="1" spans="1:8">
      <c r="A743" s="126"/>
      <c r="B743" s="126"/>
      <c r="C743" s="126"/>
      <c r="D743" s="126"/>
      <c r="E743" s="120"/>
      <c r="F743" s="120"/>
      <c r="G743" s="121"/>
      <c r="H743" s="121"/>
    </row>
    <row r="744" customHeight="1" spans="1:8">
      <c r="A744" s="126"/>
      <c r="B744" s="126"/>
      <c r="C744" s="126"/>
      <c r="D744" s="126"/>
      <c r="E744" s="120"/>
      <c r="F744" s="120"/>
      <c r="G744" s="121"/>
      <c r="H744" s="121"/>
    </row>
    <row r="745" customHeight="1" spans="1:8">
      <c r="A745" s="126"/>
      <c r="B745" s="126"/>
      <c r="C745" s="126"/>
      <c r="D745" s="126"/>
      <c r="E745" s="120"/>
      <c r="F745" s="120"/>
      <c r="G745" s="121"/>
      <c r="H745" s="121"/>
    </row>
    <row r="746" customHeight="1" spans="1:8">
      <c r="A746" s="126"/>
      <c r="B746" s="126"/>
      <c r="C746" s="126"/>
      <c r="D746" s="126"/>
      <c r="E746" s="120"/>
      <c r="F746" s="120"/>
      <c r="G746" s="121"/>
      <c r="H746" s="121"/>
    </row>
    <row r="747" customHeight="1" spans="1:8">
      <c r="A747" s="126"/>
      <c r="B747" s="126"/>
      <c r="C747" s="126"/>
      <c r="D747" s="126"/>
      <c r="E747" s="120"/>
      <c r="F747" s="120"/>
      <c r="G747" s="121"/>
      <c r="H747" s="121"/>
    </row>
    <row r="748" customHeight="1" spans="1:8">
      <c r="A748" s="126"/>
      <c r="B748" s="126"/>
      <c r="C748" s="126"/>
      <c r="D748" s="126"/>
      <c r="E748" s="120"/>
      <c r="F748" s="120"/>
      <c r="G748" s="121"/>
      <c r="H748" s="121"/>
    </row>
    <row r="749" customHeight="1" spans="1:8">
      <c r="A749" s="126"/>
      <c r="B749" s="126"/>
      <c r="C749" s="126"/>
      <c r="D749" s="126"/>
      <c r="E749" s="120"/>
      <c r="F749" s="120"/>
      <c r="G749" s="121"/>
      <c r="H749" s="121"/>
    </row>
    <row r="750" customHeight="1" spans="1:8">
      <c r="A750" s="126"/>
      <c r="B750" s="126"/>
      <c r="C750" s="126"/>
      <c r="D750" s="126"/>
      <c r="E750" s="120"/>
      <c r="F750" s="120"/>
      <c r="G750" s="121"/>
      <c r="H750" s="121"/>
    </row>
    <row r="751" customHeight="1" spans="1:8">
      <c r="A751" s="126"/>
      <c r="B751" s="126"/>
      <c r="C751" s="126"/>
      <c r="D751" s="126"/>
      <c r="E751" s="120"/>
      <c r="F751" s="120"/>
      <c r="G751" s="121"/>
      <c r="H751" s="121"/>
    </row>
    <row r="752" customHeight="1" spans="1:8">
      <c r="A752" s="126"/>
      <c r="B752" s="126"/>
      <c r="C752" s="126"/>
      <c r="D752" s="126"/>
      <c r="E752" s="120"/>
      <c r="F752" s="120"/>
      <c r="G752" s="121"/>
      <c r="H752" s="121"/>
    </row>
    <row r="753" customHeight="1" spans="1:8">
      <c r="A753" s="126"/>
      <c r="B753" s="126"/>
      <c r="C753" s="126"/>
      <c r="D753" s="126"/>
      <c r="E753" s="120"/>
      <c r="F753" s="120"/>
      <c r="G753" s="121"/>
      <c r="H753" s="121"/>
    </row>
    <row r="754" customHeight="1" spans="1:8">
      <c r="A754" s="126"/>
      <c r="B754" s="126"/>
      <c r="C754" s="126"/>
      <c r="D754" s="126"/>
      <c r="E754" s="120"/>
      <c r="F754" s="120"/>
      <c r="G754" s="121"/>
      <c r="H754" s="121"/>
    </row>
    <row r="755" customHeight="1" spans="1:8">
      <c r="A755" s="126"/>
      <c r="B755" s="126"/>
      <c r="C755" s="126"/>
      <c r="D755" s="126"/>
      <c r="E755" s="120"/>
      <c r="F755" s="120"/>
      <c r="G755" s="121"/>
      <c r="H755" s="121"/>
    </row>
    <row r="756" customHeight="1" spans="1:8">
      <c r="A756" s="126"/>
      <c r="B756" s="126"/>
      <c r="C756" s="126"/>
      <c r="D756" s="126"/>
      <c r="E756" s="120"/>
      <c r="F756" s="120"/>
      <c r="G756" s="121"/>
      <c r="H756" s="121"/>
    </row>
    <row r="757" customHeight="1" spans="1:8">
      <c r="A757" s="126"/>
      <c r="B757" s="126"/>
      <c r="C757" s="126"/>
      <c r="D757" s="126"/>
      <c r="E757" s="120"/>
      <c r="F757" s="120"/>
      <c r="G757" s="121"/>
      <c r="H757" s="121"/>
    </row>
    <row r="758" customHeight="1" spans="1:8">
      <c r="A758" s="126"/>
      <c r="B758" s="126"/>
      <c r="C758" s="126"/>
      <c r="D758" s="126"/>
      <c r="E758" s="120"/>
      <c r="F758" s="120"/>
      <c r="G758" s="121"/>
      <c r="H758" s="121"/>
    </row>
    <row r="759" customHeight="1" spans="1:8">
      <c r="A759" s="126"/>
      <c r="B759" s="126"/>
      <c r="C759" s="126"/>
      <c r="D759" s="126"/>
      <c r="E759" s="120"/>
      <c r="F759" s="120"/>
      <c r="G759" s="121"/>
      <c r="H759" s="121"/>
    </row>
    <row r="760" customHeight="1" spans="1:8">
      <c r="A760" s="126"/>
      <c r="B760" s="126"/>
      <c r="C760" s="126"/>
      <c r="D760" s="126"/>
      <c r="E760" s="120"/>
      <c r="F760" s="120"/>
      <c r="G760" s="121"/>
      <c r="H760" s="121"/>
    </row>
    <row r="761" customHeight="1" spans="1:8">
      <c r="A761" s="126"/>
      <c r="B761" s="126"/>
      <c r="C761" s="126"/>
      <c r="D761" s="126"/>
      <c r="E761" s="120"/>
      <c r="F761" s="120"/>
      <c r="G761" s="121"/>
      <c r="H761" s="121"/>
    </row>
    <row r="762" customHeight="1" spans="1:8">
      <c r="A762" s="126"/>
      <c r="B762" s="126"/>
      <c r="C762" s="126"/>
      <c r="D762" s="126"/>
      <c r="E762" s="120"/>
      <c r="F762" s="120"/>
      <c r="G762" s="121"/>
      <c r="H762" s="121"/>
    </row>
    <row r="763" customHeight="1" spans="1:8">
      <c r="A763" s="126"/>
      <c r="B763" s="126"/>
      <c r="C763" s="126"/>
      <c r="D763" s="126"/>
      <c r="E763" s="120"/>
      <c r="F763" s="120"/>
      <c r="G763" s="121"/>
      <c r="H763" s="121"/>
    </row>
    <row r="764" customHeight="1" spans="1:8">
      <c r="A764" s="126"/>
      <c r="B764" s="126"/>
      <c r="C764" s="126"/>
      <c r="D764" s="126"/>
      <c r="E764" s="120"/>
      <c r="F764" s="120"/>
      <c r="G764" s="121"/>
      <c r="H764" s="121"/>
    </row>
    <row r="765" customHeight="1" spans="1:8">
      <c r="A765" s="126"/>
      <c r="B765" s="126"/>
      <c r="C765" s="126"/>
      <c r="D765" s="126"/>
      <c r="E765" s="120"/>
      <c r="F765" s="120"/>
      <c r="G765" s="121"/>
      <c r="H765" s="121"/>
    </row>
    <row r="766" customHeight="1" spans="1:8">
      <c r="A766" s="126"/>
      <c r="B766" s="126"/>
      <c r="C766" s="126"/>
      <c r="D766" s="126"/>
      <c r="E766" s="120"/>
      <c r="F766" s="120"/>
      <c r="G766" s="121"/>
      <c r="H766" s="121"/>
    </row>
    <row r="767" customHeight="1" spans="1:8">
      <c r="A767" s="126"/>
      <c r="B767" s="126"/>
      <c r="C767" s="126"/>
      <c r="D767" s="126"/>
      <c r="E767" s="120"/>
      <c r="F767" s="120"/>
      <c r="G767" s="121"/>
      <c r="H767" s="121"/>
    </row>
    <row r="768" customHeight="1" spans="1:8">
      <c r="A768" s="126"/>
      <c r="B768" s="126"/>
      <c r="C768" s="126"/>
      <c r="D768" s="126"/>
      <c r="E768" s="120"/>
      <c r="F768" s="120"/>
      <c r="G768" s="121"/>
      <c r="H768" s="121"/>
    </row>
    <row r="769" customHeight="1" spans="1:8">
      <c r="A769" s="126"/>
      <c r="B769" s="126"/>
      <c r="C769" s="126"/>
      <c r="D769" s="126"/>
      <c r="E769" s="120"/>
      <c r="F769" s="120"/>
      <c r="G769" s="121"/>
      <c r="H769" s="121"/>
    </row>
    <row r="770" customHeight="1" spans="1:8">
      <c r="A770" s="126"/>
      <c r="B770" s="126"/>
      <c r="C770" s="126"/>
      <c r="D770" s="126"/>
      <c r="E770" s="120"/>
      <c r="F770" s="120"/>
      <c r="G770" s="121"/>
      <c r="H770" s="121"/>
    </row>
    <row r="771" customHeight="1" spans="1:8">
      <c r="A771" s="126"/>
      <c r="B771" s="126"/>
      <c r="C771" s="126"/>
      <c r="D771" s="126"/>
      <c r="E771" s="120"/>
      <c r="F771" s="120"/>
      <c r="G771" s="121"/>
      <c r="H771" s="121"/>
    </row>
    <row r="772" customHeight="1" spans="1:8">
      <c r="A772" s="126"/>
      <c r="B772" s="126"/>
      <c r="C772" s="126"/>
      <c r="D772" s="126"/>
      <c r="E772" s="120"/>
      <c r="F772" s="120"/>
      <c r="G772" s="121"/>
      <c r="H772" s="121"/>
    </row>
    <row r="773" customHeight="1" spans="1:8">
      <c r="A773" s="126"/>
      <c r="B773" s="126"/>
      <c r="C773" s="126"/>
      <c r="D773" s="126"/>
      <c r="E773" s="120"/>
      <c r="F773" s="120"/>
      <c r="G773" s="121"/>
      <c r="H773" s="121"/>
    </row>
    <row r="774" customHeight="1" spans="1:8">
      <c r="A774" s="126"/>
      <c r="B774" s="126"/>
      <c r="C774" s="126"/>
      <c r="D774" s="126"/>
      <c r="E774" s="120"/>
      <c r="F774" s="120"/>
      <c r="G774" s="121"/>
      <c r="H774" s="121"/>
    </row>
    <row r="775" customHeight="1" spans="1:8">
      <c r="A775" s="126"/>
      <c r="B775" s="126"/>
      <c r="C775" s="126"/>
      <c r="D775" s="126"/>
      <c r="E775" s="120"/>
      <c r="F775" s="120"/>
      <c r="G775" s="121"/>
      <c r="H775" s="121"/>
    </row>
    <row r="776" customHeight="1" spans="1:8">
      <c r="A776" s="126"/>
      <c r="B776" s="126"/>
      <c r="C776" s="126"/>
      <c r="D776" s="126"/>
      <c r="E776" s="120"/>
      <c r="F776" s="120"/>
      <c r="G776" s="121"/>
      <c r="H776" s="121"/>
    </row>
    <row r="777" customHeight="1" spans="1:8">
      <c r="A777" s="126"/>
      <c r="B777" s="126"/>
      <c r="C777" s="126"/>
      <c r="D777" s="126"/>
      <c r="E777" s="120"/>
      <c r="F777" s="120"/>
      <c r="G777" s="121"/>
      <c r="H777" s="121"/>
    </row>
    <row r="778" customHeight="1" spans="1:8">
      <c r="A778" s="126"/>
      <c r="B778" s="126"/>
      <c r="C778" s="126"/>
      <c r="D778" s="126"/>
      <c r="E778" s="120"/>
      <c r="F778" s="120"/>
      <c r="G778" s="121"/>
      <c r="H778" s="121"/>
    </row>
    <row r="779" customHeight="1" spans="1:8">
      <c r="A779" s="126"/>
      <c r="B779" s="126"/>
      <c r="C779" s="126"/>
      <c r="D779" s="126"/>
      <c r="E779" s="120"/>
      <c r="F779" s="120"/>
      <c r="G779" s="121"/>
      <c r="H779" s="121"/>
    </row>
    <row r="780" customHeight="1" spans="1:8">
      <c r="A780" s="126"/>
      <c r="B780" s="126"/>
      <c r="C780" s="126"/>
      <c r="D780" s="126"/>
      <c r="E780" s="120"/>
      <c r="F780" s="120"/>
      <c r="G780" s="121"/>
      <c r="H780" s="121"/>
    </row>
    <row r="781" customHeight="1" spans="1:8">
      <c r="A781" s="126"/>
      <c r="B781" s="126"/>
      <c r="C781" s="126"/>
      <c r="D781" s="126"/>
      <c r="E781" s="120"/>
      <c r="F781" s="120"/>
      <c r="G781" s="121"/>
      <c r="H781" s="121"/>
    </row>
    <row r="782" customHeight="1" spans="1:8">
      <c r="A782" s="126"/>
      <c r="B782" s="126"/>
      <c r="C782" s="126"/>
      <c r="D782" s="126"/>
      <c r="E782" s="120"/>
      <c r="F782" s="120"/>
      <c r="G782" s="121"/>
      <c r="H782" s="121"/>
    </row>
    <row r="783" customHeight="1" spans="1:8">
      <c r="A783" s="126"/>
      <c r="B783" s="126"/>
      <c r="C783" s="126"/>
      <c r="D783" s="126"/>
      <c r="E783" s="120"/>
      <c r="F783" s="120"/>
      <c r="G783" s="121"/>
      <c r="H783" s="121"/>
    </row>
    <row r="784" customHeight="1" spans="1:8">
      <c r="A784" s="126"/>
      <c r="B784" s="126"/>
      <c r="C784" s="126"/>
      <c r="D784" s="126"/>
      <c r="E784" s="120"/>
      <c r="F784" s="120"/>
      <c r="G784" s="121"/>
      <c r="H784" s="121"/>
    </row>
    <row r="785" customHeight="1" spans="1:8">
      <c r="A785" s="126"/>
      <c r="B785" s="126"/>
      <c r="C785" s="126"/>
      <c r="D785" s="126"/>
      <c r="E785" s="120"/>
      <c r="F785" s="120"/>
      <c r="G785" s="121"/>
      <c r="H785" s="121"/>
    </row>
    <row r="786" customHeight="1" spans="1:8">
      <c r="A786" s="126"/>
      <c r="B786" s="126"/>
      <c r="C786" s="126"/>
      <c r="D786" s="126"/>
      <c r="E786" s="120"/>
      <c r="F786" s="120"/>
      <c r="G786" s="121"/>
      <c r="H786" s="121"/>
    </row>
    <row r="787" customHeight="1" spans="1:8">
      <c r="A787" s="126"/>
      <c r="B787" s="126"/>
      <c r="C787" s="126"/>
      <c r="D787" s="126"/>
      <c r="E787" s="120"/>
      <c r="F787" s="120"/>
      <c r="G787" s="121"/>
      <c r="H787" s="121"/>
    </row>
    <row r="788" customHeight="1" spans="1:8">
      <c r="A788" s="126"/>
      <c r="B788" s="126"/>
      <c r="C788" s="126"/>
      <c r="D788" s="126"/>
      <c r="E788" s="120"/>
      <c r="F788" s="120"/>
      <c r="G788" s="121"/>
      <c r="H788" s="121"/>
    </row>
    <row r="789" customHeight="1" spans="1:8">
      <c r="A789" s="126"/>
      <c r="B789" s="126"/>
      <c r="C789" s="126"/>
      <c r="D789" s="126"/>
      <c r="E789" s="120"/>
      <c r="F789" s="120"/>
      <c r="G789" s="121"/>
      <c r="H789" s="121"/>
    </row>
    <row r="790" customHeight="1" spans="1:8">
      <c r="A790" s="126"/>
      <c r="B790" s="126"/>
      <c r="C790" s="126"/>
      <c r="D790" s="126"/>
      <c r="E790" s="120"/>
      <c r="F790" s="120"/>
      <c r="G790" s="121"/>
      <c r="H790" s="121"/>
    </row>
    <row r="791" customHeight="1" spans="1:8">
      <c r="A791" s="126"/>
      <c r="B791" s="126"/>
      <c r="C791" s="126"/>
      <c r="D791" s="126"/>
      <c r="E791" s="120"/>
      <c r="F791" s="120"/>
      <c r="G791" s="121"/>
      <c r="H791" s="121"/>
    </row>
    <row r="792" customHeight="1" spans="1:8">
      <c r="A792" s="126"/>
      <c r="B792" s="126"/>
      <c r="C792" s="126"/>
      <c r="D792" s="126"/>
      <c r="E792" s="120"/>
      <c r="F792" s="120"/>
      <c r="G792" s="121"/>
      <c r="H792" s="121"/>
    </row>
    <row r="793" customHeight="1" spans="1:8">
      <c r="A793" s="126"/>
      <c r="B793" s="126"/>
      <c r="C793" s="126"/>
      <c r="D793" s="126"/>
      <c r="E793" s="120"/>
      <c r="F793" s="120"/>
      <c r="G793" s="121"/>
      <c r="H793" s="121"/>
    </row>
    <row r="794" customHeight="1" spans="1:8">
      <c r="A794" s="126"/>
      <c r="B794" s="126"/>
      <c r="C794" s="126"/>
      <c r="D794" s="126"/>
      <c r="E794" s="120"/>
      <c r="F794" s="120"/>
      <c r="G794" s="121"/>
      <c r="H794" s="121"/>
    </row>
    <row r="795" customHeight="1" spans="1:8">
      <c r="A795" s="126"/>
      <c r="B795" s="126"/>
      <c r="C795" s="126"/>
      <c r="D795" s="126"/>
      <c r="E795" s="120"/>
      <c r="F795" s="120"/>
      <c r="G795" s="121"/>
      <c r="H795" s="121"/>
    </row>
    <row r="796" customHeight="1" spans="1:8">
      <c r="A796" s="126"/>
      <c r="B796" s="126"/>
      <c r="C796" s="126"/>
      <c r="D796" s="126"/>
      <c r="E796" s="120"/>
      <c r="F796" s="120"/>
      <c r="G796" s="121"/>
      <c r="H796" s="121"/>
    </row>
    <row r="797" customHeight="1" spans="1:8">
      <c r="A797" s="126"/>
      <c r="B797" s="126"/>
      <c r="C797" s="126"/>
      <c r="D797" s="126"/>
      <c r="E797" s="120"/>
      <c r="F797" s="120"/>
      <c r="G797" s="121"/>
      <c r="H797" s="121"/>
    </row>
    <row r="798" customHeight="1" spans="1:8">
      <c r="A798" s="126"/>
      <c r="B798" s="126"/>
      <c r="C798" s="126"/>
      <c r="D798" s="126"/>
      <c r="E798" s="120"/>
      <c r="F798" s="120"/>
      <c r="G798" s="121"/>
      <c r="H798" s="121"/>
    </row>
    <row r="799" customHeight="1" spans="1:8">
      <c r="A799" s="126"/>
      <c r="B799" s="126"/>
      <c r="C799" s="126"/>
      <c r="D799" s="126"/>
      <c r="E799" s="120"/>
      <c r="F799" s="120"/>
      <c r="G799" s="121"/>
      <c r="H799" s="121"/>
    </row>
    <row r="800" customHeight="1" spans="1:8">
      <c r="A800" s="126"/>
      <c r="B800" s="126"/>
      <c r="C800" s="126"/>
      <c r="D800" s="126"/>
      <c r="E800" s="120"/>
      <c r="F800" s="120"/>
      <c r="G800" s="121"/>
      <c r="H800" s="121"/>
    </row>
    <row r="801" customHeight="1" spans="1:8">
      <c r="A801" s="126"/>
      <c r="B801" s="126"/>
      <c r="C801" s="126"/>
      <c r="D801" s="126"/>
      <c r="E801" s="120"/>
      <c r="F801" s="120"/>
      <c r="G801" s="121"/>
      <c r="H801" s="121"/>
    </row>
    <row r="802" customHeight="1" spans="1:8">
      <c r="A802" s="126"/>
      <c r="B802" s="126"/>
      <c r="C802" s="126"/>
      <c r="D802" s="126"/>
      <c r="E802" s="120"/>
      <c r="F802" s="120"/>
      <c r="G802" s="121"/>
      <c r="H802" s="121"/>
    </row>
    <row r="803" customHeight="1" spans="1:8">
      <c r="A803" s="126"/>
      <c r="B803" s="126"/>
      <c r="C803" s="126"/>
      <c r="D803" s="126"/>
      <c r="E803" s="120"/>
      <c r="F803" s="120"/>
      <c r="G803" s="121"/>
      <c r="H803" s="121"/>
    </row>
    <row r="804" customHeight="1" spans="1:8">
      <c r="A804" s="126"/>
      <c r="B804" s="126"/>
      <c r="C804" s="126"/>
      <c r="D804" s="126"/>
      <c r="E804" s="120"/>
      <c r="F804" s="120"/>
      <c r="G804" s="121"/>
      <c r="H804" s="121"/>
    </row>
    <row r="805" customHeight="1" spans="1:8">
      <c r="A805" s="126"/>
      <c r="B805" s="126"/>
      <c r="C805" s="126"/>
      <c r="D805" s="126"/>
      <c r="E805" s="120"/>
      <c r="F805" s="120"/>
      <c r="G805" s="121"/>
      <c r="H805" s="121"/>
    </row>
    <row r="806" customHeight="1" spans="1:8">
      <c r="A806" s="126"/>
      <c r="B806" s="126"/>
      <c r="C806" s="126"/>
      <c r="D806" s="126"/>
      <c r="E806" s="120"/>
      <c r="F806" s="120"/>
      <c r="G806" s="121"/>
      <c r="H806" s="121"/>
    </row>
    <row r="807" customHeight="1" spans="1:8">
      <c r="A807" s="126"/>
      <c r="B807" s="126"/>
      <c r="C807" s="126"/>
      <c r="D807" s="126"/>
      <c r="E807" s="120"/>
      <c r="F807" s="120"/>
      <c r="G807" s="121"/>
      <c r="H807" s="121"/>
    </row>
    <row r="808" customHeight="1" spans="1:8">
      <c r="A808" s="126"/>
      <c r="B808" s="126"/>
      <c r="C808" s="126"/>
      <c r="D808" s="126"/>
      <c r="E808" s="120"/>
      <c r="F808" s="120"/>
      <c r="G808" s="121"/>
      <c r="H808" s="121"/>
    </row>
    <row r="809" customHeight="1" spans="1:8">
      <c r="A809" s="126"/>
      <c r="B809" s="126"/>
      <c r="C809" s="126"/>
      <c r="D809" s="126"/>
      <c r="E809" s="120"/>
      <c r="F809" s="120"/>
      <c r="G809" s="121"/>
      <c r="H809" s="121"/>
    </row>
    <row r="810" customHeight="1" spans="1:8">
      <c r="A810" s="126"/>
      <c r="B810" s="126"/>
      <c r="C810" s="126"/>
      <c r="D810" s="126"/>
      <c r="E810" s="120"/>
      <c r="F810" s="120"/>
      <c r="G810" s="121"/>
      <c r="H810" s="121"/>
    </row>
    <row r="811" customHeight="1" spans="1:8">
      <c r="A811" s="126"/>
      <c r="B811" s="126"/>
      <c r="C811" s="126"/>
      <c r="D811" s="126"/>
      <c r="E811" s="120"/>
      <c r="F811" s="120"/>
      <c r="G811" s="121"/>
      <c r="H811" s="121"/>
    </row>
    <row r="812" customHeight="1" spans="1:8">
      <c r="A812" s="126"/>
      <c r="B812" s="126"/>
      <c r="C812" s="126"/>
      <c r="D812" s="126"/>
      <c r="E812" s="120"/>
      <c r="F812" s="120"/>
      <c r="G812" s="121"/>
      <c r="H812" s="121"/>
    </row>
    <row r="813" customHeight="1" spans="1:8">
      <c r="A813" s="126"/>
      <c r="B813" s="126"/>
      <c r="C813" s="126"/>
      <c r="D813" s="126"/>
      <c r="E813" s="120"/>
      <c r="F813" s="120"/>
      <c r="G813" s="121"/>
      <c r="H813" s="121"/>
    </row>
    <row r="814" customHeight="1" spans="1:8">
      <c r="A814" s="126"/>
      <c r="B814" s="126"/>
      <c r="C814" s="126"/>
      <c r="D814" s="126"/>
      <c r="E814" s="120"/>
      <c r="F814" s="120"/>
      <c r="G814" s="121"/>
      <c r="H814" s="121"/>
    </row>
    <row r="815" customHeight="1" spans="1:8">
      <c r="A815" s="126"/>
      <c r="B815" s="126"/>
      <c r="C815" s="126"/>
      <c r="D815" s="126"/>
      <c r="E815" s="120"/>
      <c r="F815" s="120"/>
      <c r="G815" s="121"/>
      <c r="H815" s="121"/>
    </row>
    <row r="816" customHeight="1" spans="1:8">
      <c r="A816" s="126"/>
      <c r="B816" s="126"/>
      <c r="C816" s="126"/>
      <c r="D816" s="126"/>
      <c r="E816" s="120"/>
      <c r="F816" s="120"/>
      <c r="G816" s="121"/>
      <c r="H816" s="121"/>
    </row>
    <row r="817" customHeight="1" spans="1:8">
      <c r="A817" s="126"/>
      <c r="B817" s="126"/>
      <c r="C817" s="126"/>
      <c r="D817" s="126"/>
      <c r="E817" s="120"/>
      <c r="F817" s="120"/>
      <c r="G817" s="121"/>
      <c r="H817" s="121"/>
    </row>
    <row r="818" customHeight="1" spans="1:8">
      <c r="A818" s="126"/>
      <c r="B818" s="126"/>
      <c r="C818" s="126"/>
      <c r="D818" s="126"/>
      <c r="E818" s="120"/>
      <c r="F818" s="120"/>
      <c r="G818" s="121"/>
      <c r="H818" s="121"/>
    </row>
    <row r="819" customHeight="1" spans="1:8">
      <c r="A819" s="126"/>
      <c r="B819" s="126"/>
      <c r="C819" s="126"/>
      <c r="D819" s="126"/>
      <c r="E819" s="120"/>
      <c r="F819" s="120"/>
      <c r="G819" s="121"/>
      <c r="H819" s="121"/>
    </row>
    <row r="820" customHeight="1" spans="1:8">
      <c r="A820" s="126"/>
      <c r="B820" s="126"/>
      <c r="C820" s="126"/>
      <c r="D820" s="126"/>
      <c r="E820" s="120"/>
      <c r="F820" s="120"/>
      <c r="G820" s="121"/>
      <c r="H820" s="121"/>
    </row>
    <row r="821" customHeight="1" spans="1:8">
      <c r="A821" s="126"/>
      <c r="B821" s="126"/>
      <c r="C821" s="126"/>
      <c r="D821" s="126"/>
      <c r="E821" s="120"/>
      <c r="F821" s="120"/>
      <c r="G821" s="121"/>
      <c r="H821" s="121"/>
    </row>
    <row r="822" customHeight="1" spans="1:8">
      <c r="A822" s="126"/>
      <c r="B822" s="126"/>
      <c r="C822" s="126"/>
      <c r="D822" s="126"/>
      <c r="E822" s="120"/>
      <c r="F822" s="120"/>
      <c r="G822" s="121"/>
      <c r="H822" s="121"/>
    </row>
    <row r="823" customHeight="1" spans="1:8">
      <c r="A823" s="126"/>
      <c r="B823" s="126"/>
      <c r="C823" s="126"/>
      <c r="D823" s="126"/>
      <c r="E823" s="120"/>
      <c r="F823" s="120"/>
      <c r="G823" s="121"/>
      <c r="H823" s="121"/>
    </row>
    <row r="824" customHeight="1" spans="1:8">
      <c r="A824" s="126"/>
      <c r="B824" s="126"/>
      <c r="C824" s="126"/>
      <c r="D824" s="126"/>
      <c r="E824" s="120"/>
      <c r="F824" s="120"/>
      <c r="G824" s="121"/>
      <c r="H824" s="121"/>
    </row>
    <row r="825" customHeight="1" spans="1:8">
      <c r="A825" s="126"/>
      <c r="B825" s="126"/>
      <c r="C825" s="126"/>
      <c r="D825" s="126"/>
      <c r="E825" s="120"/>
      <c r="F825" s="120"/>
      <c r="G825" s="121"/>
      <c r="H825" s="121"/>
    </row>
    <row r="826" customHeight="1" spans="1:8">
      <c r="A826" s="126"/>
      <c r="B826" s="126"/>
      <c r="C826" s="126"/>
      <c r="D826" s="126"/>
      <c r="E826" s="120"/>
      <c r="F826" s="120"/>
      <c r="G826" s="121"/>
      <c r="H826" s="121"/>
    </row>
    <row r="827" customHeight="1" spans="1:8">
      <c r="A827" s="126"/>
      <c r="B827" s="126"/>
      <c r="C827" s="126"/>
      <c r="D827" s="126"/>
      <c r="E827" s="120"/>
      <c r="F827" s="120"/>
      <c r="G827" s="121"/>
      <c r="H827" s="121"/>
    </row>
    <row r="828" customHeight="1" spans="1:8">
      <c r="A828" s="126"/>
      <c r="B828" s="126"/>
      <c r="C828" s="126"/>
      <c r="D828" s="126"/>
      <c r="E828" s="120"/>
      <c r="F828" s="120"/>
      <c r="G828" s="121"/>
      <c r="H828" s="121"/>
    </row>
    <row r="829" customHeight="1" spans="1:8">
      <c r="A829" s="126"/>
      <c r="B829" s="126"/>
      <c r="C829" s="126"/>
      <c r="D829" s="126"/>
      <c r="E829" s="120"/>
      <c r="F829" s="120"/>
      <c r="G829" s="121"/>
      <c r="H829" s="121"/>
    </row>
    <row r="830" customHeight="1" spans="1:8">
      <c r="A830" s="126"/>
      <c r="B830" s="126"/>
      <c r="C830" s="126"/>
      <c r="D830" s="126"/>
      <c r="E830" s="120"/>
      <c r="F830" s="120"/>
      <c r="G830" s="121"/>
      <c r="H830" s="121"/>
    </row>
    <row r="831" customHeight="1" spans="1:8">
      <c r="A831" s="126"/>
      <c r="B831" s="126"/>
      <c r="C831" s="126"/>
      <c r="D831" s="126"/>
      <c r="E831" s="120"/>
      <c r="F831" s="120"/>
      <c r="G831" s="121"/>
      <c r="H831" s="121"/>
    </row>
    <row r="832" customHeight="1" spans="1:8">
      <c r="A832" s="126"/>
      <c r="B832" s="126"/>
      <c r="C832" s="126"/>
      <c r="D832" s="126"/>
      <c r="E832" s="120"/>
      <c r="F832" s="120"/>
      <c r="G832" s="121"/>
      <c r="H832" s="121"/>
    </row>
    <row r="833" customHeight="1" spans="1:8">
      <c r="A833" s="126"/>
      <c r="B833" s="126"/>
      <c r="C833" s="126"/>
      <c r="D833" s="126"/>
      <c r="E833" s="120"/>
      <c r="F833" s="120"/>
      <c r="G833" s="121"/>
      <c r="H833" s="121"/>
    </row>
    <row r="834" customHeight="1" spans="1:8">
      <c r="A834" s="126"/>
      <c r="B834" s="126"/>
      <c r="C834" s="126"/>
      <c r="D834" s="126"/>
      <c r="E834" s="120"/>
      <c r="F834" s="120"/>
      <c r="G834" s="121"/>
      <c r="H834" s="121"/>
    </row>
    <row r="835" customHeight="1" spans="1:8">
      <c r="A835" s="126"/>
      <c r="B835" s="126"/>
      <c r="C835" s="126"/>
      <c r="D835" s="126"/>
      <c r="E835" s="120"/>
      <c r="F835" s="120"/>
      <c r="G835" s="121"/>
      <c r="H835" s="121"/>
    </row>
    <row r="836" customHeight="1" spans="1:8">
      <c r="A836" s="126"/>
      <c r="B836" s="126"/>
      <c r="C836" s="126"/>
      <c r="D836" s="126"/>
      <c r="E836" s="120"/>
      <c r="F836" s="120"/>
      <c r="G836" s="121"/>
      <c r="H836" s="121"/>
    </row>
    <row r="837" customHeight="1" spans="1:8">
      <c r="A837" s="126"/>
      <c r="B837" s="126"/>
      <c r="C837" s="126"/>
      <c r="D837" s="126"/>
      <c r="E837" s="120"/>
      <c r="F837" s="120"/>
      <c r="G837" s="121"/>
      <c r="H837" s="121"/>
    </row>
    <row r="838" customHeight="1" spans="1:8">
      <c r="A838" s="126"/>
      <c r="B838" s="126"/>
      <c r="C838" s="126"/>
      <c r="D838" s="126"/>
      <c r="E838" s="120"/>
      <c r="F838" s="120"/>
      <c r="G838" s="121"/>
      <c r="H838" s="121"/>
    </row>
    <row r="839" customHeight="1" spans="1:8">
      <c r="A839" s="126"/>
      <c r="B839" s="126"/>
      <c r="C839" s="126"/>
      <c r="D839" s="126"/>
      <c r="E839" s="120"/>
      <c r="F839" s="120"/>
      <c r="G839" s="121"/>
      <c r="H839" s="121"/>
    </row>
    <row r="840" customHeight="1" spans="1:8">
      <c r="A840" s="126"/>
      <c r="B840" s="126"/>
      <c r="C840" s="126"/>
      <c r="D840" s="126"/>
      <c r="E840" s="120"/>
      <c r="F840" s="120"/>
      <c r="G840" s="121"/>
      <c r="H840" s="121"/>
    </row>
    <row r="841" customHeight="1" spans="1:8">
      <c r="A841" s="126"/>
      <c r="B841" s="126"/>
      <c r="C841" s="126"/>
      <c r="D841" s="126"/>
      <c r="E841" s="120"/>
      <c r="F841" s="120"/>
      <c r="G841" s="121"/>
      <c r="H841" s="121"/>
    </row>
    <row r="842" customHeight="1" spans="1:8">
      <c r="A842" s="126"/>
      <c r="B842" s="126"/>
      <c r="C842" s="126"/>
      <c r="D842" s="126"/>
      <c r="E842" s="120"/>
      <c r="F842" s="120"/>
      <c r="G842" s="121"/>
      <c r="H842" s="121"/>
    </row>
    <row r="843" customHeight="1" spans="1:8">
      <c r="A843" s="126"/>
      <c r="B843" s="126"/>
      <c r="C843" s="126"/>
      <c r="D843" s="126"/>
      <c r="E843" s="120"/>
      <c r="F843" s="120"/>
      <c r="G843" s="121"/>
      <c r="H843" s="121"/>
    </row>
    <row r="844" customHeight="1" spans="1:8">
      <c r="A844" s="126"/>
      <c r="B844" s="126"/>
      <c r="C844" s="126"/>
      <c r="D844" s="126"/>
      <c r="E844" s="120"/>
      <c r="F844" s="120"/>
      <c r="G844" s="121"/>
      <c r="H844" s="121"/>
    </row>
    <row r="845" customHeight="1" spans="1:8">
      <c r="A845" s="126"/>
      <c r="B845" s="126"/>
      <c r="C845" s="126"/>
      <c r="D845" s="126"/>
      <c r="E845" s="120"/>
      <c r="F845" s="120"/>
      <c r="G845" s="121"/>
      <c r="H845" s="121"/>
    </row>
    <row r="846" customHeight="1" spans="1:8">
      <c r="A846" s="126"/>
      <c r="B846" s="126"/>
      <c r="C846" s="126"/>
      <c r="D846" s="126"/>
      <c r="E846" s="120"/>
      <c r="F846" s="120"/>
      <c r="G846" s="121"/>
      <c r="H846" s="121"/>
    </row>
    <row r="847" customHeight="1" spans="1:8">
      <c r="A847" s="126"/>
      <c r="B847" s="126"/>
      <c r="C847" s="126"/>
      <c r="D847" s="126"/>
      <c r="E847" s="120"/>
      <c r="F847" s="120"/>
      <c r="G847" s="121"/>
      <c r="H847" s="121"/>
    </row>
    <row r="848" customHeight="1" spans="1:8">
      <c r="A848" s="126"/>
      <c r="B848" s="126"/>
      <c r="C848" s="126"/>
      <c r="D848" s="126"/>
      <c r="E848" s="120"/>
      <c r="F848" s="120"/>
      <c r="G848" s="121"/>
      <c r="H848" s="121"/>
    </row>
    <row r="849" customHeight="1" spans="1:8">
      <c r="A849" s="126"/>
      <c r="B849" s="126"/>
      <c r="C849" s="126"/>
      <c r="D849" s="126"/>
      <c r="E849" s="120"/>
      <c r="F849" s="120"/>
      <c r="G849" s="121"/>
      <c r="H849" s="121"/>
    </row>
    <row r="850" customHeight="1" spans="1:8">
      <c r="A850" s="126"/>
      <c r="B850" s="126"/>
      <c r="C850" s="126"/>
      <c r="D850" s="126"/>
      <c r="E850" s="120"/>
      <c r="F850" s="120"/>
      <c r="G850" s="121"/>
      <c r="H850" s="121"/>
    </row>
    <row r="851" customHeight="1" spans="1:8">
      <c r="A851" s="126"/>
      <c r="B851" s="126"/>
      <c r="C851" s="126"/>
      <c r="D851" s="126"/>
      <c r="E851" s="120"/>
      <c r="F851" s="120"/>
      <c r="G851" s="121"/>
      <c r="H851" s="121"/>
    </row>
    <row r="852" customHeight="1" spans="1:8">
      <c r="A852" s="126"/>
      <c r="B852" s="126"/>
      <c r="C852" s="126"/>
      <c r="D852" s="126"/>
      <c r="E852" s="120"/>
      <c r="F852" s="120"/>
      <c r="G852" s="121"/>
      <c r="H852" s="121"/>
    </row>
    <row r="853" customHeight="1" spans="1:8">
      <c r="A853" s="126"/>
      <c r="B853" s="126"/>
      <c r="C853" s="126"/>
      <c r="D853" s="126"/>
      <c r="E853" s="120"/>
      <c r="F853" s="120"/>
      <c r="G853" s="121"/>
      <c r="H853" s="121"/>
    </row>
    <row r="854" customHeight="1" spans="1:8">
      <c r="A854" s="126"/>
      <c r="B854" s="126"/>
      <c r="C854" s="126"/>
      <c r="D854" s="126"/>
      <c r="E854" s="120"/>
      <c r="F854" s="120"/>
      <c r="G854" s="121"/>
      <c r="H854" s="121"/>
    </row>
    <row r="855" customHeight="1" spans="1:8">
      <c r="A855" s="126"/>
      <c r="B855" s="126"/>
      <c r="C855" s="126"/>
      <c r="D855" s="126"/>
      <c r="E855" s="120"/>
      <c r="F855" s="120"/>
      <c r="G855" s="121"/>
      <c r="H855" s="121"/>
    </row>
    <row r="856" customHeight="1" spans="1:8">
      <c r="A856" s="126"/>
      <c r="B856" s="126"/>
      <c r="C856" s="126"/>
      <c r="D856" s="126"/>
      <c r="E856" s="120"/>
      <c r="F856" s="120"/>
      <c r="G856" s="121"/>
      <c r="H856" s="121"/>
    </row>
    <row r="857" customHeight="1" spans="1:8">
      <c r="A857" s="126"/>
      <c r="B857" s="126"/>
      <c r="C857" s="126"/>
      <c r="D857" s="126"/>
      <c r="E857" s="120"/>
      <c r="F857" s="120"/>
      <c r="G857" s="121"/>
      <c r="H857" s="121"/>
    </row>
    <row r="858" customHeight="1" spans="1:8">
      <c r="A858" s="126"/>
      <c r="B858" s="126"/>
      <c r="C858" s="126"/>
      <c r="D858" s="126"/>
      <c r="E858" s="120"/>
      <c r="F858" s="120"/>
      <c r="G858" s="121"/>
      <c r="H858" s="121"/>
    </row>
    <row r="859" customHeight="1" spans="1:8">
      <c r="A859" s="126"/>
      <c r="B859" s="126"/>
      <c r="C859" s="126"/>
      <c r="D859" s="126"/>
      <c r="E859" s="120"/>
      <c r="F859" s="120"/>
      <c r="G859" s="121"/>
      <c r="H859" s="121"/>
    </row>
    <row r="860" customHeight="1" spans="1:8">
      <c r="A860" s="126"/>
      <c r="B860" s="126"/>
      <c r="C860" s="126"/>
      <c r="D860" s="126"/>
      <c r="E860" s="120"/>
      <c r="F860" s="120"/>
      <c r="G860" s="121"/>
      <c r="H860" s="121"/>
    </row>
    <row r="861" customHeight="1" spans="1:8">
      <c r="A861" s="126"/>
      <c r="B861" s="126"/>
      <c r="C861" s="126"/>
      <c r="D861" s="126"/>
      <c r="E861" s="120"/>
      <c r="F861" s="120"/>
      <c r="G861" s="121"/>
      <c r="H861" s="121"/>
    </row>
    <row r="862" customHeight="1" spans="1:8">
      <c r="A862" s="126"/>
      <c r="B862" s="126"/>
      <c r="C862" s="126"/>
      <c r="D862" s="126"/>
      <c r="E862" s="120"/>
      <c r="F862" s="120"/>
      <c r="G862" s="121"/>
      <c r="H862" s="121"/>
    </row>
    <row r="863" customHeight="1" spans="1:8">
      <c r="A863" s="126"/>
      <c r="B863" s="126"/>
      <c r="C863" s="126"/>
      <c r="D863" s="126"/>
      <c r="E863" s="120"/>
      <c r="F863" s="120"/>
      <c r="G863" s="121"/>
      <c r="H863" s="121"/>
    </row>
    <row r="864" customHeight="1" spans="1:8">
      <c r="A864" s="126"/>
      <c r="B864" s="126"/>
      <c r="C864" s="126"/>
      <c r="D864" s="126"/>
      <c r="E864" s="120"/>
      <c r="F864" s="120"/>
      <c r="G864" s="121"/>
      <c r="H864" s="121"/>
    </row>
    <row r="865" customHeight="1" spans="1:8">
      <c r="A865" s="126"/>
      <c r="B865" s="126"/>
      <c r="C865" s="126"/>
      <c r="D865" s="126"/>
      <c r="E865" s="120"/>
      <c r="F865" s="120"/>
      <c r="G865" s="121"/>
      <c r="H865" s="121"/>
    </row>
    <row r="866" customHeight="1" spans="1:8">
      <c r="A866" s="126"/>
      <c r="B866" s="126"/>
      <c r="C866" s="126"/>
      <c r="D866" s="126"/>
      <c r="E866" s="120"/>
      <c r="F866" s="120"/>
      <c r="G866" s="121"/>
      <c r="H866" s="121"/>
    </row>
    <row r="867" customHeight="1" spans="1:8">
      <c r="A867" s="126"/>
      <c r="B867" s="126"/>
      <c r="C867" s="126"/>
      <c r="D867" s="126"/>
      <c r="E867" s="120"/>
      <c r="F867" s="120"/>
      <c r="G867" s="121"/>
      <c r="H867" s="121"/>
    </row>
    <row r="868" customHeight="1" spans="1:8">
      <c r="A868" s="126"/>
      <c r="B868" s="126"/>
      <c r="C868" s="126"/>
      <c r="D868" s="126"/>
      <c r="E868" s="120"/>
      <c r="F868" s="120"/>
      <c r="G868" s="121"/>
      <c r="H868" s="121"/>
    </row>
    <row r="869" customHeight="1" spans="1:8">
      <c r="A869" s="126"/>
      <c r="B869" s="126"/>
      <c r="C869" s="126"/>
      <c r="D869" s="126"/>
      <c r="E869" s="120"/>
      <c r="F869" s="120"/>
      <c r="G869" s="121"/>
      <c r="H869" s="121"/>
    </row>
    <row r="870" customHeight="1" spans="1:8">
      <c r="A870" s="126"/>
      <c r="B870" s="126"/>
      <c r="C870" s="126"/>
      <c r="D870" s="126"/>
      <c r="E870" s="120"/>
      <c r="F870" s="120"/>
      <c r="G870" s="121"/>
      <c r="H870" s="121"/>
    </row>
    <row r="871" customHeight="1" spans="1:8">
      <c r="A871" s="126"/>
      <c r="B871" s="126"/>
      <c r="C871" s="126"/>
      <c r="D871" s="126"/>
      <c r="E871" s="120"/>
      <c r="F871" s="120"/>
      <c r="G871" s="121"/>
      <c r="H871" s="121"/>
    </row>
    <row r="872" customHeight="1" spans="1:8">
      <c r="A872" s="126"/>
      <c r="B872" s="126"/>
      <c r="C872" s="126"/>
      <c r="D872" s="126"/>
      <c r="E872" s="120"/>
      <c r="F872" s="120"/>
      <c r="G872" s="121"/>
      <c r="H872" s="121"/>
    </row>
    <row r="873" customHeight="1" spans="1:8">
      <c r="A873" s="126"/>
      <c r="B873" s="126"/>
      <c r="C873" s="126"/>
      <c r="D873" s="126"/>
      <c r="E873" s="120"/>
      <c r="F873" s="120"/>
      <c r="G873" s="121"/>
      <c r="H873" s="121"/>
    </row>
    <row r="874" customHeight="1" spans="1:8">
      <c r="A874" s="126"/>
      <c r="B874" s="126"/>
      <c r="C874" s="126"/>
      <c r="D874" s="126"/>
      <c r="E874" s="120"/>
      <c r="F874" s="120"/>
      <c r="G874" s="121"/>
      <c r="H874" s="121"/>
    </row>
    <row r="875" customHeight="1" spans="1:8">
      <c r="A875" s="126"/>
      <c r="B875" s="126"/>
      <c r="C875" s="126"/>
      <c r="D875" s="126"/>
      <c r="E875" s="120"/>
      <c r="F875" s="120"/>
      <c r="G875" s="121"/>
      <c r="H875" s="121"/>
    </row>
    <row r="876" customHeight="1" spans="1:8">
      <c r="A876" s="126"/>
      <c r="B876" s="126"/>
      <c r="C876" s="126"/>
      <c r="D876" s="126"/>
      <c r="E876" s="120"/>
      <c r="F876" s="120"/>
      <c r="G876" s="121"/>
      <c r="H876" s="121"/>
    </row>
    <row r="877" customHeight="1" spans="1:8">
      <c r="A877" s="126"/>
      <c r="B877" s="126"/>
      <c r="C877" s="126"/>
      <c r="D877" s="126"/>
      <c r="E877" s="120"/>
      <c r="F877" s="120"/>
      <c r="G877" s="121"/>
      <c r="H877" s="121"/>
    </row>
    <row r="878" customHeight="1" spans="1:8">
      <c r="A878" s="126"/>
      <c r="B878" s="126"/>
      <c r="C878" s="126"/>
      <c r="D878" s="126"/>
      <c r="E878" s="120"/>
      <c r="F878" s="120"/>
      <c r="G878" s="121"/>
      <c r="H878" s="121"/>
    </row>
    <row r="879" customHeight="1" spans="1:8">
      <c r="A879" s="126"/>
      <c r="B879" s="126"/>
      <c r="C879" s="126"/>
      <c r="D879" s="126"/>
      <c r="E879" s="120"/>
      <c r="F879" s="120"/>
      <c r="G879" s="121"/>
      <c r="H879" s="121"/>
    </row>
    <row r="880" customHeight="1" spans="1:8">
      <c r="A880" s="126"/>
      <c r="B880" s="126"/>
      <c r="C880" s="126"/>
      <c r="D880" s="126"/>
      <c r="E880" s="120"/>
      <c r="F880" s="120"/>
      <c r="G880" s="121"/>
      <c r="H880" s="121"/>
    </row>
    <row r="881" customHeight="1" spans="1:8">
      <c r="A881" s="126"/>
      <c r="B881" s="126"/>
      <c r="C881" s="126"/>
      <c r="D881" s="126"/>
      <c r="E881" s="120"/>
      <c r="F881" s="120"/>
      <c r="G881" s="121"/>
      <c r="H881" s="121"/>
    </row>
    <row r="882" customHeight="1" spans="1:8">
      <c r="A882" s="126"/>
      <c r="B882" s="126"/>
      <c r="C882" s="126"/>
      <c r="D882" s="126"/>
      <c r="E882" s="120"/>
      <c r="F882" s="120"/>
      <c r="G882" s="121"/>
      <c r="H882" s="121"/>
    </row>
    <row r="883" customHeight="1" spans="1:8">
      <c r="A883" s="126"/>
      <c r="B883" s="126"/>
      <c r="C883" s="126"/>
      <c r="D883" s="126"/>
      <c r="E883" s="120"/>
      <c r="F883" s="120"/>
      <c r="G883" s="121"/>
      <c r="H883" s="121"/>
    </row>
    <row r="884" customHeight="1" spans="1:8">
      <c r="A884" s="126"/>
      <c r="B884" s="126"/>
      <c r="C884" s="126"/>
      <c r="D884" s="126"/>
      <c r="E884" s="120"/>
      <c r="F884" s="120"/>
      <c r="G884" s="121"/>
      <c r="H884" s="121"/>
    </row>
    <row r="885" customHeight="1" spans="1:8">
      <c r="A885" s="126"/>
      <c r="B885" s="126"/>
      <c r="C885" s="126"/>
      <c r="D885" s="126"/>
      <c r="E885" s="120"/>
      <c r="F885" s="120"/>
      <c r="G885" s="121"/>
      <c r="H885" s="121"/>
    </row>
    <row r="886" customHeight="1" spans="1:8">
      <c r="A886" s="126"/>
      <c r="B886" s="126"/>
      <c r="C886" s="126"/>
      <c r="D886" s="126"/>
      <c r="E886" s="120"/>
      <c r="F886" s="120"/>
      <c r="G886" s="121"/>
      <c r="H886" s="121"/>
    </row>
    <row r="887" customHeight="1" spans="1:8">
      <c r="A887" s="127"/>
      <c r="B887" s="127"/>
      <c r="C887" s="127"/>
      <c r="D887" s="127"/>
      <c r="E887" s="122"/>
      <c r="F887" s="122"/>
      <c r="G887" s="122"/>
      <c r="H887" s="122"/>
    </row>
    <row r="888" customHeight="1" spans="1:8">
      <c r="A888" s="127"/>
      <c r="B888" s="127"/>
      <c r="C888" s="127"/>
      <c r="D888" s="127"/>
      <c r="E888" s="122"/>
      <c r="F888" s="122"/>
      <c r="G888" s="122"/>
      <c r="H888" s="122"/>
    </row>
    <row r="889" customHeight="1" spans="1:8">
      <c r="A889" s="127"/>
      <c r="B889" s="127"/>
      <c r="C889" s="127"/>
      <c r="D889" s="127"/>
      <c r="E889" s="122"/>
      <c r="F889" s="122"/>
      <c r="G889" s="122"/>
      <c r="H889" s="122"/>
    </row>
    <row r="890" customHeight="1" spans="1:8">
      <c r="A890" s="127"/>
      <c r="B890" s="127"/>
      <c r="C890" s="127"/>
      <c r="D890" s="127"/>
      <c r="E890" s="122"/>
      <c r="F890" s="122"/>
      <c r="G890" s="122"/>
      <c r="H890" s="122"/>
    </row>
    <row r="891" customHeight="1" spans="1:8">
      <c r="A891" s="127"/>
      <c r="B891" s="127"/>
      <c r="C891" s="127"/>
      <c r="D891" s="127"/>
      <c r="E891" s="122"/>
      <c r="F891" s="122"/>
      <c r="G891" s="122"/>
      <c r="H891" s="122"/>
    </row>
    <row r="892" customHeight="1" spans="1:8">
      <c r="A892" s="127"/>
      <c r="B892" s="127"/>
      <c r="C892" s="127"/>
      <c r="D892" s="127"/>
      <c r="E892" s="122"/>
      <c r="F892" s="122"/>
      <c r="G892" s="122"/>
      <c r="H892" s="122"/>
    </row>
    <row r="893" customHeight="1" spans="1:8">
      <c r="A893" s="127"/>
      <c r="B893" s="127"/>
      <c r="C893" s="127"/>
      <c r="D893" s="127"/>
      <c r="E893" s="122"/>
      <c r="F893" s="122"/>
      <c r="G893" s="122"/>
      <c r="H893" s="122"/>
    </row>
    <row r="894" customHeight="1" spans="1:8">
      <c r="A894" s="127"/>
      <c r="B894" s="127"/>
      <c r="C894" s="127"/>
      <c r="D894" s="127"/>
      <c r="E894" s="122"/>
      <c r="F894" s="122"/>
      <c r="G894" s="122"/>
      <c r="H894" s="122"/>
    </row>
    <row r="895" customHeight="1" spans="1:8">
      <c r="A895" s="127"/>
      <c r="B895" s="127"/>
      <c r="C895" s="127"/>
      <c r="D895" s="127"/>
      <c r="E895" s="122"/>
      <c r="F895" s="122"/>
      <c r="G895" s="122"/>
      <c r="H895" s="122"/>
    </row>
    <row r="896" customHeight="1" spans="1:8">
      <c r="A896" s="127"/>
      <c r="B896" s="127"/>
      <c r="C896" s="127"/>
      <c r="D896" s="127"/>
      <c r="E896" s="122"/>
      <c r="F896" s="122"/>
      <c r="G896" s="122"/>
      <c r="H896" s="122"/>
    </row>
    <row r="897" customHeight="1" spans="1:8">
      <c r="A897" s="127"/>
      <c r="B897" s="127"/>
      <c r="C897" s="127"/>
      <c r="D897" s="127"/>
      <c r="E897" s="122"/>
      <c r="F897" s="122"/>
      <c r="G897" s="122"/>
      <c r="H897" s="122"/>
    </row>
    <row r="898" customHeight="1" spans="1:8">
      <c r="A898" s="127"/>
      <c r="B898" s="127"/>
      <c r="C898" s="127"/>
      <c r="D898" s="127"/>
      <c r="E898" s="122"/>
      <c r="F898" s="122"/>
      <c r="G898" s="122"/>
      <c r="H898" s="122"/>
    </row>
    <row r="899" customHeight="1" spans="1:8">
      <c r="A899" s="127"/>
      <c r="B899" s="127"/>
      <c r="C899" s="127"/>
      <c r="D899" s="127"/>
      <c r="E899" s="122"/>
      <c r="F899" s="122"/>
      <c r="G899" s="122"/>
      <c r="H899" s="122"/>
    </row>
    <row r="900" customHeight="1" spans="1:8">
      <c r="A900" s="127"/>
      <c r="B900" s="127"/>
      <c r="C900" s="127"/>
      <c r="D900" s="127"/>
      <c r="E900" s="122"/>
      <c r="F900" s="122"/>
      <c r="G900" s="122"/>
      <c r="H900" s="122"/>
    </row>
    <row r="901" customHeight="1" spans="1:8">
      <c r="A901" s="127"/>
      <c r="B901" s="127"/>
      <c r="C901" s="127"/>
      <c r="D901" s="127"/>
      <c r="E901" s="122"/>
      <c r="F901" s="122"/>
      <c r="G901" s="122"/>
      <c r="H901" s="122"/>
    </row>
    <row r="902" customHeight="1" spans="1:8">
      <c r="A902" s="127"/>
      <c r="B902" s="127"/>
      <c r="C902" s="127"/>
      <c r="D902" s="127"/>
      <c r="E902" s="122"/>
      <c r="F902" s="122"/>
      <c r="G902" s="122"/>
      <c r="H902" s="122"/>
    </row>
    <row r="903" customHeight="1" spans="1:8">
      <c r="A903" s="127"/>
      <c r="B903" s="127"/>
      <c r="C903" s="127"/>
      <c r="D903" s="127"/>
      <c r="E903" s="122"/>
      <c r="F903" s="122"/>
      <c r="G903" s="122"/>
      <c r="H903" s="122"/>
    </row>
    <row r="904" customHeight="1" spans="1:8">
      <c r="A904" s="127"/>
      <c r="B904" s="127"/>
      <c r="C904" s="127"/>
      <c r="D904" s="127"/>
      <c r="E904" s="122"/>
      <c r="F904" s="122"/>
      <c r="G904" s="122"/>
      <c r="H904" s="122"/>
    </row>
    <row r="905" customHeight="1" spans="1:8">
      <c r="A905" s="127"/>
      <c r="B905" s="127"/>
      <c r="C905" s="127"/>
      <c r="D905" s="127"/>
      <c r="E905" s="122"/>
      <c r="F905" s="122"/>
      <c r="G905" s="122"/>
      <c r="H905" s="122"/>
    </row>
    <row r="906" customHeight="1" spans="1:8">
      <c r="A906" s="127"/>
      <c r="B906" s="127"/>
      <c r="C906" s="127"/>
      <c r="D906" s="127"/>
      <c r="E906" s="122"/>
      <c r="F906" s="122"/>
      <c r="G906" s="122"/>
      <c r="H906" s="122"/>
    </row>
    <row r="907" customHeight="1" spans="1:8">
      <c r="A907" s="127"/>
      <c r="B907" s="127"/>
      <c r="C907" s="127"/>
      <c r="D907" s="127"/>
      <c r="E907" s="122"/>
      <c r="F907" s="122"/>
      <c r="G907" s="122"/>
      <c r="H907" s="122"/>
    </row>
    <row r="908" customHeight="1" spans="1:8">
      <c r="A908" s="127"/>
      <c r="B908" s="127"/>
      <c r="C908" s="127"/>
      <c r="D908" s="127"/>
      <c r="E908" s="122"/>
      <c r="F908" s="122"/>
      <c r="G908" s="122"/>
      <c r="H908" s="122"/>
    </row>
    <row r="909" customHeight="1" spans="1:8">
      <c r="A909" s="127"/>
      <c r="B909" s="127"/>
      <c r="C909" s="127"/>
      <c r="D909" s="127"/>
      <c r="E909" s="122"/>
      <c r="F909" s="122"/>
      <c r="G909" s="122"/>
      <c r="H909" s="122"/>
    </row>
    <row r="910" customHeight="1" spans="1:8">
      <c r="A910" s="127"/>
      <c r="B910" s="127"/>
      <c r="C910" s="127"/>
      <c r="D910" s="127"/>
      <c r="E910" s="122"/>
      <c r="F910" s="122"/>
      <c r="G910" s="122"/>
      <c r="H910" s="122"/>
    </row>
    <row r="911" customHeight="1" spans="1:8">
      <c r="A911" s="127"/>
      <c r="B911" s="127"/>
      <c r="C911" s="127"/>
      <c r="D911" s="127"/>
      <c r="E911" s="122"/>
      <c r="F911" s="122"/>
      <c r="G911" s="122"/>
      <c r="H911" s="122"/>
    </row>
    <row r="912" customHeight="1" spans="1:6">
      <c r="A912" s="127"/>
      <c r="B912" s="127"/>
      <c r="C912" s="127"/>
      <c r="D912" s="127"/>
      <c r="F912" s="122"/>
    </row>
    <row r="913" customHeight="1" spans="1:4">
      <c r="A913" s="127"/>
      <c r="B913" s="127"/>
      <c r="C913" s="127"/>
      <c r="D913" s="127"/>
    </row>
    <row r="914" customHeight="1" spans="1:4">
      <c r="A914" s="127"/>
      <c r="B914" s="127"/>
      <c r="C914" s="127"/>
      <c r="D914" s="127"/>
    </row>
    <row r="915" customHeight="1" spans="1:4">
      <c r="A915" s="127"/>
      <c r="B915" s="127"/>
      <c r="C915" s="127"/>
      <c r="D915" s="127"/>
    </row>
    <row r="916" customHeight="1" spans="1:4">
      <c r="A916" s="127"/>
      <c r="B916" s="127"/>
      <c r="C916" s="127"/>
      <c r="D916" s="127"/>
    </row>
    <row r="917" customHeight="1" spans="1:4">
      <c r="A917" s="127"/>
      <c r="B917" s="127"/>
      <c r="C917" s="127"/>
      <c r="D917" s="127"/>
    </row>
    <row r="918" customHeight="1" spans="1:4">
      <c r="A918" s="127"/>
      <c r="B918" s="127"/>
      <c r="C918" s="127"/>
      <c r="D918" s="127"/>
    </row>
    <row r="919" customHeight="1" spans="1:4">
      <c r="A919" s="127"/>
      <c r="B919" s="127"/>
      <c r="C919" s="127"/>
      <c r="D919" s="127"/>
    </row>
    <row r="920" customHeight="1" spans="1:4">
      <c r="A920" s="127"/>
      <c r="B920" s="127"/>
      <c r="C920" s="127"/>
      <c r="D920" s="127"/>
    </row>
    <row r="921" customHeight="1" spans="1:4">
      <c r="A921" s="127"/>
      <c r="B921" s="127"/>
      <c r="C921" s="127"/>
      <c r="D921" s="127"/>
    </row>
    <row r="922" customHeight="1" spans="1:4">
      <c r="A922" s="127"/>
      <c r="B922" s="127"/>
      <c r="C922" s="127"/>
      <c r="D922" s="127"/>
    </row>
    <row r="923" customHeight="1" spans="1:4">
      <c r="A923" s="127"/>
      <c r="B923" s="127"/>
      <c r="C923" s="127"/>
      <c r="D923" s="127"/>
    </row>
    <row r="924" customHeight="1" spans="1:4">
      <c r="A924" s="127"/>
      <c r="B924" s="127"/>
      <c r="C924" s="127"/>
      <c r="D924" s="127"/>
    </row>
    <row r="925" customHeight="1" spans="1:4">
      <c r="A925" s="127"/>
      <c r="B925" s="127"/>
      <c r="C925" s="127"/>
      <c r="D925" s="127"/>
    </row>
    <row r="926" customHeight="1" spans="1:4">
      <c r="A926" s="127"/>
      <c r="B926" s="127"/>
      <c r="C926" s="127"/>
      <c r="D926" s="127"/>
    </row>
    <row r="927" customHeight="1" spans="1:4">
      <c r="A927" s="127"/>
      <c r="B927" s="127"/>
      <c r="C927" s="127"/>
      <c r="D927" s="127"/>
    </row>
    <row r="928" customHeight="1" spans="1:4">
      <c r="A928" s="127"/>
      <c r="B928" s="127"/>
      <c r="C928" s="127"/>
      <c r="D928" s="127"/>
    </row>
    <row r="929" customHeight="1" spans="1:4">
      <c r="A929" s="127"/>
      <c r="B929" s="127"/>
      <c r="C929" s="127"/>
      <c r="D929" s="127"/>
    </row>
    <row r="930" customHeight="1" spans="1:4">
      <c r="A930" s="127"/>
      <c r="B930" s="127"/>
      <c r="C930" s="127"/>
      <c r="D930" s="127"/>
    </row>
    <row r="931" customHeight="1" spans="1:4">
      <c r="A931" s="127"/>
      <c r="B931" s="127"/>
      <c r="C931" s="127"/>
      <c r="D931" s="127"/>
    </row>
    <row r="932" customHeight="1" spans="1:4">
      <c r="A932" s="127"/>
      <c r="B932" s="127"/>
      <c r="C932" s="127"/>
      <c r="D932" s="127"/>
    </row>
    <row r="933" customHeight="1" spans="1:4">
      <c r="A933" s="127"/>
      <c r="B933" s="127"/>
      <c r="C933" s="127"/>
      <c r="D933" s="127"/>
    </row>
    <row r="934" customHeight="1" spans="1:4">
      <c r="A934" s="127"/>
      <c r="B934" s="127"/>
      <c r="C934" s="127"/>
      <c r="D934" s="127"/>
    </row>
    <row r="935" customHeight="1" spans="1:4">
      <c r="A935" s="127"/>
      <c r="B935" s="127"/>
      <c r="C935" s="127"/>
      <c r="D935" s="127"/>
    </row>
    <row r="936" customHeight="1" spans="1:4">
      <c r="A936" s="127"/>
      <c r="B936" s="127"/>
      <c r="C936" s="127"/>
      <c r="D936" s="127"/>
    </row>
    <row r="937" customHeight="1" spans="1:4">
      <c r="A937" s="127"/>
      <c r="B937" s="127"/>
      <c r="C937" s="127"/>
      <c r="D937" s="127"/>
    </row>
    <row r="938" customHeight="1" spans="1:4">
      <c r="A938" s="127"/>
      <c r="B938" s="127"/>
      <c r="C938" s="127"/>
      <c r="D938" s="127"/>
    </row>
    <row r="939" customHeight="1" spans="1:4">
      <c r="A939" s="127"/>
      <c r="B939" s="127"/>
      <c r="C939" s="127"/>
      <c r="D939" s="127"/>
    </row>
    <row r="940" customHeight="1" spans="1:4">
      <c r="A940" s="127"/>
      <c r="B940" s="127"/>
      <c r="C940" s="127"/>
      <c r="D940" s="127"/>
    </row>
    <row r="941" customHeight="1" spans="1:4">
      <c r="A941" s="127"/>
      <c r="B941" s="127"/>
      <c r="C941" s="127"/>
      <c r="D941" s="127"/>
    </row>
    <row r="942" customHeight="1" spans="1:4">
      <c r="A942" s="127"/>
      <c r="B942" s="127"/>
      <c r="C942" s="127"/>
      <c r="D942" s="127"/>
    </row>
    <row r="943" customHeight="1" spans="1:4">
      <c r="A943" s="127"/>
      <c r="B943" s="127"/>
      <c r="C943" s="127"/>
      <c r="D943" s="127"/>
    </row>
    <row r="944" customHeight="1" spans="1:4">
      <c r="A944" s="127"/>
      <c r="B944" s="127"/>
      <c r="C944" s="127"/>
      <c r="D944" s="127"/>
    </row>
    <row r="945" customHeight="1" spans="1:4">
      <c r="A945" s="127"/>
      <c r="B945" s="127"/>
      <c r="C945" s="127"/>
      <c r="D945" s="127"/>
    </row>
    <row r="946" customHeight="1" spans="1:4">
      <c r="A946" s="127"/>
      <c r="B946" s="127"/>
      <c r="C946" s="127"/>
      <c r="D946" s="127"/>
    </row>
    <row r="947" customHeight="1" spans="1:4">
      <c r="A947" s="127"/>
      <c r="B947" s="127"/>
      <c r="C947" s="127"/>
      <c r="D947" s="127"/>
    </row>
    <row r="948" customHeight="1" spans="1:4">
      <c r="A948" s="127"/>
      <c r="B948" s="127"/>
      <c r="C948" s="127"/>
      <c r="D948" s="127"/>
    </row>
    <row r="949" customHeight="1" spans="1:4">
      <c r="A949" s="127"/>
      <c r="B949" s="127"/>
      <c r="C949" s="127"/>
      <c r="D949" s="127"/>
    </row>
    <row r="950" customHeight="1" spans="1:4">
      <c r="A950" s="127"/>
      <c r="B950" s="127"/>
      <c r="C950" s="127"/>
      <c r="D950" s="127"/>
    </row>
    <row r="951" customHeight="1" spans="1:4">
      <c r="A951" s="127"/>
      <c r="B951" s="127"/>
      <c r="C951" s="127"/>
      <c r="D951" s="127"/>
    </row>
    <row r="952" customHeight="1" spans="1:4">
      <c r="A952" s="127"/>
      <c r="B952" s="127"/>
      <c r="C952" s="127"/>
      <c r="D952" s="127"/>
    </row>
    <row r="953" customHeight="1" spans="1:4">
      <c r="A953" s="127"/>
      <c r="B953" s="127"/>
      <c r="C953" s="127"/>
      <c r="D953" s="127"/>
    </row>
    <row r="954" customHeight="1" spans="1:4">
      <c r="A954" s="127"/>
      <c r="B954" s="127"/>
      <c r="C954" s="127"/>
      <c r="D954" s="127"/>
    </row>
    <row r="955" customHeight="1" spans="1:4">
      <c r="A955" s="127"/>
      <c r="B955" s="127"/>
      <c r="C955" s="127"/>
      <c r="D955" s="127"/>
    </row>
    <row r="956" customHeight="1" spans="1:4">
      <c r="A956" s="127"/>
      <c r="B956" s="127"/>
      <c r="C956" s="127"/>
      <c r="D956" s="127"/>
    </row>
    <row r="957" customHeight="1" spans="1:4">
      <c r="A957" s="127"/>
      <c r="B957" s="127"/>
      <c r="C957" s="127"/>
      <c r="D957" s="127"/>
    </row>
    <row r="958" customHeight="1" spans="1:4">
      <c r="A958" s="127"/>
      <c r="B958" s="127"/>
      <c r="C958" s="127"/>
      <c r="D958" s="127"/>
    </row>
    <row r="959" customHeight="1" spans="1:4">
      <c r="A959" s="127"/>
      <c r="B959" s="127"/>
      <c r="C959" s="127"/>
      <c r="D959" s="127"/>
    </row>
    <row r="960" customHeight="1" spans="1:4">
      <c r="A960" s="127"/>
      <c r="B960" s="127"/>
      <c r="C960" s="127"/>
      <c r="D960" s="127"/>
    </row>
    <row r="961" customHeight="1" spans="1:4">
      <c r="A961" s="127"/>
      <c r="B961" s="127"/>
      <c r="C961" s="127"/>
      <c r="D961" s="127"/>
    </row>
    <row r="962" customHeight="1" spans="1:4">
      <c r="A962" s="127"/>
      <c r="B962" s="127"/>
      <c r="C962" s="127"/>
      <c r="D962" s="127"/>
    </row>
    <row r="963" customHeight="1" spans="1:4">
      <c r="A963" s="127"/>
      <c r="B963" s="127"/>
      <c r="C963" s="127"/>
      <c r="D963" s="127"/>
    </row>
    <row r="964" customHeight="1" spans="1:4">
      <c r="A964" s="127"/>
      <c r="B964" s="127"/>
      <c r="C964" s="127"/>
      <c r="D964" s="127"/>
    </row>
    <row r="965" customHeight="1" spans="1:4">
      <c r="A965" s="127"/>
      <c r="B965" s="127"/>
      <c r="C965" s="127"/>
      <c r="D965" s="127"/>
    </row>
    <row r="966" customHeight="1" spans="1:4">
      <c r="A966" s="127"/>
      <c r="B966" s="127"/>
      <c r="C966" s="127"/>
      <c r="D966" s="127"/>
    </row>
    <row r="967" customHeight="1" spans="1:4">
      <c r="A967" s="127"/>
      <c r="B967" s="127"/>
      <c r="C967" s="127"/>
      <c r="D967" s="127"/>
    </row>
    <row r="968" customHeight="1" spans="1:4">
      <c r="A968" s="127"/>
      <c r="B968" s="127"/>
      <c r="C968" s="127"/>
      <c r="D968" s="127"/>
    </row>
  </sheetData>
  <autoFilter xmlns:etc="http://www.wps.cn/officeDocument/2017/etCustomData" ref="A1:J105" etc:filterBottomFollowUsedRange="0">
    <filterColumn colId="6">
      <filters>
        <filter val="Mediante visita tecnica"/>
        <filter val="Encaixe de ordem de serviço"/>
        <filter val="Realizado suporte remoto"/>
      </filters>
    </filterColumn>
    <extLst/>
  </autoFilter>
  <customSheetViews>
    <customSheetView guid="{1295E43F-28C2-4BA3-8E63-3865CA6E92D0}" filter="1" showAutoFilter="1">
      <autoFilter ref="E1:G105"/>
    </customSheetView>
    <customSheetView guid="{D74825DA-C841-4AE6-BF61-1F564F755B77}" filter="1" showAutoFilter="1">
      <autoFilter ref="E1:G105"/>
    </customSheetView>
    <customSheetView guid="{05DE1DFD-B1C9-4FCC-9819-8DC44B34489C}" filter="1" showAutoFilter="1">
      <autoFilter ref="E1:G105"/>
    </customSheetView>
  </customSheetViews>
  <dataValidations count="3">
    <dataValidation type="list" allowBlank="1" showErrorMessage="1" sqref="G2:G105">
      <formula1>"Isecao de uma mensalidade,Upgrade de plano, 3 meses da mensalidade atual,Desconto por 3 meses,Desconto por 6 meses,Desconto por 1 ano,Troca de titularidade concluida,Downgrade do plano,Encaixe de ordem de serviço,Encaixe de ordem de serviço,Upgrade do pla"&amp;"no,Dialogo e retratacao,Dialogo com enfaze em nossa qualidade,Upgrade de plano e troca de equipamento,Realizado suporte remoto,Mediante visita tecnica,Implantação novo endereço,Troca de equipamento,Desconto Pontual, reducao de 1 mensalidade,Postergado dat"&amp;"a de vencimento,Reducao taxa de servico,Isencao taxa de servico,Apenas retirado juros da mensalidade,Proposta Black Friday,Cancelou e reativou no mesmo mes,Retencao - Reativou apos pausa no contrato,Renegociacao de debitos,Adição de mais Mega"</formula1>
    </dataValidation>
    <dataValidation type="list" allowBlank="1" showErrorMessage="1" sqref="I2:I105">
      <formula1>"Indefinido,Baixa,Alta,Crítica"</formula1>
    </dataValidation>
    <dataValidation type="list" allowBlank="1" showErrorMessage="1" sqref="J2:J105">
      <formula1>"Indefinido,Pendente,OK"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tabColor rgb="FFFF00FF"/>
    <outlinePr summaryBelow="0" summaryRight="0"/>
    <pageSetUpPr fitToPage="1"/>
  </sheetPr>
  <dimension ref="A1:M955"/>
  <sheetViews>
    <sheetView tabSelected="1" topLeftCell="D1" workbookViewId="0">
      <pane ySplit="1" topLeftCell="A2" activePane="bottomLeft" state="frozen"/>
      <selection/>
      <selection pane="bottomLeft" activeCell="J15" sqref="J15"/>
    </sheetView>
  </sheetViews>
  <sheetFormatPr defaultColWidth="12.6285714285714" defaultRowHeight="15.75" customHeight="1"/>
  <cols>
    <col min="1" max="1" width="13.1333333333333" customWidth="1"/>
    <col min="2" max="2" width="12.8761904761905" customWidth="1"/>
    <col min="3" max="4" width="16" customWidth="1"/>
    <col min="5" max="5" width="35" customWidth="1"/>
    <col min="6" max="6" width="37.752380952381" customWidth="1"/>
    <col min="7" max="7" width="40.247619047619" customWidth="1"/>
    <col min="8" max="8" width="16.247619047619" customWidth="1"/>
    <col min="9" max="9" width="14.752380952381" customWidth="1"/>
    <col min="10" max="10" width="20.6285714285714" customWidth="1"/>
    <col min="11" max="12" width="18" customWidth="1"/>
    <col min="13" max="13" width="20.1333333333333" customWidth="1"/>
  </cols>
  <sheetData>
    <row r="1" customHeight="1" spans="1:13">
      <c r="A1" s="102" t="s">
        <v>316</v>
      </c>
      <c r="B1" s="102" t="s">
        <v>317</v>
      </c>
      <c r="C1" s="102" t="s">
        <v>318</v>
      </c>
      <c r="D1" s="103" t="s">
        <v>319</v>
      </c>
      <c r="E1" s="103" t="s">
        <v>320</v>
      </c>
      <c r="F1" s="103" t="s">
        <v>1099</v>
      </c>
      <c r="G1" s="103" t="s">
        <v>1100</v>
      </c>
      <c r="H1" s="104" t="s">
        <v>1101</v>
      </c>
      <c r="I1" s="104" t="s">
        <v>1102</v>
      </c>
      <c r="J1" s="103" t="s">
        <v>331</v>
      </c>
      <c r="K1" s="103" t="s">
        <v>1103</v>
      </c>
      <c r="L1" s="103" t="s">
        <v>1020</v>
      </c>
      <c r="M1" s="103" t="s">
        <v>1021</v>
      </c>
    </row>
    <row r="2" hidden="1" customHeight="1" spans="1:13">
      <c r="A2" s="70">
        <v>21891</v>
      </c>
      <c r="B2" s="70">
        <v>38150</v>
      </c>
      <c r="C2" s="70">
        <v>1164452</v>
      </c>
      <c r="D2" s="70" t="s">
        <v>66</v>
      </c>
      <c r="E2" s="70" t="s">
        <v>1104</v>
      </c>
      <c r="F2" s="72" t="s">
        <v>1042</v>
      </c>
      <c r="G2" s="72" t="s">
        <v>1105</v>
      </c>
      <c r="H2" s="68" t="s">
        <v>1106</v>
      </c>
      <c r="I2" s="70" t="s">
        <v>1107</v>
      </c>
      <c r="J2" s="109" t="s">
        <v>81</v>
      </c>
      <c r="K2" s="69" t="s">
        <v>1107</v>
      </c>
      <c r="L2" s="69" t="s">
        <v>1047</v>
      </c>
      <c r="M2" s="69" t="s">
        <v>338</v>
      </c>
    </row>
    <row r="3" hidden="1" customHeight="1" spans="1:13">
      <c r="A3" s="70">
        <v>31590</v>
      </c>
      <c r="B3" s="70">
        <v>53883</v>
      </c>
      <c r="C3" s="70">
        <v>1165669</v>
      </c>
      <c r="D3" s="70" t="s">
        <v>66</v>
      </c>
      <c r="E3" s="70" t="s">
        <v>1108</v>
      </c>
      <c r="F3" s="72" t="s">
        <v>1026</v>
      </c>
      <c r="G3" s="72" t="s">
        <v>1105</v>
      </c>
      <c r="H3" s="68" t="s">
        <v>1106</v>
      </c>
      <c r="I3" s="70" t="s">
        <v>1107</v>
      </c>
      <c r="J3" s="109" t="s">
        <v>121</v>
      </c>
      <c r="K3" s="69" t="s">
        <v>1107</v>
      </c>
      <c r="L3" s="69" t="s">
        <v>337</v>
      </c>
      <c r="M3" s="69" t="s">
        <v>338</v>
      </c>
    </row>
    <row r="4" hidden="1" customHeight="1" spans="1:13">
      <c r="A4" s="70">
        <v>69562</v>
      </c>
      <c r="B4" s="70">
        <v>99208</v>
      </c>
      <c r="C4" s="70">
        <v>1184721</v>
      </c>
      <c r="D4" s="70" t="s">
        <v>66</v>
      </c>
      <c r="E4" s="70" t="s">
        <v>1109</v>
      </c>
      <c r="F4" s="72" t="s">
        <v>1037</v>
      </c>
      <c r="G4" s="72" t="s">
        <v>1110</v>
      </c>
      <c r="H4" s="70" t="s">
        <v>1106</v>
      </c>
      <c r="I4" s="70" t="s">
        <v>1107</v>
      </c>
      <c r="J4" s="109" t="s">
        <v>105</v>
      </c>
      <c r="K4" s="69" t="s">
        <v>1107</v>
      </c>
      <c r="L4" s="69" t="s">
        <v>401</v>
      </c>
      <c r="M4" s="69" t="s">
        <v>338</v>
      </c>
    </row>
    <row r="5" hidden="1" customHeight="1" spans="1:13">
      <c r="A5" s="70">
        <v>2789</v>
      </c>
      <c r="B5" s="70">
        <v>122042</v>
      </c>
      <c r="C5" s="70">
        <v>1160382</v>
      </c>
      <c r="D5" s="70" t="s">
        <v>66</v>
      </c>
      <c r="E5" s="70" t="s">
        <v>1111</v>
      </c>
      <c r="F5" s="72" t="s">
        <v>1042</v>
      </c>
      <c r="G5" s="72" t="s">
        <v>1112</v>
      </c>
      <c r="H5" s="68" t="s">
        <v>1106</v>
      </c>
      <c r="I5" s="70" t="s">
        <v>1107</v>
      </c>
      <c r="J5" s="109" t="s">
        <v>89</v>
      </c>
      <c r="K5" s="69" t="s">
        <v>1107</v>
      </c>
      <c r="L5" s="69" t="s">
        <v>1047</v>
      </c>
      <c r="M5" s="69" t="s">
        <v>338</v>
      </c>
    </row>
    <row r="6" hidden="1" customHeight="1" spans="1:13">
      <c r="A6" s="70">
        <v>80570</v>
      </c>
      <c r="B6" s="70">
        <v>117711</v>
      </c>
      <c r="C6" s="70">
        <v>1160438</v>
      </c>
      <c r="D6" s="70" t="s">
        <v>66</v>
      </c>
      <c r="E6" s="70" t="s">
        <v>1113</v>
      </c>
      <c r="F6" s="72" t="s">
        <v>1042</v>
      </c>
      <c r="G6" s="72" t="s">
        <v>1112</v>
      </c>
      <c r="H6" s="68" t="s">
        <v>1106</v>
      </c>
      <c r="I6" s="70" t="s">
        <v>1107</v>
      </c>
      <c r="J6" s="109" t="s">
        <v>65</v>
      </c>
      <c r="K6" s="69" t="s">
        <v>1107</v>
      </c>
      <c r="L6" s="69" t="s">
        <v>1047</v>
      </c>
      <c r="M6" s="69" t="s">
        <v>338</v>
      </c>
    </row>
    <row r="7" hidden="1" customHeight="1" spans="1:13">
      <c r="A7" s="70">
        <v>52852</v>
      </c>
      <c r="B7" s="70">
        <v>79067</v>
      </c>
      <c r="C7" s="70">
        <v>1162315</v>
      </c>
      <c r="D7" s="70" t="s">
        <v>66</v>
      </c>
      <c r="E7" s="70" t="s">
        <v>1114</v>
      </c>
      <c r="F7" s="72" t="s">
        <v>1037</v>
      </c>
      <c r="G7" s="72" t="s">
        <v>1112</v>
      </c>
      <c r="H7" s="68" t="s">
        <v>1106</v>
      </c>
      <c r="I7" s="70" t="s">
        <v>1107</v>
      </c>
      <c r="J7" s="109" t="s">
        <v>73</v>
      </c>
      <c r="K7" s="69" t="s">
        <v>1107</v>
      </c>
      <c r="L7" s="69" t="s">
        <v>401</v>
      </c>
      <c r="M7" s="69" t="s">
        <v>338</v>
      </c>
    </row>
    <row r="8" hidden="1" customHeight="1" spans="1:13">
      <c r="A8" s="70">
        <v>73040</v>
      </c>
      <c r="B8" s="70">
        <v>122443</v>
      </c>
      <c r="C8" s="70">
        <v>1167450</v>
      </c>
      <c r="D8" s="70" t="s">
        <v>66</v>
      </c>
      <c r="E8" s="70" t="s">
        <v>1115</v>
      </c>
      <c r="F8" s="72" t="s">
        <v>1057</v>
      </c>
      <c r="G8" s="72" t="s">
        <v>1112</v>
      </c>
      <c r="H8" s="68" t="s">
        <v>1106</v>
      </c>
      <c r="I8" s="70" t="s">
        <v>1107</v>
      </c>
      <c r="J8" s="109" t="s">
        <v>89</v>
      </c>
      <c r="K8" s="69" t="s">
        <v>1107</v>
      </c>
      <c r="L8" s="69" t="s">
        <v>401</v>
      </c>
      <c r="M8" s="69" t="s">
        <v>338</v>
      </c>
    </row>
    <row r="9" hidden="1" customHeight="1" spans="1:13">
      <c r="A9" s="70">
        <v>78465</v>
      </c>
      <c r="B9" s="70">
        <v>115199</v>
      </c>
      <c r="C9" s="70">
        <v>1168367</v>
      </c>
      <c r="D9" s="70" t="s">
        <v>66</v>
      </c>
      <c r="E9" s="70" t="s">
        <v>1116</v>
      </c>
      <c r="F9" s="72" t="s">
        <v>1037</v>
      </c>
      <c r="G9" s="72" t="s">
        <v>1112</v>
      </c>
      <c r="H9" s="68" t="s">
        <v>1106</v>
      </c>
      <c r="I9" s="70" t="s">
        <v>1107</v>
      </c>
      <c r="J9" s="109" t="s">
        <v>77</v>
      </c>
      <c r="K9" s="69" t="s">
        <v>1107</v>
      </c>
      <c r="L9" s="69" t="s">
        <v>401</v>
      </c>
      <c r="M9" s="69" t="s">
        <v>338</v>
      </c>
    </row>
    <row r="10" hidden="1" customHeight="1" spans="1:13">
      <c r="A10" s="70">
        <v>23781</v>
      </c>
      <c r="B10" s="70">
        <v>92351</v>
      </c>
      <c r="C10" s="70">
        <v>1171082</v>
      </c>
      <c r="D10" s="70" t="s">
        <v>66</v>
      </c>
      <c r="E10" s="70" t="s">
        <v>1117</v>
      </c>
      <c r="F10" s="72" t="s">
        <v>1042</v>
      </c>
      <c r="G10" s="72" t="s">
        <v>1112</v>
      </c>
      <c r="H10" s="68" t="s">
        <v>1106</v>
      </c>
      <c r="I10" s="70" t="s">
        <v>1107</v>
      </c>
      <c r="J10" s="109" t="s">
        <v>125</v>
      </c>
      <c r="K10" s="69" t="s">
        <v>1107</v>
      </c>
      <c r="L10" s="69" t="s">
        <v>401</v>
      </c>
      <c r="M10" s="69" t="s">
        <v>338</v>
      </c>
    </row>
    <row r="11" hidden="1" customHeight="1" spans="1:13">
      <c r="A11" s="70">
        <v>74788</v>
      </c>
      <c r="B11" s="70">
        <v>114883</v>
      </c>
      <c r="C11" s="70">
        <v>1171348</v>
      </c>
      <c r="D11" s="70" t="s">
        <v>66</v>
      </c>
      <c r="E11" s="70" t="s">
        <v>1118</v>
      </c>
      <c r="F11" s="72" t="s">
        <v>1057</v>
      </c>
      <c r="G11" s="72" t="s">
        <v>1112</v>
      </c>
      <c r="H11" s="68" t="s">
        <v>1106</v>
      </c>
      <c r="I11" s="70" t="s">
        <v>1107</v>
      </c>
      <c r="J11" s="109" t="s">
        <v>113</v>
      </c>
      <c r="K11" s="69" t="s">
        <v>1107</v>
      </c>
      <c r="L11" s="69" t="s">
        <v>1047</v>
      </c>
      <c r="M11" s="69" t="s">
        <v>338</v>
      </c>
    </row>
    <row r="12" hidden="1" customHeight="1" spans="1:13">
      <c r="A12" s="70">
        <v>79245</v>
      </c>
      <c r="B12" s="70">
        <v>116157</v>
      </c>
      <c r="C12" s="70">
        <v>1172916</v>
      </c>
      <c r="D12" s="70" t="s">
        <v>66</v>
      </c>
      <c r="E12" s="70" t="s">
        <v>1119</v>
      </c>
      <c r="F12" s="72" t="s">
        <v>1057</v>
      </c>
      <c r="G12" s="72" t="s">
        <v>1112</v>
      </c>
      <c r="H12" s="70" t="s">
        <v>1106</v>
      </c>
      <c r="I12" s="70" t="s">
        <v>1107</v>
      </c>
      <c r="J12" s="109" t="s">
        <v>73</v>
      </c>
      <c r="K12" s="69" t="s">
        <v>1107</v>
      </c>
      <c r="L12" s="69" t="s">
        <v>1047</v>
      </c>
      <c r="M12" s="69" t="s">
        <v>338</v>
      </c>
    </row>
    <row r="13" hidden="1" customHeight="1" spans="1:13">
      <c r="A13" s="70">
        <v>8843</v>
      </c>
      <c r="B13" s="70">
        <v>122774</v>
      </c>
      <c r="C13" s="70">
        <v>1177156</v>
      </c>
      <c r="D13" s="70" t="s">
        <v>66</v>
      </c>
      <c r="E13" s="70" t="s">
        <v>580</v>
      </c>
      <c r="F13" s="72" t="s">
        <v>1057</v>
      </c>
      <c r="G13" s="72" t="s">
        <v>1112</v>
      </c>
      <c r="H13" s="70" t="s">
        <v>1106</v>
      </c>
      <c r="I13" s="70" t="s">
        <v>1107</v>
      </c>
      <c r="J13" s="109" t="s">
        <v>89</v>
      </c>
      <c r="K13" s="69" t="s">
        <v>1107</v>
      </c>
      <c r="L13" s="69" t="s">
        <v>337</v>
      </c>
      <c r="M13" s="69" t="s">
        <v>338</v>
      </c>
    </row>
    <row r="14" hidden="1" customHeight="1" spans="1:13">
      <c r="A14" s="70">
        <v>73047</v>
      </c>
      <c r="B14" s="70">
        <v>102986</v>
      </c>
      <c r="C14" s="70">
        <v>1177588</v>
      </c>
      <c r="D14" s="70" t="s">
        <v>66</v>
      </c>
      <c r="E14" s="70" t="s">
        <v>1120</v>
      </c>
      <c r="F14" s="72" t="s">
        <v>1057</v>
      </c>
      <c r="G14" s="72" t="s">
        <v>1112</v>
      </c>
      <c r="H14" s="70" t="s">
        <v>1106</v>
      </c>
      <c r="I14" s="70" t="s">
        <v>1107</v>
      </c>
      <c r="J14" s="109" t="s">
        <v>65</v>
      </c>
      <c r="K14" s="69" t="s">
        <v>1107</v>
      </c>
      <c r="L14" s="69" t="s">
        <v>337</v>
      </c>
      <c r="M14" s="69" t="s">
        <v>338</v>
      </c>
    </row>
    <row r="15" customHeight="1" spans="1:13">
      <c r="A15" s="70">
        <v>20558</v>
      </c>
      <c r="B15" s="70">
        <v>35354</v>
      </c>
      <c r="C15" s="70">
        <v>1160652</v>
      </c>
      <c r="D15" s="70" t="s">
        <v>66</v>
      </c>
      <c r="E15" s="70" t="s">
        <v>1121</v>
      </c>
      <c r="F15" s="72" t="s">
        <v>1042</v>
      </c>
      <c r="G15" s="72" t="s">
        <v>1122</v>
      </c>
      <c r="H15" s="68" t="s">
        <v>1106</v>
      </c>
      <c r="I15" s="70" t="s">
        <v>1107</v>
      </c>
      <c r="J15" s="109" t="s">
        <v>77</v>
      </c>
      <c r="K15" s="69" t="s">
        <v>1107</v>
      </c>
      <c r="L15" s="69" t="s">
        <v>1047</v>
      </c>
      <c r="M15" s="69" t="s">
        <v>338</v>
      </c>
    </row>
    <row r="16" customHeight="1" spans="1:13">
      <c r="A16" s="70">
        <v>72227</v>
      </c>
      <c r="B16" s="70">
        <v>102123</v>
      </c>
      <c r="C16" s="70">
        <v>1163352</v>
      </c>
      <c r="D16" s="70" t="s">
        <v>66</v>
      </c>
      <c r="E16" s="70" t="s">
        <v>1123</v>
      </c>
      <c r="F16" s="72" t="s">
        <v>1023</v>
      </c>
      <c r="G16" s="72" t="s">
        <v>1122</v>
      </c>
      <c r="H16" s="68" t="s">
        <v>1106</v>
      </c>
      <c r="I16" s="70" t="s">
        <v>1107</v>
      </c>
      <c r="J16" s="109" t="s">
        <v>77</v>
      </c>
      <c r="K16" s="69" t="s">
        <v>1107</v>
      </c>
      <c r="L16" s="69" t="s">
        <v>337</v>
      </c>
      <c r="M16" s="69" t="s">
        <v>338</v>
      </c>
    </row>
    <row r="17" customHeight="1" spans="1:13">
      <c r="A17" s="70">
        <v>67051</v>
      </c>
      <c r="B17" s="70">
        <v>96267</v>
      </c>
      <c r="C17" s="70">
        <v>1163360</v>
      </c>
      <c r="D17" s="70" t="s">
        <v>66</v>
      </c>
      <c r="E17" s="70" t="s">
        <v>1124</v>
      </c>
      <c r="F17" s="72" t="s">
        <v>1042</v>
      </c>
      <c r="G17" s="72" t="s">
        <v>1122</v>
      </c>
      <c r="H17" s="68" t="s">
        <v>1106</v>
      </c>
      <c r="I17" s="70" t="s">
        <v>1107</v>
      </c>
      <c r="J17" s="109" t="s">
        <v>77</v>
      </c>
      <c r="K17" s="69" t="s">
        <v>1107</v>
      </c>
      <c r="L17" s="69" t="s">
        <v>1047</v>
      </c>
      <c r="M17" s="69" t="s">
        <v>338</v>
      </c>
    </row>
    <row r="18" customHeight="1" spans="1:13">
      <c r="A18" s="70">
        <v>62562</v>
      </c>
      <c r="B18" s="70">
        <v>90800</v>
      </c>
      <c r="C18" s="70">
        <v>1165652</v>
      </c>
      <c r="D18" s="70" t="s">
        <v>66</v>
      </c>
      <c r="E18" s="70" t="s">
        <v>1125</v>
      </c>
      <c r="F18" s="72" t="s">
        <v>1057</v>
      </c>
      <c r="G18" s="72" t="s">
        <v>1122</v>
      </c>
      <c r="H18" s="68" t="s">
        <v>1106</v>
      </c>
      <c r="I18" s="70" t="s">
        <v>1107</v>
      </c>
      <c r="J18" s="109" t="s">
        <v>113</v>
      </c>
      <c r="K18" s="69" t="s">
        <v>1107</v>
      </c>
      <c r="L18" s="69" t="s">
        <v>1047</v>
      </c>
      <c r="M18" s="69" t="s">
        <v>338</v>
      </c>
    </row>
    <row r="19" customHeight="1" spans="1:13">
      <c r="A19" s="70">
        <v>6919</v>
      </c>
      <c r="B19" s="70">
        <v>117948</v>
      </c>
      <c r="C19" s="70">
        <v>1166011</v>
      </c>
      <c r="D19" s="70" t="s">
        <v>66</v>
      </c>
      <c r="E19" s="70" t="s">
        <v>1126</v>
      </c>
      <c r="F19" s="72" t="s">
        <v>1057</v>
      </c>
      <c r="G19" s="72" t="s">
        <v>1122</v>
      </c>
      <c r="H19" s="68" t="s">
        <v>1106</v>
      </c>
      <c r="I19" s="70" t="s">
        <v>1107</v>
      </c>
      <c r="J19" s="109" t="s">
        <v>73</v>
      </c>
      <c r="K19" s="69" t="s">
        <v>1107</v>
      </c>
      <c r="L19" s="69" t="s">
        <v>401</v>
      </c>
      <c r="M19" s="69" t="s">
        <v>338</v>
      </c>
    </row>
    <row r="20" customHeight="1" spans="1:13">
      <c r="A20" s="70">
        <v>73702</v>
      </c>
      <c r="B20" s="70">
        <v>104218</v>
      </c>
      <c r="C20" s="70">
        <v>1167453</v>
      </c>
      <c r="D20" s="70" t="s">
        <v>66</v>
      </c>
      <c r="E20" s="70" t="s">
        <v>1127</v>
      </c>
      <c r="F20" s="72" t="s">
        <v>1042</v>
      </c>
      <c r="G20" s="72" t="s">
        <v>1122</v>
      </c>
      <c r="H20" s="68" t="s">
        <v>1106</v>
      </c>
      <c r="I20" s="70" t="s">
        <v>1107</v>
      </c>
      <c r="J20" s="109" t="s">
        <v>125</v>
      </c>
      <c r="K20" s="69" t="s">
        <v>1107</v>
      </c>
      <c r="L20" s="69" t="s">
        <v>1047</v>
      </c>
      <c r="M20" s="69" t="s">
        <v>338</v>
      </c>
    </row>
    <row r="21" customHeight="1" spans="1:13">
      <c r="A21" s="70">
        <v>72258</v>
      </c>
      <c r="B21" s="70">
        <v>102147</v>
      </c>
      <c r="C21" s="70">
        <v>1168355</v>
      </c>
      <c r="D21" s="70" t="s">
        <v>66</v>
      </c>
      <c r="E21" s="70" t="s">
        <v>1128</v>
      </c>
      <c r="F21" s="72" t="s">
        <v>1042</v>
      </c>
      <c r="G21" s="72" t="s">
        <v>1122</v>
      </c>
      <c r="H21" s="68" t="s">
        <v>1106</v>
      </c>
      <c r="I21" s="70" t="s">
        <v>1107</v>
      </c>
      <c r="J21" s="109" t="s">
        <v>77</v>
      </c>
      <c r="K21" s="69" t="s">
        <v>1107</v>
      </c>
      <c r="L21" s="69" t="s">
        <v>1047</v>
      </c>
      <c r="M21" s="69" t="s">
        <v>338</v>
      </c>
    </row>
    <row r="22" customHeight="1" spans="1:13">
      <c r="A22" s="70">
        <v>79381</v>
      </c>
      <c r="B22" s="70">
        <v>116309</v>
      </c>
      <c r="C22" s="70">
        <v>1171369</v>
      </c>
      <c r="D22" s="70" t="s">
        <v>66</v>
      </c>
      <c r="E22" s="70" t="s">
        <v>1129</v>
      </c>
      <c r="F22" s="72" t="s">
        <v>1042</v>
      </c>
      <c r="G22" s="72" t="s">
        <v>1122</v>
      </c>
      <c r="H22" s="68" t="s">
        <v>1106</v>
      </c>
      <c r="I22" s="70" t="s">
        <v>1107</v>
      </c>
      <c r="J22" s="109" t="s">
        <v>77</v>
      </c>
      <c r="K22" s="69" t="s">
        <v>1107</v>
      </c>
      <c r="L22" s="69" t="s">
        <v>1047</v>
      </c>
      <c r="M22" s="69" t="s">
        <v>338</v>
      </c>
    </row>
    <row r="23" customHeight="1" spans="1:13">
      <c r="A23" s="70">
        <v>71867</v>
      </c>
      <c r="B23" s="70">
        <v>101792</v>
      </c>
      <c r="C23" s="70">
        <v>1173976</v>
      </c>
      <c r="D23" s="70" t="s">
        <v>66</v>
      </c>
      <c r="E23" s="70" t="s">
        <v>1130</v>
      </c>
      <c r="F23" s="72" t="s">
        <v>1042</v>
      </c>
      <c r="G23" s="72" t="s">
        <v>1122</v>
      </c>
      <c r="H23" s="70" t="s">
        <v>1106</v>
      </c>
      <c r="I23" s="70" t="s">
        <v>1107</v>
      </c>
      <c r="J23" s="109" t="s">
        <v>77</v>
      </c>
      <c r="K23" s="69" t="s">
        <v>1107</v>
      </c>
      <c r="L23" s="69" t="s">
        <v>1047</v>
      </c>
      <c r="M23" s="69" t="s">
        <v>338</v>
      </c>
    </row>
    <row r="24" customHeight="1" spans="1:13">
      <c r="A24" s="70">
        <v>78396</v>
      </c>
      <c r="B24" s="70">
        <v>115097</v>
      </c>
      <c r="C24" s="70">
        <v>1174244</v>
      </c>
      <c r="D24" s="70" t="s">
        <v>66</v>
      </c>
      <c r="E24" s="70" t="s">
        <v>1131</v>
      </c>
      <c r="F24" s="72" t="s">
        <v>1042</v>
      </c>
      <c r="G24" s="72" t="s">
        <v>1122</v>
      </c>
      <c r="H24" s="70" t="s">
        <v>1106</v>
      </c>
      <c r="I24" s="70" t="s">
        <v>1107</v>
      </c>
      <c r="J24" s="109" t="s">
        <v>77</v>
      </c>
      <c r="K24" s="69" t="s">
        <v>1107</v>
      </c>
      <c r="L24" s="69" t="s">
        <v>1047</v>
      </c>
      <c r="M24" s="69" t="s">
        <v>338</v>
      </c>
    </row>
    <row r="25" customHeight="1" spans="1:13">
      <c r="A25" s="70">
        <v>76232</v>
      </c>
      <c r="B25" s="70">
        <v>112539</v>
      </c>
      <c r="C25" s="70">
        <v>1175111</v>
      </c>
      <c r="D25" s="70" t="s">
        <v>66</v>
      </c>
      <c r="E25" s="70" t="s">
        <v>1132</v>
      </c>
      <c r="F25" s="72" t="s">
        <v>1057</v>
      </c>
      <c r="G25" s="72" t="s">
        <v>1122</v>
      </c>
      <c r="H25" s="70" t="s">
        <v>1106</v>
      </c>
      <c r="I25" s="70" t="s">
        <v>1107</v>
      </c>
      <c r="J25" s="109" t="s">
        <v>125</v>
      </c>
      <c r="K25" s="69" t="s">
        <v>1107</v>
      </c>
      <c r="L25" s="69" t="s">
        <v>1047</v>
      </c>
      <c r="M25" s="69" t="s">
        <v>338</v>
      </c>
    </row>
    <row r="26" customHeight="1" spans="1:13">
      <c r="A26" s="70">
        <v>64771</v>
      </c>
      <c r="B26" s="70">
        <v>93494</v>
      </c>
      <c r="C26" s="70">
        <v>1177339</v>
      </c>
      <c r="D26" s="70" t="s">
        <v>66</v>
      </c>
      <c r="E26" s="70" t="s">
        <v>1133</v>
      </c>
      <c r="F26" s="72" t="s">
        <v>1057</v>
      </c>
      <c r="G26" s="72" t="s">
        <v>1122</v>
      </c>
      <c r="H26" s="70" t="s">
        <v>1106</v>
      </c>
      <c r="I26" s="70" t="s">
        <v>1107</v>
      </c>
      <c r="J26" s="109" t="s">
        <v>125</v>
      </c>
      <c r="K26" s="69" t="s">
        <v>1107</v>
      </c>
      <c r="L26" s="69" t="s">
        <v>401</v>
      </c>
      <c r="M26" s="69" t="s">
        <v>338</v>
      </c>
    </row>
    <row r="27" customHeight="1" spans="1:13">
      <c r="A27" s="70">
        <v>5993</v>
      </c>
      <c r="B27" s="70">
        <v>102590</v>
      </c>
      <c r="C27" s="70">
        <v>1179364</v>
      </c>
      <c r="D27" s="70" t="s">
        <v>66</v>
      </c>
      <c r="E27" s="70" t="s">
        <v>1134</v>
      </c>
      <c r="F27" s="72" t="s">
        <v>1057</v>
      </c>
      <c r="G27" s="72" t="s">
        <v>1122</v>
      </c>
      <c r="H27" s="70" t="s">
        <v>1106</v>
      </c>
      <c r="I27" s="70" t="s">
        <v>1107</v>
      </c>
      <c r="J27" s="109" t="s">
        <v>125</v>
      </c>
      <c r="K27" s="69" t="s">
        <v>1107</v>
      </c>
      <c r="L27" s="69" t="s">
        <v>1047</v>
      </c>
      <c r="M27" s="69" t="s">
        <v>338</v>
      </c>
    </row>
    <row r="28" customHeight="1" spans="1:13">
      <c r="A28" s="70">
        <v>72312</v>
      </c>
      <c r="B28" s="70">
        <v>123024</v>
      </c>
      <c r="C28" s="70">
        <v>1185190</v>
      </c>
      <c r="D28" s="70" t="s">
        <v>66</v>
      </c>
      <c r="E28" s="70" t="s">
        <v>1135</v>
      </c>
      <c r="F28" s="72" t="s">
        <v>1057</v>
      </c>
      <c r="G28" s="72" t="s">
        <v>1122</v>
      </c>
      <c r="H28" s="70" t="s">
        <v>1106</v>
      </c>
      <c r="I28" s="70" t="s">
        <v>1107</v>
      </c>
      <c r="J28" s="109" t="s">
        <v>121</v>
      </c>
      <c r="K28" s="69" t="s">
        <v>1107</v>
      </c>
      <c r="L28" s="69" t="s">
        <v>337</v>
      </c>
      <c r="M28" s="69" t="s">
        <v>338</v>
      </c>
    </row>
    <row r="29" customHeight="1" spans="1:13">
      <c r="A29" s="70">
        <v>72312</v>
      </c>
      <c r="B29" s="70">
        <v>102212</v>
      </c>
      <c r="C29" s="70">
        <v>1185190</v>
      </c>
      <c r="D29" s="70" t="s">
        <v>66</v>
      </c>
      <c r="E29" s="70" t="s">
        <v>1135</v>
      </c>
      <c r="F29" s="72" t="s">
        <v>1057</v>
      </c>
      <c r="G29" s="72" t="s">
        <v>1122</v>
      </c>
      <c r="H29" s="70" t="s">
        <v>1106</v>
      </c>
      <c r="I29" s="70" t="s">
        <v>1107</v>
      </c>
      <c r="J29" s="109" t="s">
        <v>121</v>
      </c>
      <c r="K29" s="69" t="s">
        <v>1107</v>
      </c>
      <c r="L29" s="69" t="s">
        <v>337</v>
      </c>
      <c r="M29" s="69" t="s">
        <v>338</v>
      </c>
    </row>
    <row r="30" customHeight="1" spans="1:13">
      <c r="A30" s="70">
        <v>84826</v>
      </c>
      <c r="B30" s="70">
        <v>122732</v>
      </c>
      <c r="C30" s="70">
        <v>1187335</v>
      </c>
      <c r="D30" s="70" t="s">
        <v>66</v>
      </c>
      <c r="E30" s="70" t="s">
        <v>1136</v>
      </c>
      <c r="F30" s="72" t="s">
        <v>1057</v>
      </c>
      <c r="G30" s="72" t="s">
        <v>1122</v>
      </c>
      <c r="H30" s="70" t="s">
        <v>1106</v>
      </c>
      <c r="I30" s="70" t="s">
        <v>1107</v>
      </c>
      <c r="J30" s="109" t="s">
        <v>93</v>
      </c>
      <c r="K30" s="69" t="s">
        <v>1107</v>
      </c>
      <c r="L30" s="69" t="s">
        <v>401</v>
      </c>
      <c r="M30" s="69" t="s">
        <v>338</v>
      </c>
    </row>
    <row r="31" hidden="1" customHeight="1" spans="1:13">
      <c r="A31" s="105">
        <v>61649</v>
      </c>
      <c r="B31" s="105">
        <v>105010</v>
      </c>
      <c r="C31" s="105">
        <v>1176239</v>
      </c>
      <c r="D31" s="105" t="s">
        <v>66</v>
      </c>
      <c r="E31" s="105" t="s">
        <v>1137</v>
      </c>
      <c r="F31" s="106" t="s">
        <v>1057</v>
      </c>
      <c r="G31" s="106" t="s">
        <v>1138</v>
      </c>
      <c r="H31" s="105" t="s">
        <v>1106</v>
      </c>
      <c r="I31" s="105" t="s">
        <v>1107</v>
      </c>
      <c r="J31" s="105" t="s">
        <v>117</v>
      </c>
      <c r="K31" s="110" t="s">
        <v>1107</v>
      </c>
      <c r="L31" s="110" t="s">
        <v>337</v>
      </c>
      <c r="M31" s="110" t="s">
        <v>338</v>
      </c>
    </row>
    <row r="32" hidden="1" customHeight="1" spans="1:13">
      <c r="A32" s="70">
        <v>77287</v>
      </c>
      <c r="B32" s="70">
        <v>113749</v>
      </c>
      <c r="C32" s="70">
        <v>1160863</v>
      </c>
      <c r="D32" s="70" t="s">
        <v>66</v>
      </c>
      <c r="E32" s="70" t="s">
        <v>1139</v>
      </c>
      <c r="F32" s="72" t="s">
        <v>1037</v>
      </c>
      <c r="G32" s="72" t="s">
        <v>1140</v>
      </c>
      <c r="H32" s="68" t="s">
        <v>1106</v>
      </c>
      <c r="I32" s="70" t="s">
        <v>1107</v>
      </c>
      <c r="J32" s="109" t="s">
        <v>77</v>
      </c>
      <c r="K32" s="69" t="s">
        <v>1107</v>
      </c>
      <c r="L32" s="69" t="s">
        <v>1047</v>
      </c>
      <c r="M32" s="69" t="s">
        <v>338</v>
      </c>
    </row>
    <row r="33" hidden="1" customHeight="1" spans="1:13">
      <c r="A33" s="70">
        <v>83002</v>
      </c>
      <c r="B33" s="70">
        <v>120605</v>
      </c>
      <c r="C33" s="70">
        <v>1171353</v>
      </c>
      <c r="D33" s="70" t="s">
        <v>66</v>
      </c>
      <c r="E33" s="70" t="s">
        <v>1141</v>
      </c>
      <c r="F33" s="72" t="s">
        <v>1037</v>
      </c>
      <c r="G33" s="72" t="s">
        <v>1140</v>
      </c>
      <c r="H33" s="68" t="s">
        <v>1106</v>
      </c>
      <c r="I33" s="70" t="s">
        <v>1107</v>
      </c>
      <c r="J33" s="109" t="s">
        <v>77</v>
      </c>
      <c r="K33" s="69" t="s">
        <v>1107</v>
      </c>
      <c r="L33" s="69" t="s">
        <v>401</v>
      </c>
      <c r="M33" s="69" t="s">
        <v>338</v>
      </c>
    </row>
    <row r="34" hidden="1" customHeight="1" spans="1:13">
      <c r="A34" s="70">
        <v>78785</v>
      </c>
      <c r="B34" s="70">
        <v>115564</v>
      </c>
      <c r="C34" s="70">
        <v>1175913</v>
      </c>
      <c r="D34" s="70" t="s">
        <v>66</v>
      </c>
      <c r="E34" s="70" t="s">
        <v>1142</v>
      </c>
      <c r="F34" s="72" t="s">
        <v>1042</v>
      </c>
      <c r="G34" s="72" t="s">
        <v>1140</v>
      </c>
      <c r="H34" s="70" t="s">
        <v>1106</v>
      </c>
      <c r="I34" s="70" t="s">
        <v>1107</v>
      </c>
      <c r="J34" s="109" t="s">
        <v>89</v>
      </c>
      <c r="K34" s="69" t="s">
        <v>1107</v>
      </c>
      <c r="L34" s="69" t="s">
        <v>1047</v>
      </c>
      <c r="M34" s="69" t="s">
        <v>338</v>
      </c>
    </row>
    <row r="35" customHeight="1" spans="1:13">
      <c r="A35" s="70">
        <v>27598</v>
      </c>
      <c r="B35" s="70">
        <v>110760</v>
      </c>
      <c r="C35" s="70">
        <v>1160414</v>
      </c>
      <c r="D35" s="70" t="s">
        <v>66</v>
      </c>
      <c r="E35" s="70" t="s">
        <v>1143</v>
      </c>
      <c r="F35" s="72" t="s">
        <v>1042</v>
      </c>
      <c r="G35" s="72" t="s">
        <v>1083</v>
      </c>
      <c r="H35" s="68" t="s">
        <v>1106</v>
      </c>
      <c r="I35" s="70" t="s">
        <v>1107</v>
      </c>
      <c r="J35" s="109" t="s">
        <v>77</v>
      </c>
      <c r="K35" s="69" t="s">
        <v>1107</v>
      </c>
      <c r="L35" s="69" t="s">
        <v>1047</v>
      </c>
      <c r="M35" s="69" t="s">
        <v>338</v>
      </c>
    </row>
    <row r="36" customHeight="1" spans="1:13">
      <c r="A36" s="70">
        <v>77607</v>
      </c>
      <c r="B36" s="70">
        <v>114121</v>
      </c>
      <c r="C36" s="70">
        <v>1160431</v>
      </c>
      <c r="D36" s="70" t="s">
        <v>66</v>
      </c>
      <c r="E36" s="70" t="s">
        <v>1144</v>
      </c>
      <c r="F36" s="72" t="s">
        <v>1042</v>
      </c>
      <c r="G36" s="72" t="s">
        <v>1083</v>
      </c>
      <c r="H36" s="68" t="s">
        <v>1106</v>
      </c>
      <c r="I36" s="70" t="s">
        <v>1107</v>
      </c>
      <c r="J36" s="109" t="s">
        <v>89</v>
      </c>
      <c r="K36" s="69" t="s">
        <v>1107</v>
      </c>
      <c r="L36" s="69" t="s">
        <v>1047</v>
      </c>
      <c r="M36" s="69" t="s">
        <v>338</v>
      </c>
    </row>
    <row r="37" customHeight="1" spans="1:13">
      <c r="A37" s="70">
        <v>33523</v>
      </c>
      <c r="B37" s="70">
        <v>56260</v>
      </c>
      <c r="C37" s="70">
        <v>1161115</v>
      </c>
      <c r="D37" s="70" t="s">
        <v>66</v>
      </c>
      <c r="E37" s="70" t="s">
        <v>1145</v>
      </c>
      <c r="F37" s="72" t="s">
        <v>1042</v>
      </c>
      <c r="G37" s="72" t="s">
        <v>1083</v>
      </c>
      <c r="H37" s="68" t="s">
        <v>1106</v>
      </c>
      <c r="I37" s="70" t="s">
        <v>1107</v>
      </c>
      <c r="J37" s="109" t="s">
        <v>65</v>
      </c>
      <c r="K37" s="69" t="s">
        <v>1107</v>
      </c>
      <c r="L37" s="69" t="s">
        <v>1047</v>
      </c>
      <c r="M37" s="69" t="s">
        <v>338</v>
      </c>
    </row>
    <row r="38" customHeight="1" spans="1:13">
      <c r="A38" s="70">
        <v>7851</v>
      </c>
      <c r="B38" s="70">
        <v>12091</v>
      </c>
      <c r="C38" s="70">
        <v>1161125</v>
      </c>
      <c r="D38" s="70" t="s">
        <v>66</v>
      </c>
      <c r="E38" s="70" t="s">
        <v>1146</v>
      </c>
      <c r="F38" s="72" t="s">
        <v>1042</v>
      </c>
      <c r="G38" s="72" t="s">
        <v>1083</v>
      </c>
      <c r="H38" s="68" t="s">
        <v>1106</v>
      </c>
      <c r="I38" s="70" t="s">
        <v>1107</v>
      </c>
      <c r="J38" s="109" t="s">
        <v>101</v>
      </c>
      <c r="K38" s="69" t="s">
        <v>1107</v>
      </c>
      <c r="L38" s="69" t="s">
        <v>1047</v>
      </c>
      <c r="M38" s="69" t="s">
        <v>338</v>
      </c>
    </row>
    <row r="39" customHeight="1" spans="1:13">
      <c r="A39" s="70">
        <v>20426</v>
      </c>
      <c r="B39" s="70">
        <v>35121</v>
      </c>
      <c r="C39" s="70">
        <v>1161958</v>
      </c>
      <c r="D39" s="70" t="s">
        <v>66</v>
      </c>
      <c r="E39" s="68" t="s">
        <v>1147</v>
      </c>
      <c r="F39" s="72" t="s">
        <v>1042</v>
      </c>
      <c r="G39" s="72" t="s">
        <v>1083</v>
      </c>
      <c r="H39" s="68" t="s">
        <v>1106</v>
      </c>
      <c r="I39" s="70" t="s">
        <v>1107</v>
      </c>
      <c r="J39" s="109" t="s">
        <v>113</v>
      </c>
      <c r="K39" s="69" t="s">
        <v>1107</v>
      </c>
      <c r="L39" s="69" t="s">
        <v>1047</v>
      </c>
      <c r="M39" s="69" t="s">
        <v>338</v>
      </c>
    </row>
    <row r="40" customHeight="1" spans="1:13">
      <c r="A40" s="70">
        <v>61637</v>
      </c>
      <c r="B40" s="70">
        <v>89642</v>
      </c>
      <c r="C40" s="70">
        <v>1161963</v>
      </c>
      <c r="D40" s="70" t="s">
        <v>66</v>
      </c>
      <c r="E40" s="70" t="s">
        <v>1148</v>
      </c>
      <c r="F40" s="72" t="s">
        <v>1042</v>
      </c>
      <c r="G40" s="72" t="s">
        <v>1083</v>
      </c>
      <c r="H40" s="68" t="s">
        <v>1106</v>
      </c>
      <c r="I40" s="70" t="s">
        <v>1107</v>
      </c>
      <c r="J40" s="109" t="s">
        <v>89</v>
      </c>
      <c r="K40" s="69" t="s">
        <v>1107</v>
      </c>
      <c r="L40" s="69" t="s">
        <v>1047</v>
      </c>
      <c r="M40" s="69" t="s">
        <v>338</v>
      </c>
    </row>
    <row r="41" customHeight="1" spans="1:13">
      <c r="A41" s="70">
        <v>56206</v>
      </c>
      <c r="B41" s="70">
        <v>92359</v>
      </c>
      <c r="C41" s="70">
        <v>1161969</v>
      </c>
      <c r="D41" s="70" t="s">
        <v>66</v>
      </c>
      <c r="E41" s="70" t="s">
        <v>1149</v>
      </c>
      <c r="F41" s="72" t="s">
        <v>1042</v>
      </c>
      <c r="G41" s="72" t="s">
        <v>1083</v>
      </c>
      <c r="H41" s="68" t="s">
        <v>1106</v>
      </c>
      <c r="I41" s="70" t="s">
        <v>1107</v>
      </c>
      <c r="J41" s="109" t="s">
        <v>77</v>
      </c>
      <c r="K41" s="69" t="s">
        <v>1107</v>
      </c>
      <c r="L41" s="69" t="s">
        <v>1047</v>
      </c>
      <c r="M41" s="69" t="s">
        <v>338</v>
      </c>
    </row>
    <row r="42" customHeight="1" spans="1:13">
      <c r="A42" s="70">
        <v>70693</v>
      </c>
      <c r="B42" s="70">
        <v>100544</v>
      </c>
      <c r="C42" s="70">
        <v>1164040</v>
      </c>
      <c r="D42" s="70" t="s">
        <v>66</v>
      </c>
      <c r="E42" s="70" t="s">
        <v>1150</v>
      </c>
      <c r="F42" s="72" t="s">
        <v>1042</v>
      </c>
      <c r="G42" s="72" t="s">
        <v>1083</v>
      </c>
      <c r="H42" s="68" t="s">
        <v>1106</v>
      </c>
      <c r="I42" s="70" t="s">
        <v>1107</v>
      </c>
      <c r="J42" s="109" t="s">
        <v>81</v>
      </c>
      <c r="K42" s="69" t="s">
        <v>1107</v>
      </c>
      <c r="L42" s="69" t="s">
        <v>1047</v>
      </c>
      <c r="M42" s="69" t="s">
        <v>338</v>
      </c>
    </row>
    <row r="43" customHeight="1" spans="1:13">
      <c r="A43" s="70">
        <v>65994</v>
      </c>
      <c r="B43" s="70">
        <v>94952</v>
      </c>
      <c r="C43" s="70">
        <v>1164044</v>
      </c>
      <c r="D43" s="70" t="s">
        <v>66</v>
      </c>
      <c r="E43" s="70" t="s">
        <v>1151</v>
      </c>
      <c r="F43" s="72" t="s">
        <v>1085</v>
      </c>
      <c r="G43" s="72" t="s">
        <v>1083</v>
      </c>
      <c r="H43" s="68" t="s">
        <v>1106</v>
      </c>
      <c r="I43" s="70" t="s">
        <v>1107</v>
      </c>
      <c r="J43" s="109" t="s">
        <v>73</v>
      </c>
      <c r="K43" s="69" t="s">
        <v>1107</v>
      </c>
      <c r="L43" s="69" t="s">
        <v>1047</v>
      </c>
      <c r="M43" s="69" t="s">
        <v>338</v>
      </c>
    </row>
    <row r="44" customHeight="1" spans="1:13">
      <c r="A44" s="70">
        <v>6919</v>
      </c>
      <c r="B44" s="70">
        <v>117948</v>
      </c>
      <c r="C44" s="70">
        <v>1164803</v>
      </c>
      <c r="D44" s="70" t="s">
        <v>66</v>
      </c>
      <c r="E44" s="70" t="s">
        <v>1126</v>
      </c>
      <c r="F44" s="72" t="s">
        <v>1042</v>
      </c>
      <c r="G44" s="72" t="s">
        <v>1083</v>
      </c>
      <c r="H44" s="68" t="s">
        <v>1106</v>
      </c>
      <c r="I44" s="70" t="s">
        <v>1107</v>
      </c>
      <c r="J44" s="109" t="s">
        <v>113</v>
      </c>
      <c r="K44" s="69" t="s">
        <v>1107</v>
      </c>
      <c r="L44" s="69" t="s">
        <v>1047</v>
      </c>
      <c r="M44" s="69" t="s">
        <v>338</v>
      </c>
    </row>
    <row r="45" customHeight="1" spans="1:13">
      <c r="A45" s="70">
        <v>15232</v>
      </c>
      <c r="B45" s="70">
        <v>26476</v>
      </c>
      <c r="C45" s="70">
        <v>1167461</v>
      </c>
      <c r="D45" s="70" t="s">
        <v>66</v>
      </c>
      <c r="E45" s="70" t="s">
        <v>1152</v>
      </c>
      <c r="F45" s="72" t="s">
        <v>1042</v>
      </c>
      <c r="G45" s="72" t="s">
        <v>1083</v>
      </c>
      <c r="H45" s="68" t="s">
        <v>1106</v>
      </c>
      <c r="I45" s="70" t="s">
        <v>1107</v>
      </c>
      <c r="J45" s="109" t="s">
        <v>125</v>
      </c>
      <c r="K45" s="69" t="s">
        <v>1107</v>
      </c>
      <c r="L45" s="69" t="s">
        <v>1047</v>
      </c>
      <c r="M45" s="69" t="s">
        <v>338</v>
      </c>
    </row>
    <row r="46" customHeight="1" spans="1:13">
      <c r="A46" s="70">
        <v>31356</v>
      </c>
      <c r="B46" s="70">
        <v>53586</v>
      </c>
      <c r="C46" s="70">
        <v>1169897</v>
      </c>
      <c r="D46" s="70" t="s">
        <v>66</v>
      </c>
      <c r="E46" s="70" t="s">
        <v>1153</v>
      </c>
      <c r="F46" s="72" t="s">
        <v>1042</v>
      </c>
      <c r="G46" s="72" t="s">
        <v>1083</v>
      </c>
      <c r="H46" s="68" t="s">
        <v>1106</v>
      </c>
      <c r="I46" s="70" t="s">
        <v>1107</v>
      </c>
      <c r="J46" s="109" t="s">
        <v>125</v>
      </c>
      <c r="K46" s="69" t="s">
        <v>1107</v>
      </c>
      <c r="L46" s="69" t="s">
        <v>1047</v>
      </c>
      <c r="M46" s="69" t="s">
        <v>338</v>
      </c>
    </row>
    <row r="47" customHeight="1" spans="1:13">
      <c r="A47" s="107">
        <v>77983</v>
      </c>
      <c r="B47" s="107">
        <v>114592</v>
      </c>
      <c r="C47" s="107">
        <v>1171351</v>
      </c>
      <c r="D47" s="107" t="s">
        <v>66</v>
      </c>
      <c r="E47" s="108" t="s">
        <v>1154</v>
      </c>
      <c r="F47" s="72" t="s">
        <v>1085</v>
      </c>
      <c r="G47" s="72" t="s">
        <v>1083</v>
      </c>
      <c r="H47" s="68" t="s">
        <v>1106</v>
      </c>
      <c r="I47" s="70" t="s">
        <v>1107</v>
      </c>
      <c r="J47" s="109" t="s">
        <v>121</v>
      </c>
      <c r="K47" s="69" t="s">
        <v>1107</v>
      </c>
      <c r="L47" s="69" t="s">
        <v>401</v>
      </c>
      <c r="M47" s="69" t="s">
        <v>338</v>
      </c>
    </row>
    <row r="48" customHeight="1" spans="1:13">
      <c r="A48" s="70">
        <v>78654</v>
      </c>
      <c r="B48" s="70">
        <v>115414</v>
      </c>
      <c r="C48" s="70">
        <v>1172316</v>
      </c>
      <c r="D48" s="70" t="s">
        <v>66</v>
      </c>
      <c r="E48" s="70" t="s">
        <v>1155</v>
      </c>
      <c r="F48" s="72" t="s">
        <v>1042</v>
      </c>
      <c r="G48" s="72" t="s">
        <v>1083</v>
      </c>
      <c r="H48" s="68" t="s">
        <v>1106</v>
      </c>
      <c r="I48" s="70" t="s">
        <v>1107</v>
      </c>
      <c r="J48" s="109" t="s">
        <v>89</v>
      </c>
      <c r="K48" s="69" t="s">
        <v>1107</v>
      </c>
      <c r="L48" s="69" t="s">
        <v>1047</v>
      </c>
      <c r="M48" s="69" t="s">
        <v>338</v>
      </c>
    </row>
    <row r="49" customHeight="1" spans="1:13">
      <c r="A49" s="70">
        <v>80523</v>
      </c>
      <c r="B49" s="70">
        <v>117649</v>
      </c>
      <c r="C49" s="70">
        <v>1172345</v>
      </c>
      <c r="D49" s="70" t="s">
        <v>66</v>
      </c>
      <c r="E49" s="70" t="s">
        <v>1156</v>
      </c>
      <c r="F49" s="72" t="s">
        <v>1042</v>
      </c>
      <c r="G49" s="72" t="s">
        <v>1083</v>
      </c>
      <c r="H49" s="70" t="s">
        <v>1106</v>
      </c>
      <c r="I49" s="70" t="s">
        <v>1107</v>
      </c>
      <c r="J49" s="109" t="s">
        <v>81</v>
      </c>
      <c r="K49" s="69" t="s">
        <v>1107</v>
      </c>
      <c r="L49" s="69" t="s">
        <v>1047</v>
      </c>
      <c r="M49" s="69" t="s">
        <v>338</v>
      </c>
    </row>
    <row r="50" customHeight="1" spans="1:13">
      <c r="A50" s="70">
        <v>59024</v>
      </c>
      <c r="B50" s="70">
        <v>86536</v>
      </c>
      <c r="C50" s="70">
        <v>1172910</v>
      </c>
      <c r="D50" s="70" t="s">
        <v>66</v>
      </c>
      <c r="E50" s="70" t="s">
        <v>1157</v>
      </c>
      <c r="F50" s="72" t="s">
        <v>1042</v>
      </c>
      <c r="G50" s="72" t="s">
        <v>1083</v>
      </c>
      <c r="H50" s="70" t="s">
        <v>1106</v>
      </c>
      <c r="I50" s="70" t="s">
        <v>1107</v>
      </c>
      <c r="J50" s="109" t="s">
        <v>77</v>
      </c>
      <c r="K50" s="69" t="s">
        <v>1107</v>
      </c>
      <c r="L50" s="69" t="s">
        <v>1047</v>
      </c>
      <c r="M50" s="69" t="s">
        <v>338</v>
      </c>
    </row>
    <row r="51" customHeight="1" spans="1:13">
      <c r="A51" s="70">
        <v>82639</v>
      </c>
      <c r="B51" s="70">
        <v>120164</v>
      </c>
      <c r="C51" s="70">
        <v>1173929</v>
      </c>
      <c r="D51" s="70" t="s">
        <v>66</v>
      </c>
      <c r="E51" s="70" t="s">
        <v>1158</v>
      </c>
      <c r="F51" s="72" t="s">
        <v>1085</v>
      </c>
      <c r="G51" s="72" t="s">
        <v>1083</v>
      </c>
      <c r="H51" s="70" t="s">
        <v>1106</v>
      </c>
      <c r="I51" s="70" t="s">
        <v>1107</v>
      </c>
      <c r="J51" s="109" t="s">
        <v>121</v>
      </c>
      <c r="K51" s="69" t="s">
        <v>1107</v>
      </c>
      <c r="L51" s="69" t="s">
        <v>401</v>
      </c>
      <c r="M51" s="69" t="s">
        <v>338</v>
      </c>
    </row>
    <row r="52" customHeight="1" spans="1:13">
      <c r="A52" s="70">
        <v>789</v>
      </c>
      <c r="B52" s="70">
        <v>581</v>
      </c>
      <c r="C52" s="70">
        <v>1173940</v>
      </c>
      <c r="D52" s="70" t="s">
        <v>66</v>
      </c>
      <c r="E52" s="70" t="s">
        <v>1159</v>
      </c>
      <c r="F52" s="72" t="s">
        <v>1042</v>
      </c>
      <c r="G52" s="72" t="s">
        <v>1083</v>
      </c>
      <c r="H52" s="70" t="s">
        <v>1106</v>
      </c>
      <c r="I52" s="70" t="s">
        <v>1107</v>
      </c>
      <c r="J52" s="109" t="s">
        <v>65</v>
      </c>
      <c r="K52" s="69" t="s">
        <v>1107</v>
      </c>
      <c r="L52" s="69" t="s">
        <v>1047</v>
      </c>
      <c r="M52" s="69" t="s">
        <v>338</v>
      </c>
    </row>
    <row r="53" customHeight="1" spans="1:13">
      <c r="A53" s="70">
        <v>41909</v>
      </c>
      <c r="B53" s="70">
        <v>122155</v>
      </c>
      <c r="C53" s="70">
        <v>1175106</v>
      </c>
      <c r="D53" s="70" t="s">
        <v>66</v>
      </c>
      <c r="E53" s="70" t="s">
        <v>1160</v>
      </c>
      <c r="F53" s="72" t="s">
        <v>1042</v>
      </c>
      <c r="G53" s="72" t="s">
        <v>1083</v>
      </c>
      <c r="H53" s="70" t="s">
        <v>1106</v>
      </c>
      <c r="I53" s="70" t="s">
        <v>1107</v>
      </c>
      <c r="J53" s="109" t="s">
        <v>93</v>
      </c>
      <c r="K53" s="69" t="s">
        <v>1107</v>
      </c>
      <c r="L53" s="69" t="s">
        <v>1047</v>
      </c>
      <c r="M53" s="69" t="s">
        <v>338</v>
      </c>
    </row>
    <row r="54" customHeight="1" spans="1:13">
      <c r="A54" s="70">
        <v>64229</v>
      </c>
      <c r="B54" s="70">
        <v>92834</v>
      </c>
      <c r="C54" s="70">
        <v>1175775</v>
      </c>
      <c r="D54" s="70" t="s">
        <v>66</v>
      </c>
      <c r="E54" s="70" t="s">
        <v>1161</v>
      </c>
      <c r="F54" s="72" t="s">
        <v>1042</v>
      </c>
      <c r="G54" s="72" t="s">
        <v>1083</v>
      </c>
      <c r="H54" s="70" t="s">
        <v>1106</v>
      </c>
      <c r="I54" s="70" t="s">
        <v>1107</v>
      </c>
      <c r="J54" s="109" t="s">
        <v>65</v>
      </c>
      <c r="K54" s="69" t="s">
        <v>1107</v>
      </c>
      <c r="L54" s="69" t="s">
        <v>1047</v>
      </c>
      <c r="M54" s="69" t="s">
        <v>338</v>
      </c>
    </row>
    <row r="55" customHeight="1" spans="1:13">
      <c r="A55" s="70">
        <v>48608</v>
      </c>
      <c r="B55" s="70">
        <v>97736</v>
      </c>
      <c r="C55" s="70">
        <v>1175904</v>
      </c>
      <c r="D55" s="70" t="s">
        <v>66</v>
      </c>
      <c r="E55" s="70" t="s">
        <v>1162</v>
      </c>
      <c r="F55" s="72" t="s">
        <v>1057</v>
      </c>
      <c r="G55" s="72" t="s">
        <v>1083</v>
      </c>
      <c r="H55" s="70" t="s">
        <v>1106</v>
      </c>
      <c r="I55" s="70" t="s">
        <v>1107</v>
      </c>
      <c r="J55" s="109" t="s">
        <v>65</v>
      </c>
      <c r="K55" s="69" t="s">
        <v>1107</v>
      </c>
      <c r="L55" s="69" t="s">
        <v>1047</v>
      </c>
      <c r="M55" s="69" t="s">
        <v>338</v>
      </c>
    </row>
    <row r="56" customHeight="1" spans="1:13">
      <c r="A56" s="70">
        <v>79074</v>
      </c>
      <c r="B56" s="70">
        <v>115925</v>
      </c>
      <c r="C56" s="70">
        <v>1176939</v>
      </c>
      <c r="D56" s="70" t="s">
        <v>66</v>
      </c>
      <c r="E56" s="70" t="s">
        <v>1163</v>
      </c>
      <c r="F56" s="72" t="s">
        <v>1042</v>
      </c>
      <c r="G56" s="72" t="s">
        <v>1083</v>
      </c>
      <c r="H56" s="70" t="s">
        <v>1106</v>
      </c>
      <c r="I56" s="70" t="s">
        <v>1107</v>
      </c>
      <c r="J56" s="109" t="s">
        <v>77</v>
      </c>
      <c r="K56" s="69" t="s">
        <v>1107</v>
      </c>
      <c r="L56" s="69" t="s">
        <v>401</v>
      </c>
      <c r="M56" s="69" t="s">
        <v>338</v>
      </c>
    </row>
    <row r="57" customHeight="1" spans="1:13">
      <c r="A57" s="70">
        <v>32865</v>
      </c>
      <c r="B57" s="70">
        <v>120080</v>
      </c>
      <c r="C57" s="70">
        <v>1177779</v>
      </c>
      <c r="D57" s="70" t="s">
        <v>66</v>
      </c>
      <c r="E57" s="70" t="s">
        <v>1164</v>
      </c>
      <c r="F57" s="72" t="s">
        <v>1085</v>
      </c>
      <c r="G57" s="72" t="s">
        <v>1083</v>
      </c>
      <c r="H57" s="70" t="s">
        <v>1106</v>
      </c>
      <c r="I57" s="70" t="s">
        <v>1107</v>
      </c>
      <c r="J57" s="109" t="s">
        <v>121</v>
      </c>
      <c r="K57" s="69" t="s">
        <v>1107</v>
      </c>
      <c r="L57" s="69" t="s">
        <v>401</v>
      </c>
      <c r="M57" s="69" t="s">
        <v>338</v>
      </c>
    </row>
    <row r="58" customHeight="1" spans="1:13">
      <c r="A58" s="70">
        <v>15643</v>
      </c>
      <c r="B58" s="70">
        <v>67779</v>
      </c>
      <c r="C58" s="70">
        <v>1178070</v>
      </c>
      <c r="D58" s="70" t="s">
        <v>66</v>
      </c>
      <c r="E58" s="70" t="s">
        <v>1165</v>
      </c>
      <c r="F58" s="72" t="s">
        <v>1042</v>
      </c>
      <c r="G58" s="72" t="s">
        <v>1083</v>
      </c>
      <c r="H58" s="70" t="s">
        <v>1106</v>
      </c>
      <c r="I58" s="70" t="s">
        <v>1107</v>
      </c>
      <c r="J58" s="109" t="s">
        <v>77</v>
      </c>
      <c r="K58" s="69" t="s">
        <v>1107</v>
      </c>
      <c r="L58" s="69" t="s">
        <v>1047</v>
      </c>
      <c r="M58" s="69" t="s">
        <v>338</v>
      </c>
    </row>
    <row r="59" customHeight="1" spans="1:13">
      <c r="A59" s="70">
        <v>60120</v>
      </c>
      <c r="B59" s="70">
        <v>87810</v>
      </c>
      <c r="C59" s="70">
        <v>1178619</v>
      </c>
      <c r="D59" s="70" t="s">
        <v>66</v>
      </c>
      <c r="E59" s="70" t="s">
        <v>1166</v>
      </c>
      <c r="F59" s="72" t="s">
        <v>1042</v>
      </c>
      <c r="G59" s="72" t="s">
        <v>1083</v>
      </c>
      <c r="H59" s="70" t="s">
        <v>1106</v>
      </c>
      <c r="I59" s="70" t="s">
        <v>1107</v>
      </c>
      <c r="J59" s="109" t="s">
        <v>125</v>
      </c>
      <c r="K59" s="69" t="s">
        <v>1107</v>
      </c>
      <c r="L59" s="69" t="s">
        <v>1047</v>
      </c>
      <c r="M59" s="69" t="s">
        <v>338</v>
      </c>
    </row>
    <row r="60" customHeight="1" spans="1:13">
      <c r="A60" s="70">
        <v>84990</v>
      </c>
      <c r="B60" s="70">
        <v>122926</v>
      </c>
      <c r="C60" s="70">
        <v>1183018</v>
      </c>
      <c r="D60" s="70" t="s">
        <v>66</v>
      </c>
      <c r="E60" s="70" t="s">
        <v>1167</v>
      </c>
      <c r="F60" s="72" t="s">
        <v>1085</v>
      </c>
      <c r="G60" s="72" t="s">
        <v>1083</v>
      </c>
      <c r="H60" s="70" t="s">
        <v>1106</v>
      </c>
      <c r="I60" s="70" t="s">
        <v>1107</v>
      </c>
      <c r="J60" s="109" t="s">
        <v>121</v>
      </c>
      <c r="K60" s="69" t="s">
        <v>1107</v>
      </c>
      <c r="L60" s="69" t="s">
        <v>401</v>
      </c>
      <c r="M60" s="69" t="s">
        <v>338</v>
      </c>
    </row>
    <row r="61" customHeight="1" spans="1:13">
      <c r="A61" s="70">
        <v>12746</v>
      </c>
      <c r="B61" s="70">
        <v>88529</v>
      </c>
      <c r="C61" s="70">
        <v>1186838</v>
      </c>
      <c r="D61" s="70" t="s">
        <v>66</v>
      </c>
      <c r="E61" s="70" t="s">
        <v>1168</v>
      </c>
      <c r="F61" s="72" t="s">
        <v>1042</v>
      </c>
      <c r="G61" s="72" t="s">
        <v>1083</v>
      </c>
      <c r="H61" s="70" t="s">
        <v>1106</v>
      </c>
      <c r="I61" s="70" t="s">
        <v>1107</v>
      </c>
      <c r="J61" s="109" t="s">
        <v>73</v>
      </c>
      <c r="K61" s="69" t="s">
        <v>1107</v>
      </c>
      <c r="L61" s="69" t="s">
        <v>1047</v>
      </c>
      <c r="M61" s="69" t="s">
        <v>338</v>
      </c>
    </row>
    <row r="62" hidden="1" customHeight="1" spans="1:13">
      <c r="A62" s="70">
        <v>13193</v>
      </c>
      <c r="B62" s="70">
        <v>60768</v>
      </c>
      <c r="C62" s="70">
        <v>1165679</v>
      </c>
      <c r="D62" s="70" t="s">
        <v>66</v>
      </c>
      <c r="E62" s="70" t="s">
        <v>1169</v>
      </c>
      <c r="F62" s="72" t="s">
        <v>1023</v>
      </c>
      <c r="G62" s="72" t="s">
        <v>1170</v>
      </c>
      <c r="H62" s="68" t="s">
        <v>1106</v>
      </c>
      <c r="I62" s="70" t="s">
        <v>1107</v>
      </c>
      <c r="J62" s="109" t="s">
        <v>89</v>
      </c>
      <c r="K62" s="69" t="s">
        <v>1107</v>
      </c>
      <c r="L62" s="69" t="s">
        <v>337</v>
      </c>
      <c r="M62" s="69" t="s">
        <v>338</v>
      </c>
    </row>
    <row r="63" hidden="1" customHeight="1" spans="1:13">
      <c r="A63" s="70">
        <v>21985</v>
      </c>
      <c r="B63" s="70">
        <v>38260</v>
      </c>
      <c r="C63" s="70">
        <v>1171097</v>
      </c>
      <c r="D63" s="70" t="s">
        <v>66</v>
      </c>
      <c r="E63" s="70" t="s">
        <v>1171</v>
      </c>
      <c r="F63" s="72" t="s">
        <v>1023</v>
      </c>
      <c r="G63" s="72" t="s">
        <v>1170</v>
      </c>
      <c r="H63" s="68" t="s">
        <v>1106</v>
      </c>
      <c r="I63" s="70" t="s">
        <v>1107</v>
      </c>
      <c r="J63" s="109" t="s">
        <v>89</v>
      </c>
      <c r="K63" s="69" t="s">
        <v>1107</v>
      </c>
      <c r="L63" s="69" t="s">
        <v>337</v>
      </c>
      <c r="M63" s="69" t="s">
        <v>338</v>
      </c>
    </row>
    <row r="64" hidden="1" customHeight="1" spans="1:13">
      <c r="A64" s="70">
        <v>19932</v>
      </c>
      <c r="B64" s="70">
        <v>34166</v>
      </c>
      <c r="C64" s="70">
        <v>1171359</v>
      </c>
      <c r="D64" s="70" t="s">
        <v>66</v>
      </c>
      <c r="E64" s="70" t="s">
        <v>1172</v>
      </c>
      <c r="F64" s="72" t="s">
        <v>1023</v>
      </c>
      <c r="G64" s="72" t="s">
        <v>1170</v>
      </c>
      <c r="H64" s="68" t="s">
        <v>1106</v>
      </c>
      <c r="I64" s="70" t="s">
        <v>1107</v>
      </c>
      <c r="J64" s="109" t="s">
        <v>89</v>
      </c>
      <c r="K64" s="69" t="s">
        <v>1107</v>
      </c>
      <c r="L64" s="69" t="s">
        <v>337</v>
      </c>
      <c r="M64" s="69" t="s">
        <v>338</v>
      </c>
    </row>
    <row r="65" hidden="1" customHeight="1" spans="1:13">
      <c r="A65" s="70">
        <v>4944</v>
      </c>
      <c r="B65" s="70">
        <v>6417</v>
      </c>
      <c r="C65" s="70">
        <v>1185177</v>
      </c>
      <c r="D65" s="70" t="s">
        <v>66</v>
      </c>
      <c r="E65" s="70" t="s">
        <v>1173</v>
      </c>
      <c r="F65" s="72" t="s">
        <v>1042</v>
      </c>
      <c r="G65" s="72" t="s">
        <v>1170</v>
      </c>
      <c r="H65" s="70" t="s">
        <v>1106</v>
      </c>
      <c r="I65" s="70" t="s">
        <v>1107</v>
      </c>
      <c r="J65" s="109" t="s">
        <v>65</v>
      </c>
      <c r="K65" s="69" t="s">
        <v>1107</v>
      </c>
      <c r="L65" s="69" t="s">
        <v>337</v>
      </c>
      <c r="M65" s="69" t="s">
        <v>338</v>
      </c>
    </row>
    <row r="66" customHeight="1" spans="1:13">
      <c r="A66" s="70">
        <v>31713</v>
      </c>
      <c r="B66" s="70">
        <v>54044</v>
      </c>
      <c r="C66" s="70">
        <v>1160419</v>
      </c>
      <c r="D66" s="70" t="s">
        <v>66</v>
      </c>
      <c r="E66" s="70" t="s">
        <v>1174</v>
      </c>
      <c r="F66" s="72" t="s">
        <v>1042</v>
      </c>
      <c r="G66" s="72" t="s">
        <v>1175</v>
      </c>
      <c r="H66" s="68" t="s">
        <v>1106</v>
      </c>
      <c r="I66" s="70" t="s">
        <v>1107</v>
      </c>
      <c r="J66" s="109" t="s">
        <v>77</v>
      </c>
      <c r="K66" s="69" t="s">
        <v>1107</v>
      </c>
      <c r="L66" s="69" t="s">
        <v>1047</v>
      </c>
      <c r="M66" s="69" t="s">
        <v>338</v>
      </c>
    </row>
    <row r="67" customHeight="1" spans="1:13">
      <c r="A67" s="70">
        <v>16520</v>
      </c>
      <c r="B67" s="70">
        <v>118072</v>
      </c>
      <c r="C67" s="70">
        <v>1160879</v>
      </c>
      <c r="D67" s="70" t="s">
        <v>66</v>
      </c>
      <c r="E67" s="70" t="s">
        <v>1176</v>
      </c>
      <c r="F67" s="72" t="s">
        <v>1042</v>
      </c>
      <c r="G67" s="72" t="s">
        <v>1175</v>
      </c>
      <c r="H67" s="68" t="s">
        <v>1106</v>
      </c>
      <c r="I67" s="70" t="s">
        <v>1107</v>
      </c>
      <c r="J67" s="109" t="s">
        <v>77</v>
      </c>
      <c r="K67" s="69" t="s">
        <v>1107</v>
      </c>
      <c r="L67" s="69" t="s">
        <v>1047</v>
      </c>
      <c r="M67" s="69" t="s">
        <v>338</v>
      </c>
    </row>
    <row r="68" customHeight="1" spans="1:13">
      <c r="A68" s="70">
        <v>65994</v>
      </c>
      <c r="B68" s="70">
        <v>94952</v>
      </c>
      <c r="C68" s="70">
        <v>1161112</v>
      </c>
      <c r="D68" s="70" t="s">
        <v>66</v>
      </c>
      <c r="E68" s="70" t="s">
        <v>1151</v>
      </c>
      <c r="F68" s="72" t="s">
        <v>1085</v>
      </c>
      <c r="G68" s="72" t="s">
        <v>1175</v>
      </c>
      <c r="H68" s="68" t="s">
        <v>1106</v>
      </c>
      <c r="I68" s="70" t="s">
        <v>1107</v>
      </c>
      <c r="J68" s="109" t="s">
        <v>89</v>
      </c>
      <c r="K68" s="69" t="s">
        <v>1107</v>
      </c>
      <c r="L68" s="69" t="s">
        <v>401</v>
      </c>
      <c r="M68" s="69" t="s">
        <v>338</v>
      </c>
    </row>
    <row r="69" customHeight="1" spans="1:13">
      <c r="A69" s="70">
        <v>76397</v>
      </c>
      <c r="B69" s="70">
        <v>112734</v>
      </c>
      <c r="C69" s="70">
        <v>1161956</v>
      </c>
      <c r="D69" s="70" t="s">
        <v>66</v>
      </c>
      <c r="E69" s="70" t="s">
        <v>1177</v>
      </c>
      <c r="F69" s="72" t="s">
        <v>1042</v>
      </c>
      <c r="G69" s="72" t="s">
        <v>1175</v>
      </c>
      <c r="H69" s="68" t="s">
        <v>1106</v>
      </c>
      <c r="I69" s="70" t="s">
        <v>1107</v>
      </c>
      <c r="J69" s="109" t="s">
        <v>65</v>
      </c>
      <c r="K69" s="69" t="s">
        <v>1107</v>
      </c>
      <c r="L69" s="69" t="s">
        <v>1047</v>
      </c>
      <c r="M69" s="69" t="s">
        <v>338</v>
      </c>
    </row>
    <row r="70" customHeight="1" spans="1:13">
      <c r="A70" s="70">
        <v>16086</v>
      </c>
      <c r="B70" s="70">
        <v>28181</v>
      </c>
      <c r="C70" s="70">
        <v>1162004</v>
      </c>
      <c r="D70" s="70" t="s">
        <v>66</v>
      </c>
      <c r="E70" s="70" t="s">
        <v>1178</v>
      </c>
      <c r="F70" s="72" t="s">
        <v>1042</v>
      </c>
      <c r="G70" s="72" t="s">
        <v>1175</v>
      </c>
      <c r="H70" s="68" t="s">
        <v>1106</v>
      </c>
      <c r="I70" s="70" t="s">
        <v>1107</v>
      </c>
      <c r="J70" s="109" t="s">
        <v>65</v>
      </c>
      <c r="K70" s="69" t="s">
        <v>1107</v>
      </c>
      <c r="L70" s="69" t="s">
        <v>1047</v>
      </c>
      <c r="M70" s="69" t="s">
        <v>338</v>
      </c>
    </row>
    <row r="71" customHeight="1" spans="1:13">
      <c r="A71" s="70">
        <v>65132</v>
      </c>
      <c r="B71" s="70">
        <v>93928</v>
      </c>
      <c r="C71" s="70">
        <v>1166519</v>
      </c>
      <c r="D71" s="70" t="s">
        <v>66</v>
      </c>
      <c r="E71" s="70" t="s">
        <v>1179</v>
      </c>
      <c r="F71" s="72" t="s">
        <v>1042</v>
      </c>
      <c r="G71" s="72" t="s">
        <v>1175</v>
      </c>
      <c r="H71" s="68" t="s">
        <v>1106</v>
      </c>
      <c r="I71" s="70" t="s">
        <v>1107</v>
      </c>
      <c r="J71" s="109" t="s">
        <v>113</v>
      </c>
      <c r="K71" s="69" t="s">
        <v>1107</v>
      </c>
      <c r="L71" s="69" t="s">
        <v>1047</v>
      </c>
      <c r="M71" s="69" t="s">
        <v>338</v>
      </c>
    </row>
    <row r="72" customHeight="1" spans="1:13">
      <c r="A72" s="70">
        <v>81925</v>
      </c>
      <c r="B72" s="70">
        <v>119336</v>
      </c>
      <c r="C72" s="70">
        <v>1170280</v>
      </c>
      <c r="D72" s="70" t="s">
        <v>66</v>
      </c>
      <c r="E72" s="70" t="s">
        <v>1180</v>
      </c>
      <c r="F72" s="72" t="s">
        <v>1037</v>
      </c>
      <c r="G72" s="72" t="s">
        <v>1175</v>
      </c>
      <c r="H72" s="68" t="s">
        <v>1106</v>
      </c>
      <c r="I72" s="70" t="s">
        <v>1107</v>
      </c>
      <c r="J72" s="109" t="s">
        <v>77</v>
      </c>
      <c r="K72" s="69" t="s">
        <v>1107</v>
      </c>
      <c r="L72" s="69" t="s">
        <v>337</v>
      </c>
      <c r="M72" s="69" t="s">
        <v>338</v>
      </c>
    </row>
    <row r="73" customHeight="1" spans="1:13">
      <c r="A73" s="70">
        <v>60693</v>
      </c>
      <c r="B73" s="70">
        <v>111193</v>
      </c>
      <c r="C73" s="70">
        <v>1170294</v>
      </c>
      <c r="D73" s="70" t="s">
        <v>66</v>
      </c>
      <c r="E73" s="70" t="s">
        <v>1181</v>
      </c>
      <c r="F73" s="72" t="s">
        <v>1042</v>
      </c>
      <c r="G73" s="72" t="s">
        <v>1175</v>
      </c>
      <c r="H73" s="68" t="s">
        <v>1106</v>
      </c>
      <c r="I73" s="70" t="s">
        <v>1107</v>
      </c>
      <c r="J73" s="109" t="s">
        <v>65</v>
      </c>
      <c r="K73" s="69" t="s">
        <v>1107</v>
      </c>
      <c r="L73" s="69" t="s">
        <v>401</v>
      </c>
      <c r="M73" s="69" t="s">
        <v>338</v>
      </c>
    </row>
    <row r="74" customHeight="1" spans="1:13">
      <c r="A74" s="70">
        <v>60693</v>
      </c>
      <c r="B74" s="70">
        <v>88487</v>
      </c>
      <c r="C74" s="70">
        <v>1171091</v>
      </c>
      <c r="D74" s="70" t="s">
        <v>66</v>
      </c>
      <c r="E74" s="70" t="s">
        <v>1181</v>
      </c>
      <c r="F74" s="72" t="s">
        <v>1042</v>
      </c>
      <c r="G74" s="72" t="s">
        <v>1175</v>
      </c>
      <c r="H74" s="68" t="s">
        <v>1106</v>
      </c>
      <c r="I74" s="70" t="s">
        <v>1107</v>
      </c>
      <c r="J74" s="109" t="s">
        <v>65</v>
      </c>
      <c r="K74" s="69" t="s">
        <v>1107</v>
      </c>
      <c r="L74" s="69" t="s">
        <v>1047</v>
      </c>
      <c r="M74" s="69" t="s">
        <v>338</v>
      </c>
    </row>
    <row r="75" customHeight="1" spans="1:13">
      <c r="A75" s="70">
        <v>80771</v>
      </c>
      <c r="B75" s="70">
        <v>117932</v>
      </c>
      <c r="C75" s="70">
        <v>1171133</v>
      </c>
      <c r="D75" s="70" t="s">
        <v>66</v>
      </c>
      <c r="E75" s="70" t="s">
        <v>1182</v>
      </c>
      <c r="F75" s="72" t="s">
        <v>1042</v>
      </c>
      <c r="G75" s="72" t="s">
        <v>1175</v>
      </c>
      <c r="H75" s="68" t="s">
        <v>1106</v>
      </c>
      <c r="I75" s="70" t="s">
        <v>1107</v>
      </c>
      <c r="J75" s="109" t="s">
        <v>77</v>
      </c>
      <c r="K75" s="69" t="s">
        <v>1107</v>
      </c>
      <c r="L75" s="69" t="s">
        <v>337</v>
      </c>
      <c r="M75" s="69" t="s">
        <v>338</v>
      </c>
    </row>
    <row r="76" customHeight="1" spans="1:13">
      <c r="A76" s="70">
        <v>36468</v>
      </c>
      <c r="B76" s="70">
        <v>122541</v>
      </c>
      <c r="C76" s="70">
        <v>1172319</v>
      </c>
      <c r="D76" s="70" t="s">
        <v>66</v>
      </c>
      <c r="E76" s="70" t="s">
        <v>1183</v>
      </c>
      <c r="F76" s="72" t="s">
        <v>1042</v>
      </c>
      <c r="G76" s="72" t="s">
        <v>1175</v>
      </c>
      <c r="H76" s="70" t="s">
        <v>1106</v>
      </c>
      <c r="I76" s="70" t="s">
        <v>1107</v>
      </c>
      <c r="J76" s="109" t="s">
        <v>77</v>
      </c>
      <c r="K76" s="69" t="s">
        <v>1107</v>
      </c>
      <c r="L76" s="69" t="s">
        <v>1047</v>
      </c>
      <c r="M76" s="69" t="s">
        <v>338</v>
      </c>
    </row>
    <row r="77" customHeight="1" spans="1:13">
      <c r="A77" s="70">
        <v>37289</v>
      </c>
      <c r="B77" s="70">
        <v>60777</v>
      </c>
      <c r="C77" s="70">
        <v>1173951</v>
      </c>
      <c r="D77" s="70" t="s">
        <v>66</v>
      </c>
      <c r="E77" s="70" t="s">
        <v>1184</v>
      </c>
      <c r="F77" s="72" t="s">
        <v>1042</v>
      </c>
      <c r="G77" s="72" t="s">
        <v>1175</v>
      </c>
      <c r="H77" s="70" t="s">
        <v>1106</v>
      </c>
      <c r="I77" s="70" t="s">
        <v>1107</v>
      </c>
      <c r="J77" s="109" t="s">
        <v>89</v>
      </c>
      <c r="K77" s="69" t="s">
        <v>1107</v>
      </c>
      <c r="L77" s="69" t="s">
        <v>1047</v>
      </c>
      <c r="M77" s="69" t="s">
        <v>338</v>
      </c>
    </row>
    <row r="78" customHeight="1" spans="1:13">
      <c r="A78" s="70">
        <v>84466</v>
      </c>
      <c r="B78" s="70">
        <v>122310</v>
      </c>
      <c r="C78" s="70">
        <v>1175102</v>
      </c>
      <c r="D78" s="70" t="s">
        <v>66</v>
      </c>
      <c r="E78" s="70" t="s">
        <v>1185</v>
      </c>
      <c r="F78" s="72" t="s">
        <v>1042</v>
      </c>
      <c r="G78" s="72" t="s">
        <v>1175</v>
      </c>
      <c r="H78" s="70" t="s">
        <v>1106</v>
      </c>
      <c r="I78" s="70" t="s">
        <v>1107</v>
      </c>
      <c r="J78" s="109" t="s">
        <v>81</v>
      </c>
      <c r="K78" s="69" t="s">
        <v>1107</v>
      </c>
      <c r="L78" s="69" t="s">
        <v>1047</v>
      </c>
      <c r="M78" s="69" t="s">
        <v>338</v>
      </c>
    </row>
    <row r="79" customHeight="1" spans="1:13">
      <c r="A79" s="70">
        <v>75896</v>
      </c>
      <c r="B79" s="70">
        <v>116111</v>
      </c>
      <c r="C79" s="70">
        <v>1176257</v>
      </c>
      <c r="D79" s="70" t="s">
        <v>66</v>
      </c>
      <c r="E79" s="70" t="s">
        <v>1186</v>
      </c>
      <c r="F79" s="72" t="s">
        <v>1042</v>
      </c>
      <c r="G79" s="72" t="s">
        <v>1175</v>
      </c>
      <c r="H79" s="70" t="s">
        <v>1106</v>
      </c>
      <c r="I79" s="70" t="s">
        <v>1107</v>
      </c>
      <c r="J79" s="109" t="s">
        <v>125</v>
      </c>
      <c r="K79" s="69" t="s">
        <v>1107</v>
      </c>
      <c r="L79" s="69" t="s">
        <v>1047</v>
      </c>
      <c r="M79" s="69" t="s">
        <v>338</v>
      </c>
    </row>
    <row r="80" customHeight="1" spans="1:13">
      <c r="A80" s="70">
        <v>29600</v>
      </c>
      <c r="B80" s="70">
        <v>51483</v>
      </c>
      <c r="C80" s="70">
        <v>1176531</v>
      </c>
      <c r="D80" s="70" t="s">
        <v>66</v>
      </c>
      <c r="E80" s="70" t="s">
        <v>1187</v>
      </c>
      <c r="F80" s="72" t="s">
        <v>1042</v>
      </c>
      <c r="G80" s="72" t="s">
        <v>1175</v>
      </c>
      <c r="H80" s="70" t="s">
        <v>1106</v>
      </c>
      <c r="I80" s="70" t="s">
        <v>1107</v>
      </c>
      <c r="J80" s="109" t="s">
        <v>121</v>
      </c>
      <c r="K80" s="69" t="s">
        <v>1107</v>
      </c>
      <c r="L80" s="69" t="s">
        <v>1047</v>
      </c>
      <c r="M80" s="69" t="s">
        <v>338</v>
      </c>
    </row>
    <row r="81" customHeight="1" spans="1:13">
      <c r="A81" s="70">
        <v>84254</v>
      </c>
      <c r="B81" s="70">
        <v>122041</v>
      </c>
      <c r="C81" s="70">
        <v>1186821</v>
      </c>
      <c r="D81" s="70" t="s">
        <v>66</v>
      </c>
      <c r="E81" s="70" t="s">
        <v>1188</v>
      </c>
      <c r="F81" s="72" t="s">
        <v>1042</v>
      </c>
      <c r="G81" s="72" t="s">
        <v>1175</v>
      </c>
      <c r="H81" s="70" t="s">
        <v>1106</v>
      </c>
      <c r="I81" s="70" t="s">
        <v>1107</v>
      </c>
      <c r="J81" s="109" t="s">
        <v>113</v>
      </c>
      <c r="K81" s="69" t="s">
        <v>1107</v>
      </c>
      <c r="L81" s="69" t="s">
        <v>1047</v>
      </c>
      <c r="M81" s="69" t="s">
        <v>338</v>
      </c>
    </row>
    <row r="82" hidden="1" customHeight="1" spans="1:13">
      <c r="A82" s="70">
        <v>79328</v>
      </c>
      <c r="B82" s="70">
        <v>116239</v>
      </c>
      <c r="C82" s="70">
        <v>1174024</v>
      </c>
      <c r="D82" s="70" t="s">
        <v>66</v>
      </c>
      <c r="E82" s="70" t="s">
        <v>1189</v>
      </c>
      <c r="F82" s="72" t="s">
        <v>1037</v>
      </c>
      <c r="G82" s="72" t="s">
        <v>1190</v>
      </c>
      <c r="H82" s="70" t="s">
        <v>1106</v>
      </c>
      <c r="I82" s="70" t="s">
        <v>1107</v>
      </c>
      <c r="J82" s="109" t="s">
        <v>77</v>
      </c>
      <c r="K82" s="69" t="s">
        <v>1107</v>
      </c>
      <c r="L82" s="69" t="s">
        <v>1047</v>
      </c>
      <c r="M82" s="69" t="s">
        <v>338</v>
      </c>
    </row>
    <row r="83" hidden="1" customHeight="1" spans="1:13">
      <c r="A83" s="70">
        <v>69223</v>
      </c>
      <c r="B83" s="70">
        <v>98818</v>
      </c>
      <c r="C83" s="70">
        <v>1186808</v>
      </c>
      <c r="D83" s="70" t="s">
        <v>66</v>
      </c>
      <c r="E83" s="70" t="s">
        <v>1191</v>
      </c>
      <c r="F83" s="72" t="s">
        <v>1037</v>
      </c>
      <c r="G83" s="72" t="s">
        <v>1190</v>
      </c>
      <c r="H83" s="70" t="s">
        <v>1106</v>
      </c>
      <c r="I83" s="70" t="s">
        <v>1107</v>
      </c>
      <c r="J83" s="109" t="s">
        <v>65</v>
      </c>
      <c r="K83" s="69" t="s">
        <v>1107</v>
      </c>
      <c r="L83" s="69" t="s">
        <v>401</v>
      </c>
      <c r="M83" s="69" t="s">
        <v>338</v>
      </c>
    </row>
    <row r="84" hidden="1" customHeight="1" spans="1:13">
      <c r="A84" s="70">
        <v>16946</v>
      </c>
      <c r="B84" s="70">
        <v>29858</v>
      </c>
      <c r="C84" s="70">
        <v>1164801</v>
      </c>
      <c r="D84" s="70" t="s">
        <v>66</v>
      </c>
      <c r="E84" s="70" t="s">
        <v>1192</v>
      </c>
      <c r="F84" s="72" t="s">
        <v>1042</v>
      </c>
      <c r="G84" s="72" t="s">
        <v>1193</v>
      </c>
      <c r="H84" s="68" t="s">
        <v>1106</v>
      </c>
      <c r="I84" s="70" t="s">
        <v>1107</v>
      </c>
      <c r="J84" s="109" t="s">
        <v>89</v>
      </c>
      <c r="K84" s="69" t="s">
        <v>1107</v>
      </c>
      <c r="L84" s="69" t="s">
        <v>1047</v>
      </c>
      <c r="M84" s="69" t="s">
        <v>338</v>
      </c>
    </row>
    <row r="85" hidden="1" customHeight="1" spans="1:13">
      <c r="A85" s="70">
        <v>28196</v>
      </c>
      <c r="B85" s="70">
        <v>49716</v>
      </c>
      <c r="C85" s="70">
        <v>1174226</v>
      </c>
      <c r="D85" s="70" t="s">
        <v>66</v>
      </c>
      <c r="E85" s="70" t="s">
        <v>1194</v>
      </c>
      <c r="F85" s="72" t="s">
        <v>1042</v>
      </c>
      <c r="G85" s="72" t="s">
        <v>1193</v>
      </c>
      <c r="H85" s="70" t="s">
        <v>1106</v>
      </c>
      <c r="I85" s="70" t="s">
        <v>1107</v>
      </c>
      <c r="J85" s="109" t="s">
        <v>73</v>
      </c>
      <c r="K85" s="69" t="s">
        <v>1107</v>
      </c>
      <c r="L85" s="69" t="s">
        <v>337</v>
      </c>
      <c r="M85" s="69" t="s">
        <v>338</v>
      </c>
    </row>
    <row r="86" hidden="1" customHeight="1" spans="1:13">
      <c r="A86" s="70">
        <v>13193</v>
      </c>
      <c r="B86" s="70">
        <v>22425</v>
      </c>
      <c r="C86" s="70">
        <v>1166542</v>
      </c>
      <c r="D86" s="70" t="s">
        <v>66</v>
      </c>
      <c r="E86" s="70" t="s">
        <v>1169</v>
      </c>
      <c r="F86" s="72" t="s">
        <v>1042</v>
      </c>
      <c r="G86" s="72" t="s">
        <v>1195</v>
      </c>
      <c r="H86" s="68" t="s">
        <v>1106</v>
      </c>
      <c r="I86" s="70" t="s">
        <v>1107</v>
      </c>
      <c r="J86" s="109" t="s">
        <v>89</v>
      </c>
      <c r="K86" s="69" t="s">
        <v>1107</v>
      </c>
      <c r="L86" s="69" t="s">
        <v>1047</v>
      </c>
      <c r="M86" s="69" t="s">
        <v>338</v>
      </c>
    </row>
    <row r="87" hidden="1" customHeight="1" spans="1:13">
      <c r="A87" s="70">
        <v>45755</v>
      </c>
      <c r="B87" s="70">
        <v>70759</v>
      </c>
      <c r="C87" s="70">
        <v>1168328</v>
      </c>
      <c r="D87" s="70" t="s">
        <v>66</v>
      </c>
      <c r="E87" s="70" t="s">
        <v>1196</v>
      </c>
      <c r="F87" s="72" t="s">
        <v>1023</v>
      </c>
      <c r="G87" s="72" t="s">
        <v>1197</v>
      </c>
      <c r="H87" s="68" t="s">
        <v>1106</v>
      </c>
      <c r="I87" s="70" t="s">
        <v>1107</v>
      </c>
      <c r="J87" s="109" t="s">
        <v>81</v>
      </c>
      <c r="K87" s="69" t="s">
        <v>1107</v>
      </c>
      <c r="L87" s="69" t="s">
        <v>337</v>
      </c>
      <c r="M87" s="69" t="s">
        <v>338</v>
      </c>
    </row>
    <row r="88" hidden="1" customHeight="1" spans="1:13">
      <c r="A88" s="70">
        <v>23315</v>
      </c>
      <c r="B88" s="70">
        <v>40977</v>
      </c>
      <c r="C88" s="70">
        <v>1168372</v>
      </c>
      <c r="D88" s="70" t="s">
        <v>66</v>
      </c>
      <c r="E88" s="70" t="s">
        <v>1198</v>
      </c>
      <c r="F88" s="72" t="s">
        <v>1042</v>
      </c>
      <c r="G88" s="72" t="s">
        <v>1197</v>
      </c>
      <c r="H88" s="68" t="s">
        <v>1106</v>
      </c>
      <c r="I88" s="70" t="s">
        <v>1107</v>
      </c>
      <c r="J88" s="109" t="s">
        <v>77</v>
      </c>
      <c r="K88" s="69" t="s">
        <v>1107</v>
      </c>
      <c r="L88" s="69" t="s">
        <v>1047</v>
      </c>
      <c r="M88" s="69" t="s">
        <v>338</v>
      </c>
    </row>
    <row r="89" hidden="1" customHeight="1" spans="1:13">
      <c r="A89" s="70">
        <v>16253</v>
      </c>
      <c r="B89" s="70">
        <v>28514</v>
      </c>
      <c r="C89" s="70">
        <v>1173992</v>
      </c>
      <c r="D89" s="70" t="s">
        <v>66</v>
      </c>
      <c r="E89" s="70" t="s">
        <v>1199</v>
      </c>
      <c r="F89" s="72" t="s">
        <v>1042</v>
      </c>
      <c r="G89" s="72" t="s">
        <v>1197</v>
      </c>
      <c r="H89" s="70" t="s">
        <v>1106</v>
      </c>
      <c r="I89" s="70" t="s">
        <v>1107</v>
      </c>
      <c r="J89" s="109" t="s">
        <v>125</v>
      </c>
      <c r="K89" s="69" t="s">
        <v>1107</v>
      </c>
      <c r="L89" s="69" t="s">
        <v>1047</v>
      </c>
      <c r="M89" s="69" t="s">
        <v>338</v>
      </c>
    </row>
    <row r="90" customHeight="1" spans="1:13">
      <c r="A90" s="70">
        <v>79206</v>
      </c>
      <c r="B90" s="70">
        <v>116113</v>
      </c>
      <c r="C90" s="70">
        <v>1182994</v>
      </c>
      <c r="D90" s="70" t="s">
        <v>70</v>
      </c>
      <c r="E90" s="70" t="s">
        <v>1200</v>
      </c>
      <c r="F90" s="72" t="s">
        <v>1042</v>
      </c>
      <c r="G90" s="72" t="s">
        <v>1083</v>
      </c>
      <c r="H90" s="70" t="s">
        <v>1106</v>
      </c>
      <c r="I90" s="70" t="s">
        <v>1107</v>
      </c>
      <c r="J90" s="109" t="s">
        <v>93</v>
      </c>
      <c r="K90" s="69" t="s">
        <v>1107</v>
      </c>
      <c r="L90" s="69" t="s">
        <v>1047</v>
      </c>
      <c r="M90" s="69" t="s">
        <v>338</v>
      </c>
    </row>
    <row r="91" customHeight="1" spans="1:13">
      <c r="A91" s="70">
        <v>60613</v>
      </c>
      <c r="B91" s="70">
        <v>105135</v>
      </c>
      <c r="C91" s="70">
        <v>1183023</v>
      </c>
      <c r="D91" s="70" t="s">
        <v>70</v>
      </c>
      <c r="E91" s="70" t="s">
        <v>1201</v>
      </c>
      <c r="F91" s="72" t="s">
        <v>1042</v>
      </c>
      <c r="G91" s="72" t="s">
        <v>1083</v>
      </c>
      <c r="H91" s="70" t="s">
        <v>1106</v>
      </c>
      <c r="I91" s="70" t="s">
        <v>1107</v>
      </c>
      <c r="J91" s="109" t="s">
        <v>89</v>
      </c>
      <c r="K91" s="69" t="s">
        <v>1107</v>
      </c>
      <c r="L91" s="69" t="s">
        <v>1047</v>
      </c>
      <c r="M91" s="69" t="s">
        <v>338</v>
      </c>
    </row>
    <row r="92" hidden="1" customHeight="1" spans="1:13">
      <c r="A92" s="70">
        <v>32156</v>
      </c>
      <c r="B92" s="70">
        <v>54607</v>
      </c>
      <c r="C92" s="70">
        <v>1162521</v>
      </c>
      <c r="D92" s="70" t="s">
        <v>74</v>
      </c>
      <c r="E92" s="70" t="s">
        <v>1202</v>
      </c>
      <c r="F92" s="72" t="s">
        <v>1042</v>
      </c>
      <c r="G92" s="72" t="s">
        <v>1112</v>
      </c>
      <c r="H92" s="68" t="s">
        <v>1106</v>
      </c>
      <c r="I92" s="70" t="s">
        <v>1107</v>
      </c>
      <c r="J92" s="109" t="s">
        <v>89</v>
      </c>
      <c r="K92" s="69" t="s">
        <v>1107</v>
      </c>
      <c r="L92" s="69" t="s">
        <v>1047</v>
      </c>
      <c r="M92" s="69" t="s">
        <v>338</v>
      </c>
    </row>
    <row r="93" hidden="1" customHeight="1" spans="1:13">
      <c r="A93" s="70">
        <v>27679</v>
      </c>
      <c r="B93" s="70">
        <v>49106</v>
      </c>
      <c r="C93" s="70">
        <v>1173949</v>
      </c>
      <c r="D93" s="70" t="s">
        <v>74</v>
      </c>
      <c r="E93" s="70" t="s">
        <v>1203</v>
      </c>
      <c r="F93" s="72" t="s">
        <v>1037</v>
      </c>
      <c r="G93" s="72" t="s">
        <v>1140</v>
      </c>
      <c r="H93" s="70" t="s">
        <v>1106</v>
      </c>
      <c r="I93" s="70" t="s">
        <v>1107</v>
      </c>
      <c r="J93" s="109" t="s">
        <v>89</v>
      </c>
      <c r="K93" s="69" t="s">
        <v>1107</v>
      </c>
      <c r="L93" s="69" t="s">
        <v>401</v>
      </c>
      <c r="M93" s="69" t="s">
        <v>338</v>
      </c>
    </row>
    <row r="94" customHeight="1" spans="1:13">
      <c r="A94" s="70">
        <v>16327</v>
      </c>
      <c r="B94" s="70">
        <v>28662</v>
      </c>
      <c r="C94" s="70">
        <v>1163421</v>
      </c>
      <c r="D94" s="70" t="s">
        <v>74</v>
      </c>
      <c r="E94" s="70" t="s">
        <v>1204</v>
      </c>
      <c r="F94" s="72" t="s">
        <v>1042</v>
      </c>
      <c r="G94" s="72" t="s">
        <v>1083</v>
      </c>
      <c r="H94" s="68" t="s">
        <v>1106</v>
      </c>
      <c r="I94" s="70" t="s">
        <v>1107</v>
      </c>
      <c r="J94" s="109" t="s">
        <v>77</v>
      </c>
      <c r="K94" s="69" t="s">
        <v>1107</v>
      </c>
      <c r="L94" s="69" t="s">
        <v>1047</v>
      </c>
      <c r="M94" s="69" t="s">
        <v>338</v>
      </c>
    </row>
    <row r="95" customHeight="1" spans="1:13">
      <c r="A95" s="70">
        <v>1580</v>
      </c>
      <c r="B95" s="70">
        <v>1329</v>
      </c>
      <c r="C95" s="70">
        <v>1166545</v>
      </c>
      <c r="D95" s="70" t="s">
        <v>74</v>
      </c>
      <c r="E95" s="70" t="s">
        <v>1205</v>
      </c>
      <c r="F95" s="72" t="s">
        <v>1042</v>
      </c>
      <c r="G95" s="72" t="s">
        <v>1083</v>
      </c>
      <c r="H95" s="68" t="s">
        <v>1106</v>
      </c>
      <c r="I95" s="70" t="s">
        <v>1107</v>
      </c>
      <c r="J95" s="109" t="s">
        <v>81</v>
      </c>
      <c r="K95" s="69" t="s">
        <v>1107</v>
      </c>
      <c r="L95" s="69" t="s">
        <v>1047</v>
      </c>
      <c r="M95" s="69" t="s">
        <v>338</v>
      </c>
    </row>
    <row r="96" customHeight="1" spans="1:13">
      <c r="A96" s="70">
        <v>33603</v>
      </c>
      <c r="B96" s="70">
        <v>56356</v>
      </c>
      <c r="C96" s="70">
        <v>1167434</v>
      </c>
      <c r="D96" s="70" t="s">
        <v>74</v>
      </c>
      <c r="E96" s="70" t="s">
        <v>1206</v>
      </c>
      <c r="F96" s="72" t="s">
        <v>1042</v>
      </c>
      <c r="G96" s="72" t="s">
        <v>1083</v>
      </c>
      <c r="H96" s="68" t="s">
        <v>1106</v>
      </c>
      <c r="I96" s="70" t="s">
        <v>1107</v>
      </c>
      <c r="J96" s="109" t="s">
        <v>65</v>
      </c>
      <c r="K96" s="69" t="s">
        <v>1107</v>
      </c>
      <c r="L96" s="69" t="s">
        <v>1047</v>
      </c>
      <c r="M96" s="69" t="s">
        <v>338</v>
      </c>
    </row>
    <row r="97" customHeight="1" spans="1:13">
      <c r="A97" s="70">
        <v>27096</v>
      </c>
      <c r="B97" s="70">
        <v>48402</v>
      </c>
      <c r="C97" s="70">
        <v>1175113</v>
      </c>
      <c r="D97" s="70" t="s">
        <v>74</v>
      </c>
      <c r="E97" s="70" t="s">
        <v>1207</v>
      </c>
      <c r="F97" s="72" t="s">
        <v>1057</v>
      </c>
      <c r="G97" s="72" t="s">
        <v>1083</v>
      </c>
      <c r="H97" s="70" t="s">
        <v>1106</v>
      </c>
      <c r="I97" s="70" t="s">
        <v>1107</v>
      </c>
      <c r="J97" s="109" t="s">
        <v>65</v>
      </c>
      <c r="K97" s="69" t="s">
        <v>1107</v>
      </c>
      <c r="L97" s="69" t="s">
        <v>1047</v>
      </c>
      <c r="M97" s="69" t="s">
        <v>338</v>
      </c>
    </row>
    <row r="98" customHeight="1" spans="1:13">
      <c r="A98" s="70">
        <v>26042</v>
      </c>
      <c r="B98" s="70">
        <v>46412</v>
      </c>
      <c r="C98" s="70">
        <v>1186861</v>
      </c>
      <c r="D98" s="70" t="s">
        <v>74</v>
      </c>
      <c r="E98" s="70" t="s">
        <v>1208</v>
      </c>
      <c r="F98" s="72" t="s">
        <v>1042</v>
      </c>
      <c r="G98" s="72" t="s">
        <v>1083</v>
      </c>
      <c r="H98" s="70" t="s">
        <v>1106</v>
      </c>
      <c r="I98" s="70" t="s">
        <v>1107</v>
      </c>
      <c r="J98" s="109" t="s">
        <v>65</v>
      </c>
      <c r="K98" s="69" t="s">
        <v>1107</v>
      </c>
      <c r="L98" s="69" t="s">
        <v>1047</v>
      </c>
      <c r="M98" s="69" t="s">
        <v>338</v>
      </c>
    </row>
    <row r="99" hidden="1" customHeight="1" spans="1:13">
      <c r="A99" s="70">
        <v>9712</v>
      </c>
      <c r="B99" s="70">
        <v>15829</v>
      </c>
      <c r="C99" s="70">
        <v>1167442</v>
      </c>
      <c r="D99" s="70" t="s">
        <v>74</v>
      </c>
      <c r="E99" s="70" t="s">
        <v>1209</v>
      </c>
      <c r="F99" s="72" t="s">
        <v>1037</v>
      </c>
      <c r="G99" s="72" t="s">
        <v>1170</v>
      </c>
      <c r="H99" s="68" t="s">
        <v>1106</v>
      </c>
      <c r="I99" s="70" t="s">
        <v>1107</v>
      </c>
      <c r="J99" s="109" t="s">
        <v>89</v>
      </c>
      <c r="K99" s="69" t="s">
        <v>1107</v>
      </c>
      <c r="L99" s="69" t="s">
        <v>1047</v>
      </c>
      <c r="M99" s="69" t="s">
        <v>338</v>
      </c>
    </row>
    <row r="100" customHeight="1" spans="1:13">
      <c r="A100" s="70">
        <v>84504</v>
      </c>
      <c r="B100" s="70">
        <v>122364</v>
      </c>
      <c r="C100" s="70">
        <v>1168321</v>
      </c>
      <c r="D100" s="70" t="s">
        <v>74</v>
      </c>
      <c r="E100" s="70" t="s">
        <v>1210</v>
      </c>
      <c r="F100" s="72" t="s">
        <v>1042</v>
      </c>
      <c r="G100" s="72" t="s">
        <v>1175</v>
      </c>
      <c r="H100" s="68" t="s">
        <v>1106</v>
      </c>
      <c r="I100" s="70" t="s">
        <v>1107</v>
      </c>
      <c r="J100" s="109" t="s">
        <v>73</v>
      </c>
      <c r="K100" s="69" t="s">
        <v>1107</v>
      </c>
      <c r="L100" s="69" t="s">
        <v>337</v>
      </c>
      <c r="M100" s="69" t="s">
        <v>338</v>
      </c>
    </row>
    <row r="101" customHeight="1" spans="1:13">
      <c r="A101" s="70">
        <v>9489</v>
      </c>
      <c r="B101" s="70">
        <v>15383</v>
      </c>
      <c r="C101" s="70">
        <v>1169733</v>
      </c>
      <c r="D101" s="70" t="s">
        <v>74</v>
      </c>
      <c r="E101" s="70" t="s">
        <v>1211</v>
      </c>
      <c r="F101" s="72" t="s">
        <v>1042</v>
      </c>
      <c r="G101" s="72" t="s">
        <v>1175</v>
      </c>
      <c r="H101" s="68" t="s">
        <v>1106</v>
      </c>
      <c r="I101" s="70" t="s">
        <v>1107</v>
      </c>
      <c r="J101" s="109" t="s">
        <v>89</v>
      </c>
      <c r="K101" s="69" t="s">
        <v>1107</v>
      </c>
      <c r="L101" s="69" t="s">
        <v>1047</v>
      </c>
      <c r="M101" s="69" t="s">
        <v>338</v>
      </c>
    </row>
    <row r="102" hidden="1" customHeight="1" spans="1:13">
      <c r="A102" s="70">
        <v>31371</v>
      </c>
      <c r="B102" s="70">
        <v>53605</v>
      </c>
      <c r="C102" s="70">
        <v>1165167</v>
      </c>
      <c r="D102" s="70" t="s">
        <v>74</v>
      </c>
      <c r="E102" s="70" t="s">
        <v>1212</v>
      </c>
      <c r="F102" s="72" t="s">
        <v>1042</v>
      </c>
      <c r="G102" s="72" t="s">
        <v>1193</v>
      </c>
      <c r="H102" s="68" t="s">
        <v>1106</v>
      </c>
      <c r="I102" s="70" t="s">
        <v>1107</v>
      </c>
      <c r="J102" s="109" t="s">
        <v>113</v>
      </c>
      <c r="K102" s="69" t="s">
        <v>1107</v>
      </c>
      <c r="L102" s="69" t="s">
        <v>1047</v>
      </c>
      <c r="M102" s="69" t="s">
        <v>338</v>
      </c>
    </row>
    <row r="103" hidden="1" customHeight="1" spans="1:13">
      <c r="A103" s="70">
        <v>71621</v>
      </c>
      <c r="B103" s="70">
        <v>101527</v>
      </c>
      <c r="C103" s="70">
        <v>1184844</v>
      </c>
      <c r="D103" s="70" t="s">
        <v>78</v>
      </c>
      <c r="E103" s="70" t="s">
        <v>1213</v>
      </c>
      <c r="F103" s="72" t="s">
        <v>1057</v>
      </c>
      <c r="G103" s="72" t="s">
        <v>1112</v>
      </c>
      <c r="H103" s="70" t="s">
        <v>1106</v>
      </c>
      <c r="I103" s="70" t="s">
        <v>1107</v>
      </c>
      <c r="J103" s="109" t="s">
        <v>77</v>
      </c>
      <c r="K103" s="69" t="s">
        <v>1107</v>
      </c>
      <c r="L103" s="69" t="s">
        <v>1047</v>
      </c>
      <c r="M103" s="69" t="s">
        <v>338</v>
      </c>
    </row>
    <row r="104" customHeight="1" spans="1:13">
      <c r="A104" s="70">
        <v>71708</v>
      </c>
      <c r="B104" s="70">
        <v>101698</v>
      </c>
      <c r="C104" s="70">
        <v>1160884</v>
      </c>
      <c r="D104" s="70" t="s">
        <v>78</v>
      </c>
      <c r="E104" s="70" t="s">
        <v>1214</v>
      </c>
      <c r="F104" s="72" t="s">
        <v>1057</v>
      </c>
      <c r="G104" s="72" t="s">
        <v>1122</v>
      </c>
      <c r="H104" s="68" t="s">
        <v>1106</v>
      </c>
      <c r="I104" s="70" t="s">
        <v>1107</v>
      </c>
      <c r="J104" s="109" t="s">
        <v>113</v>
      </c>
      <c r="K104" s="69" t="s">
        <v>1107</v>
      </c>
      <c r="L104" s="69" t="s">
        <v>1047</v>
      </c>
      <c r="M104" s="69" t="s">
        <v>338</v>
      </c>
    </row>
    <row r="105" customHeight="1" spans="1:13">
      <c r="A105" s="70">
        <v>69797</v>
      </c>
      <c r="B105" s="70">
        <v>99499</v>
      </c>
      <c r="C105" s="70">
        <v>1181892</v>
      </c>
      <c r="D105" s="70" t="s">
        <v>78</v>
      </c>
      <c r="E105" s="70" t="s">
        <v>1215</v>
      </c>
      <c r="F105" s="72" t="s">
        <v>1042</v>
      </c>
      <c r="G105" s="72" t="s">
        <v>1122</v>
      </c>
      <c r="H105" s="70" t="s">
        <v>1106</v>
      </c>
      <c r="I105" s="70" t="s">
        <v>1107</v>
      </c>
      <c r="J105" s="109" t="s">
        <v>93</v>
      </c>
      <c r="K105" s="69" t="s">
        <v>1107</v>
      </c>
      <c r="L105" s="69" t="s">
        <v>1047</v>
      </c>
      <c r="M105" s="69" t="s">
        <v>338</v>
      </c>
    </row>
    <row r="106" hidden="1" customHeight="1" spans="1:13">
      <c r="A106" s="70">
        <v>64517</v>
      </c>
      <c r="B106" s="70">
        <v>99448</v>
      </c>
      <c r="C106" s="70">
        <v>1186816</v>
      </c>
      <c r="D106" s="70" t="s">
        <v>78</v>
      </c>
      <c r="E106" s="70" t="s">
        <v>1216</v>
      </c>
      <c r="F106" s="72" t="s">
        <v>1026</v>
      </c>
      <c r="G106" s="72" t="s">
        <v>1140</v>
      </c>
      <c r="H106" s="70" t="s">
        <v>1106</v>
      </c>
      <c r="I106" s="70" t="s">
        <v>1107</v>
      </c>
      <c r="J106" s="109" t="s">
        <v>97</v>
      </c>
      <c r="K106" s="69" t="s">
        <v>1107</v>
      </c>
      <c r="L106" s="69" t="s">
        <v>401</v>
      </c>
      <c r="M106" s="69" t="s">
        <v>338</v>
      </c>
    </row>
    <row r="107" customHeight="1" spans="1:13">
      <c r="A107" s="70">
        <v>28174</v>
      </c>
      <c r="B107" s="70">
        <v>96874</v>
      </c>
      <c r="C107" s="70">
        <v>1160648</v>
      </c>
      <c r="D107" s="70" t="s">
        <v>78</v>
      </c>
      <c r="E107" s="70" t="s">
        <v>1217</v>
      </c>
      <c r="F107" s="72" t="s">
        <v>1042</v>
      </c>
      <c r="G107" s="72" t="s">
        <v>1083</v>
      </c>
      <c r="H107" s="68" t="s">
        <v>1106</v>
      </c>
      <c r="I107" s="70" t="s">
        <v>1107</v>
      </c>
      <c r="J107" s="109" t="s">
        <v>77</v>
      </c>
      <c r="K107" s="69" t="s">
        <v>1107</v>
      </c>
      <c r="L107" s="69" t="s">
        <v>1047</v>
      </c>
      <c r="M107" s="69" t="s">
        <v>338</v>
      </c>
    </row>
    <row r="108" customHeight="1" spans="1:13">
      <c r="A108" s="70">
        <v>28783</v>
      </c>
      <c r="B108" s="70">
        <v>89700</v>
      </c>
      <c r="C108" s="70">
        <v>1172904</v>
      </c>
      <c r="D108" s="70" t="s">
        <v>78</v>
      </c>
      <c r="E108" s="70" t="s">
        <v>1218</v>
      </c>
      <c r="F108" s="72" t="s">
        <v>1042</v>
      </c>
      <c r="G108" s="72" t="s">
        <v>1083</v>
      </c>
      <c r="H108" s="70" t="s">
        <v>1106</v>
      </c>
      <c r="I108" s="70" t="s">
        <v>1107</v>
      </c>
      <c r="J108" s="109" t="s">
        <v>77</v>
      </c>
      <c r="K108" s="69" t="s">
        <v>1107</v>
      </c>
      <c r="L108" s="69" t="s">
        <v>1047</v>
      </c>
      <c r="M108" s="69" t="s">
        <v>338</v>
      </c>
    </row>
    <row r="109" customHeight="1" spans="1:13">
      <c r="A109" s="70">
        <v>63412</v>
      </c>
      <c r="B109" s="70">
        <v>91864</v>
      </c>
      <c r="C109" s="70">
        <v>1177621</v>
      </c>
      <c r="D109" s="70" t="s">
        <v>78</v>
      </c>
      <c r="E109" s="70" t="s">
        <v>1219</v>
      </c>
      <c r="F109" s="72" t="s">
        <v>1042</v>
      </c>
      <c r="G109" s="72" t="s">
        <v>1083</v>
      </c>
      <c r="H109" s="70" t="s">
        <v>1106</v>
      </c>
      <c r="I109" s="70" t="s">
        <v>1107</v>
      </c>
      <c r="J109" s="109" t="s">
        <v>65</v>
      </c>
      <c r="K109" s="69" t="s">
        <v>1107</v>
      </c>
      <c r="L109" s="69" t="s">
        <v>1047</v>
      </c>
      <c r="M109" s="69" t="s">
        <v>338</v>
      </c>
    </row>
    <row r="110" customHeight="1" spans="1:13">
      <c r="A110" s="70">
        <v>28783</v>
      </c>
      <c r="B110" s="70">
        <v>89700</v>
      </c>
      <c r="C110" s="70">
        <v>1171137</v>
      </c>
      <c r="D110" s="70" t="s">
        <v>78</v>
      </c>
      <c r="E110" s="70" t="s">
        <v>1218</v>
      </c>
      <c r="F110" s="72" t="s">
        <v>1042</v>
      </c>
      <c r="G110" s="72" t="s">
        <v>1175</v>
      </c>
      <c r="H110" s="68" t="s">
        <v>1106</v>
      </c>
      <c r="I110" s="70" t="s">
        <v>1107</v>
      </c>
      <c r="J110" s="109" t="s">
        <v>113</v>
      </c>
      <c r="K110" s="69" t="s">
        <v>1107</v>
      </c>
      <c r="L110" s="69" t="s">
        <v>1047</v>
      </c>
      <c r="M110" s="69" t="s">
        <v>338</v>
      </c>
    </row>
    <row r="111" customHeight="1" spans="1:13">
      <c r="A111" s="70">
        <v>74364</v>
      </c>
      <c r="B111" s="70">
        <v>110462</v>
      </c>
      <c r="C111" s="70">
        <v>1183006</v>
      </c>
      <c r="D111" s="70" t="s">
        <v>78</v>
      </c>
      <c r="E111" s="70" t="s">
        <v>1220</v>
      </c>
      <c r="F111" s="72" t="s">
        <v>1042</v>
      </c>
      <c r="G111" s="72" t="s">
        <v>1175</v>
      </c>
      <c r="H111" s="70" t="s">
        <v>1106</v>
      </c>
      <c r="I111" s="70" t="s">
        <v>1107</v>
      </c>
      <c r="J111" s="70" t="s">
        <v>89</v>
      </c>
      <c r="K111" s="69" t="s">
        <v>1107</v>
      </c>
      <c r="L111" s="69" t="s">
        <v>1047</v>
      </c>
      <c r="M111" s="69" t="s">
        <v>338</v>
      </c>
    </row>
    <row r="112" hidden="1" customHeight="1" spans="1:13">
      <c r="A112" s="70">
        <v>59968</v>
      </c>
      <c r="B112" s="70">
        <v>87633</v>
      </c>
      <c r="C112" s="70">
        <v>1163415</v>
      </c>
      <c r="D112" s="70" t="s">
        <v>82</v>
      </c>
      <c r="E112" s="70" t="s">
        <v>1221</v>
      </c>
      <c r="F112" s="72" t="s">
        <v>1037</v>
      </c>
      <c r="G112" s="72" t="s">
        <v>1112</v>
      </c>
      <c r="H112" s="68" t="s">
        <v>1106</v>
      </c>
      <c r="I112" s="70" t="s">
        <v>1107</v>
      </c>
      <c r="J112" s="109" t="s">
        <v>65</v>
      </c>
      <c r="K112" s="69" t="s">
        <v>1107</v>
      </c>
      <c r="L112" s="69" t="s">
        <v>337</v>
      </c>
      <c r="M112" s="69" t="s">
        <v>338</v>
      </c>
    </row>
    <row r="113" hidden="1" customHeight="1" spans="1:13">
      <c r="A113" s="70">
        <v>64729</v>
      </c>
      <c r="B113" s="70">
        <v>93443</v>
      </c>
      <c r="C113" s="70">
        <v>1177342</v>
      </c>
      <c r="D113" s="70" t="s">
        <v>82</v>
      </c>
      <c r="E113" s="70" t="s">
        <v>1222</v>
      </c>
      <c r="F113" s="72" t="s">
        <v>1042</v>
      </c>
      <c r="G113" s="72" t="s">
        <v>1112</v>
      </c>
      <c r="H113" s="70" t="s">
        <v>1106</v>
      </c>
      <c r="I113" s="70" t="s">
        <v>1107</v>
      </c>
      <c r="J113" s="109" t="s">
        <v>125</v>
      </c>
      <c r="K113" s="69" t="s">
        <v>1107</v>
      </c>
      <c r="L113" s="69" t="s">
        <v>1047</v>
      </c>
      <c r="M113" s="69" t="s">
        <v>338</v>
      </c>
    </row>
    <row r="114" hidden="1" customHeight="1" spans="1:13">
      <c r="A114" s="70">
        <v>62159</v>
      </c>
      <c r="B114" s="70">
        <v>90308</v>
      </c>
      <c r="C114" s="70">
        <v>1183001</v>
      </c>
      <c r="D114" s="70" t="s">
        <v>82</v>
      </c>
      <c r="E114" s="70" t="s">
        <v>1223</v>
      </c>
      <c r="F114" s="72" t="s">
        <v>1037</v>
      </c>
      <c r="G114" s="72" t="s">
        <v>1112</v>
      </c>
      <c r="H114" s="70" t="s">
        <v>1106</v>
      </c>
      <c r="I114" s="70" t="s">
        <v>1107</v>
      </c>
      <c r="J114" s="109" t="s">
        <v>65</v>
      </c>
      <c r="K114" s="69" t="s">
        <v>1107</v>
      </c>
      <c r="L114" s="69" t="s">
        <v>1047</v>
      </c>
      <c r="M114" s="69" t="s">
        <v>338</v>
      </c>
    </row>
    <row r="115" customHeight="1" spans="1:13">
      <c r="A115" s="70">
        <v>52843</v>
      </c>
      <c r="B115" s="70">
        <v>122436</v>
      </c>
      <c r="C115" s="70">
        <v>1168362</v>
      </c>
      <c r="D115" s="70" t="s">
        <v>82</v>
      </c>
      <c r="E115" s="70" t="s">
        <v>1224</v>
      </c>
      <c r="F115" s="72" t="s">
        <v>1042</v>
      </c>
      <c r="G115" s="72" t="s">
        <v>1122</v>
      </c>
      <c r="H115" s="68" t="s">
        <v>1106</v>
      </c>
      <c r="I115" s="70" t="s">
        <v>1107</v>
      </c>
      <c r="J115" s="109" t="s">
        <v>113</v>
      </c>
      <c r="K115" s="69" t="s">
        <v>1107</v>
      </c>
      <c r="L115" s="69" t="s">
        <v>337</v>
      </c>
      <c r="M115" s="69" t="s">
        <v>338</v>
      </c>
    </row>
    <row r="116" customHeight="1" spans="1:13">
      <c r="A116" s="70">
        <v>48184</v>
      </c>
      <c r="B116" s="70">
        <v>73625</v>
      </c>
      <c r="C116" s="70">
        <v>1169891</v>
      </c>
      <c r="D116" s="70" t="s">
        <v>82</v>
      </c>
      <c r="E116" s="70" t="s">
        <v>1225</v>
      </c>
      <c r="F116" s="72" t="s">
        <v>1042</v>
      </c>
      <c r="G116" s="72" t="s">
        <v>1122</v>
      </c>
      <c r="H116" s="68" t="s">
        <v>1106</v>
      </c>
      <c r="I116" s="70" t="s">
        <v>1107</v>
      </c>
      <c r="J116" s="109" t="s">
        <v>77</v>
      </c>
      <c r="K116" s="69" t="s">
        <v>1107</v>
      </c>
      <c r="L116" s="69" t="s">
        <v>1047</v>
      </c>
      <c r="M116" s="69" t="s">
        <v>338</v>
      </c>
    </row>
    <row r="117" customHeight="1" spans="1:13">
      <c r="A117" s="70">
        <v>5572</v>
      </c>
      <c r="B117" s="70">
        <v>7614</v>
      </c>
      <c r="C117" s="70">
        <v>1171839</v>
      </c>
      <c r="D117" s="70" t="s">
        <v>82</v>
      </c>
      <c r="E117" s="70" t="s">
        <v>1226</v>
      </c>
      <c r="F117" s="72" t="s">
        <v>1057</v>
      </c>
      <c r="G117" s="72" t="s">
        <v>1122</v>
      </c>
      <c r="H117" s="68" t="s">
        <v>1106</v>
      </c>
      <c r="I117" s="70" t="s">
        <v>1107</v>
      </c>
      <c r="J117" s="109" t="s">
        <v>113</v>
      </c>
      <c r="K117" s="69" t="s">
        <v>1107</v>
      </c>
      <c r="L117" s="69" t="s">
        <v>1047</v>
      </c>
      <c r="M117" s="69" t="s">
        <v>338</v>
      </c>
    </row>
    <row r="118" customHeight="1" spans="1:13">
      <c r="A118" s="70">
        <v>5606</v>
      </c>
      <c r="B118" s="70">
        <v>74761</v>
      </c>
      <c r="C118" s="70">
        <v>1177607</v>
      </c>
      <c r="D118" s="70" t="s">
        <v>82</v>
      </c>
      <c r="E118" s="70" t="s">
        <v>1048</v>
      </c>
      <c r="F118" s="72" t="s">
        <v>1042</v>
      </c>
      <c r="G118" s="72" t="s">
        <v>1122</v>
      </c>
      <c r="H118" s="70" t="s">
        <v>1106</v>
      </c>
      <c r="I118" s="70" t="s">
        <v>1107</v>
      </c>
      <c r="J118" s="109" t="s">
        <v>97</v>
      </c>
      <c r="K118" s="69" t="s">
        <v>1107</v>
      </c>
      <c r="L118" s="69" t="s">
        <v>1047</v>
      </c>
      <c r="M118" s="69" t="s">
        <v>338</v>
      </c>
    </row>
    <row r="119" customHeight="1" spans="1:13">
      <c r="A119" s="70">
        <v>64147</v>
      </c>
      <c r="B119" s="70">
        <v>92738</v>
      </c>
      <c r="C119" s="70">
        <v>1185185</v>
      </c>
      <c r="D119" s="70" t="s">
        <v>82</v>
      </c>
      <c r="E119" s="70" t="s">
        <v>1227</v>
      </c>
      <c r="F119" s="72" t="s">
        <v>1057</v>
      </c>
      <c r="G119" s="72" t="s">
        <v>1122</v>
      </c>
      <c r="H119" s="70" t="s">
        <v>1106</v>
      </c>
      <c r="I119" s="70" t="s">
        <v>1107</v>
      </c>
      <c r="J119" s="109" t="s">
        <v>65</v>
      </c>
      <c r="K119" s="69" t="s">
        <v>1107</v>
      </c>
      <c r="L119" s="69" t="s">
        <v>337</v>
      </c>
      <c r="M119" s="69" t="s">
        <v>338</v>
      </c>
    </row>
    <row r="120" hidden="1" customHeight="1" spans="1:13">
      <c r="A120" s="70">
        <v>64568</v>
      </c>
      <c r="B120" s="70">
        <v>93226</v>
      </c>
      <c r="C120" s="70">
        <v>1185175</v>
      </c>
      <c r="D120" s="70" t="s">
        <v>82</v>
      </c>
      <c r="E120" s="70" t="s">
        <v>1228</v>
      </c>
      <c r="F120" s="72" t="s">
        <v>1029</v>
      </c>
      <c r="G120" s="72" t="s">
        <v>1229</v>
      </c>
      <c r="H120" s="70" t="s">
        <v>1106</v>
      </c>
      <c r="I120" s="70" t="s">
        <v>1107</v>
      </c>
      <c r="J120" s="109" t="s">
        <v>89</v>
      </c>
      <c r="K120" s="69" t="s">
        <v>1107</v>
      </c>
      <c r="L120" s="69" t="s">
        <v>337</v>
      </c>
      <c r="M120" s="69" t="s">
        <v>338</v>
      </c>
    </row>
    <row r="121" hidden="1" customHeight="1" spans="1:13">
      <c r="A121" s="70">
        <v>18453</v>
      </c>
      <c r="B121" s="70">
        <v>94279</v>
      </c>
      <c r="C121" s="70">
        <v>1165687</v>
      </c>
      <c r="D121" s="70" t="s">
        <v>82</v>
      </c>
      <c r="E121" s="70" t="s">
        <v>1230</v>
      </c>
      <c r="F121" s="72" t="s">
        <v>1042</v>
      </c>
      <c r="G121" s="72" t="s">
        <v>1138</v>
      </c>
      <c r="H121" s="68" t="s">
        <v>1106</v>
      </c>
      <c r="I121" s="70" t="s">
        <v>1107</v>
      </c>
      <c r="J121" s="109" t="s">
        <v>89</v>
      </c>
      <c r="K121" s="69" t="s">
        <v>1107</v>
      </c>
      <c r="L121" s="69" t="s">
        <v>337</v>
      </c>
      <c r="M121" s="69" t="s">
        <v>338</v>
      </c>
    </row>
    <row r="122" customHeight="1" spans="1:13">
      <c r="A122" s="70">
        <v>25000</v>
      </c>
      <c r="B122" s="70">
        <v>44304</v>
      </c>
      <c r="C122" s="70">
        <v>1167428</v>
      </c>
      <c r="D122" s="70" t="s">
        <v>82</v>
      </c>
      <c r="E122" s="70" t="s">
        <v>1231</v>
      </c>
      <c r="F122" s="72" t="s">
        <v>1042</v>
      </c>
      <c r="G122" s="72" t="s">
        <v>1083</v>
      </c>
      <c r="H122" s="68" t="s">
        <v>1106</v>
      </c>
      <c r="I122" s="70" t="s">
        <v>1107</v>
      </c>
      <c r="J122" s="109" t="s">
        <v>89</v>
      </c>
      <c r="K122" s="69" t="s">
        <v>1107</v>
      </c>
      <c r="L122" s="69" t="s">
        <v>337</v>
      </c>
      <c r="M122" s="69" t="s">
        <v>338</v>
      </c>
    </row>
    <row r="123" customHeight="1" spans="1:13">
      <c r="A123" s="70">
        <v>7833</v>
      </c>
      <c r="B123" s="70">
        <v>12055</v>
      </c>
      <c r="C123" s="70">
        <v>1171836</v>
      </c>
      <c r="D123" s="70" t="s">
        <v>82</v>
      </c>
      <c r="E123" s="70" t="s">
        <v>1232</v>
      </c>
      <c r="F123" s="72" t="s">
        <v>1042</v>
      </c>
      <c r="G123" s="72" t="s">
        <v>1083</v>
      </c>
      <c r="H123" s="68" t="s">
        <v>1106</v>
      </c>
      <c r="I123" s="70" t="s">
        <v>1107</v>
      </c>
      <c r="J123" s="109" t="s">
        <v>113</v>
      </c>
      <c r="K123" s="69" t="s">
        <v>1107</v>
      </c>
      <c r="L123" s="69" t="s">
        <v>1047</v>
      </c>
      <c r="M123" s="69" t="s">
        <v>338</v>
      </c>
    </row>
    <row r="124" customHeight="1" spans="1:13">
      <c r="A124" s="70">
        <v>63947</v>
      </c>
      <c r="B124" s="70">
        <v>92493</v>
      </c>
      <c r="C124" s="70">
        <v>1173981</v>
      </c>
      <c r="D124" s="70" t="s">
        <v>82</v>
      </c>
      <c r="E124" s="70" t="s">
        <v>1233</v>
      </c>
      <c r="F124" s="72" t="s">
        <v>1042</v>
      </c>
      <c r="G124" s="72" t="s">
        <v>1083</v>
      </c>
      <c r="H124" s="70" t="s">
        <v>1106</v>
      </c>
      <c r="I124" s="70" t="s">
        <v>1107</v>
      </c>
      <c r="J124" s="109" t="s">
        <v>77</v>
      </c>
      <c r="K124" s="69" t="s">
        <v>1107</v>
      </c>
      <c r="L124" s="69" t="s">
        <v>1047</v>
      </c>
      <c r="M124" s="69" t="s">
        <v>338</v>
      </c>
    </row>
    <row r="125" customHeight="1" spans="1:13">
      <c r="A125" s="70">
        <v>6823</v>
      </c>
      <c r="B125" s="70">
        <v>10038</v>
      </c>
      <c r="C125" s="70">
        <v>1175555</v>
      </c>
      <c r="D125" s="70" t="s">
        <v>82</v>
      </c>
      <c r="E125" s="70" t="s">
        <v>1234</v>
      </c>
      <c r="F125" s="72" t="s">
        <v>1042</v>
      </c>
      <c r="G125" s="72" t="s">
        <v>1083</v>
      </c>
      <c r="H125" s="70" t="s">
        <v>1106</v>
      </c>
      <c r="I125" s="70" t="s">
        <v>1107</v>
      </c>
      <c r="J125" s="109" t="s">
        <v>77</v>
      </c>
      <c r="K125" s="69" t="s">
        <v>1107</v>
      </c>
      <c r="L125" s="69" t="s">
        <v>337</v>
      </c>
      <c r="M125" s="69" t="s">
        <v>338</v>
      </c>
    </row>
    <row r="126" customHeight="1" spans="1:13">
      <c r="A126" s="70">
        <v>3082</v>
      </c>
      <c r="B126" s="70">
        <v>3199</v>
      </c>
      <c r="C126" s="70">
        <v>1183917</v>
      </c>
      <c r="D126" s="70" t="s">
        <v>82</v>
      </c>
      <c r="E126" s="70" t="s">
        <v>1235</v>
      </c>
      <c r="F126" s="72" t="s">
        <v>1085</v>
      </c>
      <c r="G126" s="72" t="s">
        <v>1083</v>
      </c>
      <c r="H126" s="70" t="s">
        <v>1106</v>
      </c>
      <c r="I126" s="70" t="s">
        <v>1107</v>
      </c>
      <c r="J126" s="109" t="s">
        <v>121</v>
      </c>
      <c r="K126" s="69" t="s">
        <v>1107</v>
      </c>
      <c r="L126" s="69" t="s">
        <v>401</v>
      </c>
      <c r="M126" s="69" t="s">
        <v>338</v>
      </c>
    </row>
    <row r="127" customHeight="1" spans="1:13">
      <c r="A127" s="105">
        <v>29051</v>
      </c>
      <c r="B127" s="105">
        <v>69381</v>
      </c>
      <c r="C127" s="105">
        <v>1185250</v>
      </c>
      <c r="D127" s="105" t="s">
        <v>82</v>
      </c>
      <c r="E127" s="105" t="s">
        <v>1236</v>
      </c>
      <c r="F127" s="106" t="s">
        <v>1042</v>
      </c>
      <c r="G127" s="106" t="s">
        <v>1083</v>
      </c>
      <c r="H127" s="105" t="s">
        <v>1106</v>
      </c>
      <c r="I127" s="105" t="s">
        <v>1107</v>
      </c>
      <c r="J127" s="105" t="s">
        <v>133</v>
      </c>
      <c r="K127" s="110" t="s">
        <v>1107</v>
      </c>
      <c r="L127" s="110" t="s">
        <v>337</v>
      </c>
      <c r="M127" s="110" t="s">
        <v>338</v>
      </c>
    </row>
    <row r="128" customHeight="1" spans="1:13">
      <c r="A128" s="70">
        <v>65132</v>
      </c>
      <c r="B128" s="70">
        <v>93927</v>
      </c>
      <c r="C128" s="70">
        <v>1166544</v>
      </c>
      <c r="D128" s="70" t="s">
        <v>82</v>
      </c>
      <c r="E128" s="70" t="s">
        <v>1179</v>
      </c>
      <c r="F128" s="72" t="s">
        <v>1042</v>
      </c>
      <c r="G128" s="72" t="s">
        <v>1175</v>
      </c>
      <c r="H128" s="68" t="s">
        <v>1106</v>
      </c>
      <c r="I128" s="70" t="s">
        <v>1107</v>
      </c>
      <c r="J128" s="109" t="s">
        <v>113</v>
      </c>
      <c r="K128" s="69" t="s">
        <v>1107</v>
      </c>
      <c r="L128" s="69" t="s">
        <v>1047</v>
      </c>
      <c r="M128" s="69" t="s">
        <v>338</v>
      </c>
    </row>
    <row r="129" customHeight="1" spans="1:13">
      <c r="A129" s="70">
        <v>49185</v>
      </c>
      <c r="B129" s="70">
        <v>74773</v>
      </c>
      <c r="C129" s="70">
        <v>1166546</v>
      </c>
      <c r="D129" s="70" t="s">
        <v>82</v>
      </c>
      <c r="E129" s="70" t="s">
        <v>1237</v>
      </c>
      <c r="F129" s="72" t="s">
        <v>1042</v>
      </c>
      <c r="G129" s="100" t="s">
        <v>1175</v>
      </c>
      <c r="H129" s="68" t="s">
        <v>1106</v>
      </c>
      <c r="I129" s="70" t="s">
        <v>1107</v>
      </c>
      <c r="J129" s="109" t="s">
        <v>113</v>
      </c>
      <c r="K129" s="69" t="s">
        <v>1107</v>
      </c>
      <c r="L129" s="69" t="s">
        <v>1047</v>
      </c>
      <c r="M129" s="69" t="s">
        <v>338</v>
      </c>
    </row>
    <row r="130" customHeight="1" spans="1:13">
      <c r="A130" s="70">
        <v>64940</v>
      </c>
      <c r="B130" s="70">
        <v>93692</v>
      </c>
      <c r="C130" s="70">
        <v>1178418</v>
      </c>
      <c r="D130" s="70" t="s">
        <v>82</v>
      </c>
      <c r="E130" s="70" t="s">
        <v>1238</v>
      </c>
      <c r="F130" s="72" t="s">
        <v>1042</v>
      </c>
      <c r="G130" s="72" t="s">
        <v>1175</v>
      </c>
      <c r="H130" s="70" t="s">
        <v>1106</v>
      </c>
      <c r="I130" s="70" t="s">
        <v>1107</v>
      </c>
      <c r="J130" s="109" t="s">
        <v>93</v>
      </c>
      <c r="K130" s="69" t="s">
        <v>1107</v>
      </c>
      <c r="L130" s="69" t="s">
        <v>1047</v>
      </c>
      <c r="M130" s="69" t="s">
        <v>338</v>
      </c>
    </row>
    <row r="131" customHeight="1" spans="1:13">
      <c r="A131" s="70">
        <v>8501</v>
      </c>
      <c r="B131" s="70">
        <v>73931</v>
      </c>
      <c r="C131" s="70">
        <v>1186831</v>
      </c>
      <c r="D131" s="70" t="s">
        <v>82</v>
      </c>
      <c r="E131" s="70" t="s">
        <v>1239</v>
      </c>
      <c r="F131" s="72" t="s">
        <v>1042</v>
      </c>
      <c r="G131" s="72" t="s">
        <v>1175</v>
      </c>
      <c r="H131" s="70" t="s">
        <v>1106</v>
      </c>
      <c r="I131" s="70" t="s">
        <v>1107</v>
      </c>
      <c r="J131" s="109" t="s">
        <v>73</v>
      </c>
      <c r="K131" s="69" t="s">
        <v>1107</v>
      </c>
      <c r="L131" s="69" t="s">
        <v>1047</v>
      </c>
      <c r="M131" s="69" t="s">
        <v>338</v>
      </c>
    </row>
    <row r="132" hidden="1" customHeight="1" spans="1:13">
      <c r="A132" s="70">
        <v>33568</v>
      </c>
      <c r="B132" s="70">
        <v>56311</v>
      </c>
      <c r="C132" s="70">
        <v>1161960</v>
      </c>
      <c r="D132" s="70" t="s">
        <v>86</v>
      </c>
      <c r="E132" s="70" t="s">
        <v>1240</v>
      </c>
      <c r="F132" s="72" t="s">
        <v>1023</v>
      </c>
      <c r="G132" s="72" t="s">
        <v>1105</v>
      </c>
      <c r="H132" s="68" t="s">
        <v>1106</v>
      </c>
      <c r="I132" s="70" t="s">
        <v>1107</v>
      </c>
      <c r="J132" s="109" t="s">
        <v>125</v>
      </c>
      <c r="K132" s="69" t="s">
        <v>1107</v>
      </c>
      <c r="L132" s="69" t="s">
        <v>337</v>
      </c>
      <c r="M132" s="69" t="s">
        <v>338</v>
      </c>
    </row>
    <row r="133" hidden="1" customHeight="1" spans="1:13">
      <c r="A133" s="70">
        <v>75588</v>
      </c>
      <c r="B133" s="70">
        <v>111842</v>
      </c>
      <c r="C133" s="70">
        <v>1176254</v>
      </c>
      <c r="D133" s="70" t="s">
        <v>86</v>
      </c>
      <c r="E133" s="70" t="s">
        <v>1241</v>
      </c>
      <c r="F133" s="72" t="s">
        <v>1042</v>
      </c>
      <c r="G133" s="72" t="s">
        <v>1112</v>
      </c>
      <c r="H133" s="70" t="s">
        <v>1106</v>
      </c>
      <c r="I133" s="70" t="s">
        <v>1107</v>
      </c>
      <c r="J133" s="109" t="s">
        <v>89</v>
      </c>
      <c r="K133" s="69" t="s">
        <v>1107</v>
      </c>
      <c r="L133" s="69" t="s">
        <v>1047</v>
      </c>
      <c r="M133" s="69" t="s">
        <v>338</v>
      </c>
    </row>
    <row r="134" hidden="1" customHeight="1" spans="1:13">
      <c r="A134" s="70">
        <v>19862</v>
      </c>
      <c r="B134" s="70">
        <v>34028</v>
      </c>
      <c r="C134" s="70">
        <v>1183920</v>
      </c>
      <c r="D134" s="70" t="s">
        <v>86</v>
      </c>
      <c r="E134" s="70" t="s">
        <v>1242</v>
      </c>
      <c r="F134" s="72" t="s">
        <v>1057</v>
      </c>
      <c r="G134" s="72" t="s">
        <v>1112</v>
      </c>
      <c r="H134" s="70" t="s">
        <v>1106</v>
      </c>
      <c r="I134" s="70" t="s">
        <v>1107</v>
      </c>
      <c r="J134" s="109" t="s">
        <v>89</v>
      </c>
      <c r="K134" s="69" t="s">
        <v>1107</v>
      </c>
      <c r="L134" s="69" t="s">
        <v>1047</v>
      </c>
      <c r="M134" s="69" t="s">
        <v>338</v>
      </c>
    </row>
    <row r="135" customHeight="1" spans="1:13">
      <c r="A135" s="70">
        <v>30041</v>
      </c>
      <c r="B135" s="70">
        <v>51998</v>
      </c>
      <c r="C135" s="70">
        <v>1172981</v>
      </c>
      <c r="D135" s="70" t="s">
        <v>86</v>
      </c>
      <c r="E135" s="70" t="s">
        <v>1243</v>
      </c>
      <c r="F135" s="72" t="s">
        <v>1042</v>
      </c>
      <c r="G135" s="72" t="s">
        <v>1122</v>
      </c>
      <c r="H135" s="70" t="s">
        <v>1106</v>
      </c>
      <c r="I135" s="70" t="s">
        <v>1107</v>
      </c>
      <c r="J135" s="109" t="s">
        <v>113</v>
      </c>
      <c r="K135" s="69" t="s">
        <v>1107</v>
      </c>
      <c r="L135" s="69" t="s">
        <v>1047</v>
      </c>
      <c r="M135" s="69" t="s">
        <v>338</v>
      </c>
    </row>
    <row r="136" customHeight="1" spans="1:13">
      <c r="A136" s="70">
        <v>35877</v>
      </c>
      <c r="B136" s="70">
        <v>59091</v>
      </c>
      <c r="C136" s="70">
        <v>1164973</v>
      </c>
      <c r="D136" s="70" t="s">
        <v>86</v>
      </c>
      <c r="E136" s="70" t="s">
        <v>1244</v>
      </c>
      <c r="F136" s="72" t="s">
        <v>1042</v>
      </c>
      <c r="G136" s="72" t="s">
        <v>1083</v>
      </c>
      <c r="H136" s="68" t="s">
        <v>1106</v>
      </c>
      <c r="I136" s="70" t="s">
        <v>1107</v>
      </c>
      <c r="J136" s="109" t="s">
        <v>89</v>
      </c>
      <c r="K136" s="69" t="s">
        <v>1107</v>
      </c>
      <c r="L136" s="69" t="s">
        <v>1047</v>
      </c>
      <c r="M136" s="69" t="s">
        <v>338</v>
      </c>
    </row>
    <row r="137" customHeight="1" spans="1:13">
      <c r="A137" s="70">
        <v>26411</v>
      </c>
      <c r="B137" s="70">
        <v>17847</v>
      </c>
      <c r="C137" s="70">
        <v>1177137</v>
      </c>
      <c r="D137" s="70" t="s">
        <v>86</v>
      </c>
      <c r="E137" s="70" t="s">
        <v>1245</v>
      </c>
      <c r="F137" s="72" t="s">
        <v>1042</v>
      </c>
      <c r="G137" s="72" t="s">
        <v>1083</v>
      </c>
      <c r="H137" s="70" t="s">
        <v>1106</v>
      </c>
      <c r="I137" s="70" t="s">
        <v>1107</v>
      </c>
      <c r="J137" s="109" t="s">
        <v>113</v>
      </c>
      <c r="K137" s="69" t="s">
        <v>1107</v>
      </c>
      <c r="L137" s="69" t="s">
        <v>337</v>
      </c>
      <c r="M137" s="69" t="s">
        <v>338</v>
      </c>
    </row>
    <row r="138" customHeight="1" spans="1:13">
      <c r="A138" s="70">
        <v>80812</v>
      </c>
      <c r="B138" s="70">
        <v>118488</v>
      </c>
      <c r="C138" s="70">
        <v>1177617</v>
      </c>
      <c r="D138" s="70" t="s">
        <v>86</v>
      </c>
      <c r="E138" s="70" t="s">
        <v>1246</v>
      </c>
      <c r="F138" s="72" t="s">
        <v>1042</v>
      </c>
      <c r="G138" s="72" t="s">
        <v>1083</v>
      </c>
      <c r="H138" s="70" t="s">
        <v>1106</v>
      </c>
      <c r="I138" s="70" t="s">
        <v>1107</v>
      </c>
      <c r="J138" s="109" t="s">
        <v>65</v>
      </c>
      <c r="K138" s="69" t="s">
        <v>1107</v>
      </c>
      <c r="L138" s="69" t="s">
        <v>1047</v>
      </c>
      <c r="M138" s="69" t="s">
        <v>338</v>
      </c>
    </row>
    <row r="139" customHeight="1" spans="1:13">
      <c r="A139" s="70">
        <v>13992</v>
      </c>
      <c r="B139" s="70">
        <v>24000</v>
      </c>
      <c r="C139" s="70">
        <v>1169727</v>
      </c>
      <c r="D139" s="70" t="s">
        <v>94</v>
      </c>
      <c r="E139" s="70" t="s">
        <v>1247</v>
      </c>
      <c r="F139" s="72" t="s">
        <v>1042</v>
      </c>
      <c r="G139" s="72" t="s">
        <v>1122</v>
      </c>
      <c r="H139" s="68" t="s">
        <v>1106</v>
      </c>
      <c r="I139" s="70" t="s">
        <v>1107</v>
      </c>
      <c r="J139" s="109" t="s">
        <v>77</v>
      </c>
      <c r="K139" s="69" t="s">
        <v>1107</v>
      </c>
      <c r="L139" s="69" t="s">
        <v>1047</v>
      </c>
      <c r="M139" s="69" t="s">
        <v>338</v>
      </c>
    </row>
    <row r="140" customHeight="1" spans="1:13">
      <c r="A140" s="70">
        <v>15636</v>
      </c>
      <c r="B140" s="70">
        <v>27281</v>
      </c>
      <c r="C140" s="70">
        <v>1173935</v>
      </c>
      <c r="D140" s="70" t="s">
        <v>94</v>
      </c>
      <c r="E140" s="70" t="s">
        <v>1248</v>
      </c>
      <c r="F140" s="72" t="s">
        <v>1042</v>
      </c>
      <c r="G140" s="72" t="s">
        <v>1122</v>
      </c>
      <c r="H140" s="70" t="s">
        <v>1106</v>
      </c>
      <c r="I140" s="70" t="s">
        <v>1107</v>
      </c>
      <c r="J140" s="109" t="s">
        <v>65</v>
      </c>
      <c r="K140" s="69" t="s">
        <v>1107</v>
      </c>
      <c r="L140" s="69" t="s">
        <v>1047</v>
      </c>
      <c r="M140" s="69" t="s">
        <v>338</v>
      </c>
    </row>
    <row r="141" customHeight="1" spans="1:13">
      <c r="A141" s="70">
        <v>84331</v>
      </c>
      <c r="B141" s="70">
        <v>122140</v>
      </c>
      <c r="C141" s="70">
        <v>1174237</v>
      </c>
      <c r="D141" s="70" t="s">
        <v>94</v>
      </c>
      <c r="E141" s="70" t="s">
        <v>1249</v>
      </c>
      <c r="F141" s="72" t="s">
        <v>1057</v>
      </c>
      <c r="G141" s="72" t="s">
        <v>1122</v>
      </c>
      <c r="H141" s="70" t="s">
        <v>1106</v>
      </c>
      <c r="I141" s="70" t="s">
        <v>1107</v>
      </c>
      <c r="J141" s="109" t="s">
        <v>81</v>
      </c>
      <c r="K141" s="69" t="s">
        <v>1107</v>
      </c>
      <c r="L141" s="69" t="s">
        <v>1047</v>
      </c>
      <c r="M141" s="69" t="s">
        <v>338</v>
      </c>
    </row>
    <row r="142" customHeight="1" spans="1:13">
      <c r="A142" s="70">
        <v>65474</v>
      </c>
      <c r="B142" s="70">
        <v>94334</v>
      </c>
      <c r="C142" s="70">
        <v>1183916</v>
      </c>
      <c r="D142" s="70" t="s">
        <v>94</v>
      </c>
      <c r="E142" s="70" t="s">
        <v>1250</v>
      </c>
      <c r="F142" s="72" t="s">
        <v>1042</v>
      </c>
      <c r="G142" s="72" t="s">
        <v>1122</v>
      </c>
      <c r="H142" s="70" t="s">
        <v>1106</v>
      </c>
      <c r="I142" s="70" t="s">
        <v>1107</v>
      </c>
      <c r="J142" s="109" t="s">
        <v>113</v>
      </c>
      <c r="K142" s="69" t="s">
        <v>1107</v>
      </c>
      <c r="L142" s="69" t="s">
        <v>1047</v>
      </c>
      <c r="M142" s="69" t="s">
        <v>338</v>
      </c>
    </row>
    <row r="143" customHeight="1" spans="1:13">
      <c r="A143" s="105">
        <v>68741</v>
      </c>
      <c r="B143" s="105">
        <v>98273</v>
      </c>
      <c r="C143" s="105">
        <v>1163386</v>
      </c>
      <c r="D143" s="105" t="s">
        <v>94</v>
      </c>
      <c r="E143" s="105" t="s">
        <v>1251</v>
      </c>
      <c r="F143" s="106" t="s">
        <v>1042</v>
      </c>
      <c r="G143" s="106" t="s">
        <v>1083</v>
      </c>
      <c r="H143" s="111" t="s">
        <v>1106</v>
      </c>
      <c r="I143" s="105" t="s">
        <v>1107</v>
      </c>
      <c r="J143" s="105" t="s">
        <v>69</v>
      </c>
      <c r="K143" s="110" t="s">
        <v>1107</v>
      </c>
      <c r="L143" s="110" t="s">
        <v>337</v>
      </c>
      <c r="M143" s="110" t="s">
        <v>338</v>
      </c>
    </row>
    <row r="144" customHeight="1" spans="1:13">
      <c r="A144" s="70">
        <v>13992</v>
      </c>
      <c r="B144" s="70">
        <v>24000</v>
      </c>
      <c r="C144" s="70">
        <v>1164273</v>
      </c>
      <c r="D144" s="70" t="s">
        <v>94</v>
      </c>
      <c r="E144" s="70" t="s">
        <v>1247</v>
      </c>
      <c r="F144" s="72" t="s">
        <v>1042</v>
      </c>
      <c r="G144" s="72" t="s">
        <v>1083</v>
      </c>
      <c r="H144" s="68" t="s">
        <v>1106</v>
      </c>
      <c r="I144" s="70" t="s">
        <v>1107</v>
      </c>
      <c r="J144" s="109" t="s">
        <v>73</v>
      </c>
      <c r="K144" s="69" t="s">
        <v>1107</v>
      </c>
      <c r="L144" s="69" t="s">
        <v>337</v>
      </c>
      <c r="M144" s="69" t="s">
        <v>338</v>
      </c>
    </row>
    <row r="145" customHeight="1" spans="1:13">
      <c r="A145" s="70">
        <v>81385</v>
      </c>
      <c r="B145" s="70">
        <v>118704</v>
      </c>
      <c r="C145" s="70">
        <v>1168329</v>
      </c>
      <c r="D145" s="70" t="s">
        <v>94</v>
      </c>
      <c r="E145" s="70" t="s">
        <v>1252</v>
      </c>
      <c r="F145" s="72" t="s">
        <v>1042</v>
      </c>
      <c r="G145" s="72" t="s">
        <v>1083</v>
      </c>
      <c r="H145" s="68" t="s">
        <v>1106</v>
      </c>
      <c r="I145" s="70" t="s">
        <v>1107</v>
      </c>
      <c r="J145" s="109" t="s">
        <v>73</v>
      </c>
      <c r="K145" s="69" t="s">
        <v>1107</v>
      </c>
      <c r="L145" s="69" t="s">
        <v>1047</v>
      </c>
      <c r="M145" s="69" t="s">
        <v>338</v>
      </c>
    </row>
    <row r="146" customHeight="1" spans="1:13">
      <c r="A146" s="70">
        <v>26411</v>
      </c>
      <c r="B146" s="70">
        <v>17476</v>
      </c>
      <c r="C146" s="70">
        <v>1177145</v>
      </c>
      <c r="D146" s="70" t="s">
        <v>94</v>
      </c>
      <c r="E146" s="70" t="s">
        <v>1245</v>
      </c>
      <c r="F146" s="72" t="s">
        <v>1042</v>
      </c>
      <c r="G146" s="72" t="s">
        <v>1083</v>
      </c>
      <c r="H146" s="70" t="s">
        <v>1106</v>
      </c>
      <c r="I146" s="70" t="s">
        <v>1107</v>
      </c>
      <c r="J146" s="109" t="s">
        <v>113</v>
      </c>
      <c r="K146" s="69" t="s">
        <v>1107</v>
      </c>
      <c r="L146" s="69" t="s">
        <v>337</v>
      </c>
      <c r="M146" s="69" t="s">
        <v>338</v>
      </c>
    </row>
    <row r="147" customHeight="1" spans="1:13">
      <c r="A147" s="70">
        <v>72732</v>
      </c>
      <c r="B147" s="70">
        <v>102642</v>
      </c>
      <c r="C147" s="70">
        <v>1177626</v>
      </c>
      <c r="D147" s="70" t="s">
        <v>94</v>
      </c>
      <c r="E147" s="70" t="s">
        <v>1253</v>
      </c>
      <c r="F147" s="72" t="s">
        <v>1085</v>
      </c>
      <c r="G147" s="72" t="s">
        <v>1083</v>
      </c>
      <c r="H147" s="70" t="s">
        <v>1106</v>
      </c>
      <c r="I147" s="70" t="s">
        <v>1107</v>
      </c>
      <c r="J147" s="109" t="s">
        <v>73</v>
      </c>
      <c r="K147" s="69" t="s">
        <v>1107</v>
      </c>
      <c r="L147" s="69" t="s">
        <v>337</v>
      </c>
      <c r="M147" s="69" t="s">
        <v>338</v>
      </c>
    </row>
    <row r="148" customHeight="1" spans="1:13">
      <c r="A148" s="105">
        <v>41786</v>
      </c>
      <c r="B148" s="105">
        <v>114781</v>
      </c>
      <c r="C148" s="105">
        <v>1184176</v>
      </c>
      <c r="D148" s="105" t="s">
        <v>94</v>
      </c>
      <c r="E148" s="105" t="s">
        <v>1254</v>
      </c>
      <c r="F148" s="106" t="s">
        <v>1042</v>
      </c>
      <c r="G148" s="106" t="s">
        <v>1083</v>
      </c>
      <c r="H148" s="105" t="s">
        <v>1106</v>
      </c>
      <c r="I148" s="105" t="s">
        <v>1107</v>
      </c>
      <c r="J148" s="105" t="s">
        <v>133</v>
      </c>
      <c r="K148" s="110" t="s">
        <v>1107</v>
      </c>
      <c r="L148" s="110" t="s">
        <v>337</v>
      </c>
      <c r="M148" s="110" t="s">
        <v>338</v>
      </c>
    </row>
    <row r="149" customHeight="1" spans="1:13">
      <c r="A149" s="70">
        <v>80197</v>
      </c>
      <c r="B149" s="70">
        <v>117295</v>
      </c>
      <c r="C149" s="70">
        <v>1178425</v>
      </c>
      <c r="D149" s="70" t="s">
        <v>94</v>
      </c>
      <c r="E149" s="70" t="s">
        <v>1255</v>
      </c>
      <c r="F149" s="72" t="s">
        <v>1042</v>
      </c>
      <c r="G149" s="72" t="s">
        <v>1175</v>
      </c>
      <c r="H149" s="70" t="s">
        <v>1106</v>
      </c>
      <c r="I149" s="70" t="s">
        <v>1107</v>
      </c>
      <c r="J149" s="109" t="s">
        <v>89</v>
      </c>
      <c r="K149" s="69" t="s">
        <v>1107</v>
      </c>
      <c r="L149" s="69" t="s">
        <v>1047</v>
      </c>
      <c r="M149" s="69" t="s">
        <v>338</v>
      </c>
    </row>
    <row r="150" hidden="1" customHeight="1" spans="1:13">
      <c r="A150" s="70">
        <v>4608</v>
      </c>
      <c r="B150" s="70">
        <v>5780</v>
      </c>
      <c r="C150" s="70">
        <v>1177790</v>
      </c>
      <c r="D150" s="70" t="s">
        <v>110</v>
      </c>
      <c r="E150" s="70" t="s">
        <v>1256</v>
      </c>
      <c r="F150" s="72" t="s">
        <v>1023</v>
      </c>
      <c r="G150" s="72" t="s">
        <v>1257</v>
      </c>
      <c r="H150" s="70" t="s">
        <v>1106</v>
      </c>
      <c r="I150" s="70" t="s">
        <v>1107</v>
      </c>
      <c r="J150" s="109" t="s">
        <v>77</v>
      </c>
      <c r="K150" s="69" t="s">
        <v>1107</v>
      </c>
      <c r="L150" s="69" t="s">
        <v>337</v>
      </c>
      <c r="M150" s="69" t="s">
        <v>338</v>
      </c>
    </row>
    <row r="151" customHeight="1" spans="1:13">
      <c r="A151" s="70">
        <v>10327</v>
      </c>
      <c r="B151" s="70">
        <v>74486</v>
      </c>
      <c r="C151" s="70">
        <v>1172313</v>
      </c>
      <c r="D151" s="70" t="s">
        <v>110</v>
      </c>
      <c r="E151" s="70" t="s">
        <v>1258</v>
      </c>
      <c r="F151" s="72" t="s">
        <v>1042</v>
      </c>
      <c r="G151" s="72" t="s">
        <v>1122</v>
      </c>
      <c r="H151" s="68" t="s">
        <v>1106</v>
      </c>
      <c r="I151" s="70" t="s">
        <v>1107</v>
      </c>
      <c r="J151" s="109" t="s">
        <v>113</v>
      </c>
      <c r="K151" s="69" t="s">
        <v>1107</v>
      </c>
      <c r="L151" s="69" t="s">
        <v>1047</v>
      </c>
      <c r="M151" s="69" t="s">
        <v>338</v>
      </c>
    </row>
    <row r="152" customHeight="1" spans="1:13">
      <c r="A152" s="70">
        <v>65406</v>
      </c>
      <c r="B152" s="70">
        <v>120946</v>
      </c>
      <c r="C152" s="70">
        <v>1172929</v>
      </c>
      <c r="D152" s="70" t="s">
        <v>110</v>
      </c>
      <c r="E152" s="70" t="s">
        <v>1259</v>
      </c>
      <c r="F152" s="72" t="s">
        <v>1057</v>
      </c>
      <c r="G152" s="72" t="s">
        <v>1122</v>
      </c>
      <c r="H152" s="70" t="s">
        <v>1106</v>
      </c>
      <c r="I152" s="70" t="s">
        <v>1107</v>
      </c>
      <c r="J152" s="109" t="s">
        <v>77</v>
      </c>
      <c r="K152" s="69" t="s">
        <v>1107</v>
      </c>
      <c r="L152" s="69" t="s">
        <v>1047</v>
      </c>
      <c r="M152" s="69" t="s">
        <v>338</v>
      </c>
    </row>
    <row r="153" customHeight="1" spans="1:13">
      <c r="A153" s="70">
        <v>82453</v>
      </c>
      <c r="B153" s="70">
        <v>119947</v>
      </c>
      <c r="C153" s="70">
        <v>1172940</v>
      </c>
      <c r="D153" s="70" t="s">
        <v>110</v>
      </c>
      <c r="E153" s="70" t="s">
        <v>1260</v>
      </c>
      <c r="F153" s="72" t="s">
        <v>1042</v>
      </c>
      <c r="G153" s="72" t="s">
        <v>1122</v>
      </c>
      <c r="H153" s="70" t="s">
        <v>1106</v>
      </c>
      <c r="I153" s="70" t="s">
        <v>1107</v>
      </c>
      <c r="J153" s="109" t="s">
        <v>65</v>
      </c>
      <c r="K153" s="69" t="s">
        <v>1107</v>
      </c>
      <c r="L153" s="69" t="s">
        <v>1047</v>
      </c>
      <c r="M153" s="69" t="s">
        <v>338</v>
      </c>
    </row>
    <row r="154" hidden="1" customHeight="1" spans="1:13">
      <c r="A154" s="70">
        <v>84045</v>
      </c>
      <c r="B154" s="70">
        <v>121795</v>
      </c>
      <c r="C154" s="70">
        <v>1171475</v>
      </c>
      <c r="D154" s="70" t="s">
        <v>110</v>
      </c>
      <c r="E154" s="70" t="s">
        <v>1261</v>
      </c>
      <c r="F154" s="72" t="s">
        <v>1037</v>
      </c>
      <c r="G154" s="72" t="s">
        <v>1140</v>
      </c>
      <c r="H154" s="68" t="s">
        <v>1106</v>
      </c>
      <c r="I154" s="70" t="s">
        <v>1107</v>
      </c>
      <c r="J154" s="109" t="s">
        <v>109</v>
      </c>
      <c r="K154" s="69" t="s">
        <v>1107</v>
      </c>
      <c r="L154" s="69" t="s">
        <v>401</v>
      </c>
      <c r="M154" s="69" t="s">
        <v>338</v>
      </c>
    </row>
    <row r="155" hidden="1" customHeight="1" spans="1:13">
      <c r="A155" s="70">
        <v>39299</v>
      </c>
      <c r="B155" s="70">
        <v>86037</v>
      </c>
      <c r="C155" s="70">
        <v>1183912</v>
      </c>
      <c r="D155" s="70" t="s">
        <v>110</v>
      </c>
      <c r="E155" s="70" t="s">
        <v>1262</v>
      </c>
      <c r="F155" s="72" t="s">
        <v>1037</v>
      </c>
      <c r="G155" s="72" t="s">
        <v>1140</v>
      </c>
      <c r="H155" s="70" t="s">
        <v>1106</v>
      </c>
      <c r="I155" s="70" t="s">
        <v>1107</v>
      </c>
      <c r="J155" s="109" t="s">
        <v>73</v>
      </c>
      <c r="K155" s="69" t="s">
        <v>1107</v>
      </c>
      <c r="L155" s="69" t="s">
        <v>1047</v>
      </c>
      <c r="M155" s="69" t="s">
        <v>338</v>
      </c>
    </row>
    <row r="156" customHeight="1" spans="1:13">
      <c r="A156" s="112">
        <v>83826</v>
      </c>
      <c r="B156" s="112">
        <v>121552</v>
      </c>
      <c r="C156" s="112">
        <v>1160366</v>
      </c>
      <c r="D156" s="112" t="s">
        <v>110</v>
      </c>
      <c r="E156" s="113" t="s">
        <v>1263</v>
      </c>
      <c r="F156" s="113" t="s">
        <v>1042</v>
      </c>
      <c r="G156" s="113" t="s">
        <v>1083</v>
      </c>
      <c r="H156" s="113" t="s">
        <v>1106</v>
      </c>
      <c r="I156" s="112" t="s">
        <v>1107</v>
      </c>
      <c r="J156" s="112" t="s">
        <v>89</v>
      </c>
      <c r="K156" s="114" t="s">
        <v>1107</v>
      </c>
      <c r="L156" s="114" t="s">
        <v>1047</v>
      </c>
      <c r="M156" s="114" t="s">
        <v>338</v>
      </c>
    </row>
    <row r="157" customHeight="1" spans="1:13">
      <c r="A157" s="70">
        <v>83452</v>
      </c>
      <c r="B157" s="70">
        <v>121132</v>
      </c>
      <c r="C157" s="70">
        <v>1161121</v>
      </c>
      <c r="D157" s="70" t="s">
        <v>110</v>
      </c>
      <c r="E157" s="70" t="s">
        <v>1264</v>
      </c>
      <c r="F157" s="72" t="s">
        <v>1042</v>
      </c>
      <c r="G157" s="72" t="s">
        <v>1083</v>
      </c>
      <c r="H157" s="68" t="s">
        <v>1106</v>
      </c>
      <c r="I157" s="70" t="s">
        <v>1107</v>
      </c>
      <c r="J157" s="109" t="s">
        <v>65</v>
      </c>
      <c r="K157" s="69" t="s">
        <v>1107</v>
      </c>
      <c r="L157" s="69" t="s">
        <v>1047</v>
      </c>
      <c r="M157" s="69" t="s">
        <v>338</v>
      </c>
    </row>
    <row r="158" customHeight="1" spans="1:13">
      <c r="A158" s="70">
        <v>83036</v>
      </c>
      <c r="B158" s="70">
        <v>120644</v>
      </c>
      <c r="C158" s="70">
        <v>1162827</v>
      </c>
      <c r="D158" s="70" t="s">
        <v>110</v>
      </c>
      <c r="E158" s="70" t="s">
        <v>1265</v>
      </c>
      <c r="F158" s="72" t="s">
        <v>1042</v>
      </c>
      <c r="G158" s="72" t="s">
        <v>1083</v>
      </c>
      <c r="H158" s="68" t="s">
        <v>1106</v>
      </c>
      <c r="I158" s="70" t="s">
        <v>1107</v>
      </c>
      <c r="J158" s="109" t="s">
        <v>77</v>
      </c>
      <c r="K158" s="69" t="s">
        <v>1107</v>
      </c>
      <c r="L158" s="69" t="s">
        <v>1047</v>
      </c>
      <c r="M158" s="69" t="s">
        <v>338</v>
      </c>
    </row>
    <row r="159" customHeight="1" spans="1:13">
      <c r="A159" s="70">
        <v>16835</v>
      </c>
      <c r="B159" s="70">
        <v>68728</v>
      </c>
      <c r="C159" s="70">
        <v>1169701</v>
      </c>
      <c r="D159" s="70" t="s">
        <v>110</v>
      </c>
      <c r="E159" s="70" t="s">
        <v>1266</v>
      </c>
      <c r="F159" s="72" t="s">
        <v>1042</v>
      </c>
      <c r="G159" s="72" t="s">
        <v>1083</v>
      </c>
      <c r="H159" s="68" t="s">
        <v>1106</v>
      </c>
      <c r="I159" s="70" t="s">
        <v>1107</v>
      </c>
      <c r="J159" s="109" t="s">
        <v>73</v>
      </c>
      <c r="K159" s="69" t="s">
        <v>1107</v>
      </c>
      <c r="L159" s="69" t="s">
        <v>1047</v>
      </c>
      <c r="M159" s="69" t="s">
        <v>338</v>
      </c>
    </row>
    <row r="160" customHeight="1" spans="1:13">
      <c r="A160" s="70">
        <v>84472</v>
      </c>
      <c r="B160" s="70">
        <v>122316</v>
      </c>
      <c r="C160" s="70">
        <v>1170288</v>
      </c>
      <c r="D160" s="70" t="s">
        <v>110</v>
      </c>
      <c r="E160" s="70" t="s">
        <v>1267</v>
      </c>
      <c r="F160" s="72" t="s">
        <v>1042</v>
      </c>
      <c r="G160" s="72" t="s">
        <v>1083</v>
      </c>
      <c r="H160" s="68" t="s">
        <v>1106</v>
      </c>
      <c r="I160" s="70" t="s">
        <v>1107</v>
      </c>
      <c r="J160" s="109" t="s">
        <v>97</v>
      </c>
      <c r="K160" s="69" t="s">
        <v>1107</v>
      </c>
      <c r="L160" s="69" t="s">
        <v>1047</v>
      </c>
      <c r="M160" s="69" t="s">
        <v>338</v>
      </c>
    </row>
    <row r="161" customHeight="1" spans="1:13">
      <c r="A161" s="70">
        <v>83406</v>
      </c>
      <c r="B161" s="70">
        <v>121123</v>
      </c>
      <c r="C161" s="70">
        <v>1171366</v>
      </c>
      <c r="D161" s="70" t="s">
        <v>110</v>
      </c>
      <c r="E161" s="70" t="s">
        <v>1268</v>
      </c>
      <c r="F161" s="72" t="s">
        <v>1042</v>
      </c>
      <c r="G161" s="72" t="s">
        <v>1083</v>
      </c>
      <c r="H161" s="68" t="s">
        <v>1106</v>
      </c>
      <c r="I161" s="70" t="s">
        <v>1107</v>
      </c>
      <c r="J161" s="109" t="s">
        <v>77</v>
      </c>
      <c r="K161" s="69" t="s">
        <v>1107</v>
      </c>
      <c r="L161" s="69" t="s">
        <v>1047</v>
      </c>
      <c r="M161" s="69" t="s">
        <v>338</v>
      </c>
    </row>
    <row r="162" customHeight="1" spans="1:13">
      <c r="A162" s="70">
        <v>25211</v>
      </c>
      <c r="B162" s="70">
        <v>119513</v>
      </c>
      <c r="C162" s="70">
        <v>1174017</v>
      </c>
      <c r="D162" s="70" t="s">
        <v>110</v>
      </c>
      <c r="E162" s="70" t="s">
        <v>1269</v>
      </c>
      <c r="F162" s="72" t="s">
        <v>1042</v>
      </c>
      <c r="G162" s="72" t="s">
        <v>1083</v>
      </c>
      <c r="H162" s="70" t="s">
        <v>1106</v>
      </c>
      <c r="I162" s="70" t="s">
        <v>1107</v>
      </c>
      <c r="J162" s="109" t="s">
        <v>77</v>
      </c>
      <c r="K162" s="69" t="s">
        <v>1107</v>
      </c>
      <c r="L162" s="69" t="s">
        <v>1047</v>
      </c>
      <c r="M162" s="69" t="s">
        <v>338</v>
      </c>
    </row>
    <row r="163" customHeight="1" spans="1:13">
      <c r="A163" s="70">
        <v>84224</v>
      </c>
      <c r="B163" s="70">
        <v>122001</v>
      </c>
      <c r="C163" s="70">
        <v>1175778</v>
      </c>
      <c r="D163" s="70" t="s">
        <v>110</v>
      </c>
      <c r="E163" s="70" t="s">
        <v>1270</v>
      </c>
      <c r="F163" s="72" t="s">
        <v>1042</v>
      </c>
      <c r="G163" s="72" t="s">
        <v>1083</v>
      </c>
      <c r="H163" s="70" t="s">
        <v>1106</v>
      </c>
      <c r="I163" s="70" t="s">
        <v>1107</v>
      </c>
      <c r="J163" s="109" t="s">
        <v>89</v>
      </c>
      <c r="K163" s="69" t="s">
        <v>1107</v>
      </c>
      <c r="L163" s="69" t="s">
        <v>1047</v>
      </c>
      <c r="M163" s="69" t="s">
        <v>338</v>
      </c>
    </row>
    <row r="164" customHeight="1" spans="1:13">
      <c r="A164" s="70">
        <v>26411</v>
      </c>
      <c r="B164" s="70">
        <v>118336</v>
      </c>
      <c r="C164" s="70">
        <v>1177135</v>
      </c>
      <c r="D164" s="70" t="s">
        <v>110</v>
      </c>
      <c r="E164" s="70" t="s">
        <v>1245</v>
      </c>
      <c r="F164" s="72" t="s">
        <v>1042</v>
      </c>
      <c r="G164" s="72" t="s">
        <v>1083</v>
      </c>
      <c r="H164" s="70" t="s">
        <v>1106</v>
      </c>
      <c r="I164" s="70" t="s">
        <v>1107</v>
      </c>
      <c r="J164" s="109" t="s">
        <v>113</v>
      </c>
      <c r="K164" s="69" t="s">
        <v>1107</v>
      </c>
      <c r="L164" s="69" t="s">
        <v>337</v>
      </c>
      <c r="M164" s="69" t="s">
        <v>338</v>
      </c>
    </row>
    <row r="165" customHeight="1" spans="1:13">
      <c r="A165" s="70">
        <v>7439</v>
      </c>
      <c r="B165" s="70">
        <v>11270</v>
      </c>
      <c r="C165" s="70">
        <v>1177571</v>
      </c>
      <c r="D165" s="70" t="s">
        <v>110</v>
      </c>
      <c r="E165" s="70" t="s">
        <v>1271</v>
      </c>
      <c r="F165" s="72" t="s">
        <v>1042</v>
      </c>
      <c r="G165" s="72" t="s">
        <v>1083</v>
      </c>
      <c r="H165" s="70" t="s">
        <v>1106</v>
      </c>
      <c r="I165" s="70" t="s">
        <v>1107</v>
      </c>
      <c r="J165" s="109" t="s">
        <v>89</v>
      </c>
      <c r="K165" s="69" t="s">
        <v>1107</v>
      </c>
      <c r="L165" s="69" t="s">
        <v>337</v>
      </c>
      <c r="M165" s="69" t="s">
        <v>338</v>
      </c>
    </row>
    <row r="166" customHeight="1" spans="1:13">
      <c r="A166" s="70">
        <v>84685</v>
      </c>
      <c r="B166" s="70">
        <v>122558</v>
      </c>
      <c r="C166" s="70">
        <v>1178080</v>
      </c>
      <c r="D166" s="70" t="s">
        <v>110</v>
      </c>
      <c r="E166" s="70" t="s">
        <v>1272</v>
      </c>
      <c r="F166" s="72" t="s">
        <v>1042</v>
      </c>
      <c r="G166" s="72" t="s">
        <v>1083</v>
      </c>
      <c r="H166" s="70" t="s">
        <v>1106</v>
      </c>
      <c r="I166" s="70" t="s">
        <v>1107</v>
      </c>
      <c r="J166" s="109" t="s">
        <v>81</v>
      </c>
      <c r="K166" s="69" t="s">
        <v>1107</v>
      </c>
      <c r="L166" s="69" t="s">
        <v>1047</v>
      </c>
      <c r="M166" s="69" t="s">
        <v>338</v>
      </c>
    </row>
    <row r="167" customHeight="1" spans="1:13">
      <c r="A167" s="70">
        <v>84774</v>
      </c>
      <c r="B167" s="70">
        <v>122670</v>
      </c>
      <c r="C167" s="70">
        <v>1182974</v>
      </c>
      <c r="D167" s="70" t="s">
        <v>110</v>
      </c>
      <c r="E167" s="108" t="s">
        <v>1273</v>
      </c>
      <c r="F167" s="72" t="s">
        <v>1042</v>
      </c>
      <c r="G167" s="72" t="s">
        <v>1083</v>
      </c>
      <c r="H167" s="70" t="s">
        <v>1106</v>
      </c>
      <c r="I167" s="70" t="s">
        <v>1107</v>
      </c>
      <c r="J167" s="109" t="s">
        <v>65</v>
      </c>
      <c r="K167" s="69" t="s">
        <v>1107</v>
      </c>
      <c r="L167" s="69" t="s">
        <v>337</v>
      </c>
      <c r="M167" s="69" t="s">
        <v>338</v>
      </c>
    </row>
    <row r="168" customHeight="1" spans="1:13">
      <c r="A168" s="70">
        <v>83109</v>
      </c>
      <c r="B168" s="70">
        <v>120716</v>
      </c>
      <c r="C168" s="70">
        <v>1185159</v>
      </c>
      <c r="D168" s="70" t="s">
        <v>110</v>
      </c>
      <c r="E168" s="70" t="s">
        <v>1274</v>
      </c>
      <c r="F168" s="72" t="s">
        <v>1042</v>
      </c>
      <c r="G168" s="72" t="s">
        <v>1083</v>
      </c>
      <c r="H168" s="70" t="s">
        <v>1106</v>
      </c>
      <c r="I168" s="70" t="s">
        <v>1107</v>
      </c>
      <c r="J168" s="109" t="s">
        <v>77</v>
      </c>
      <c r="K168" s="69" t="s">
        <v>1107</v>
      </c>
      <c r="L168" s="69" t="s">
        <v>1047</v>
      </c>
      <c r="M168" s="69" t="s">
        <v>338</v>
      </c>
    </row>
    <row r="169" customHeight="1" spans="1:13">
      <c r="A169" s="70">
        <v>37066</v>
      </c>
      <c r="B169" s="70">
        <v>60516</v>
      </c>
      <c r="C169" s="70">
        <v>1185493</v>
      </c>
      <c r="D169" s="70" t="s">
        <v>110</v>
      </c>
      <c r="E169" s="70" t="s">
        <v>1275</v>
      </c>
      <c r="F169" s="72" t="s">
        <v>1042</v>
      </c>
      <c r="G169" s="72" t="s">
        <v>1083</v>
      </c>
      <c r="H169" s="70" t="s">
        <v>1106</v>
      </c>
      <c r="I169" s="70" t="s">
        <v>1107</v>
      </c>
      <c r="J169" s="109" t="s">
        <v>97</v>
      </c>
      <c r="K169" s="69" t="s">
        <v>1107</v>
      </c>
      <c r="L169" s="69" t="s">
        <v>1047</v>
      </c>
      <c r="M169" s="69" t="s">
        <v>338</v>
      </c>
    </row>
    <row r="170" customHeight="1" spans="1:13">
      <c r="A170" s="70">
        <v>83573</v>
      </c>
      <c r="B170" s="70">
        <v>121264</v>
      </c>
      <c r="C170" s="70">
        <v>1187346</v>
      </c>
      <c r="D170" s="70" t="s">
        <v>110</v>
      </c>
      <c r="E170" s="70" t="s">
        <v>1276</v>
      </c>
      <c r="F170" s="72" t="s">
        <v>1042</v>
      </c>
      <c r="G170" s="72" t="s">
        <v>1083</v>
      </c>
      <c r="H170" s="70" t="s">
        <v>1106</v>
      </c>
      <c r="I170" s="70" t="s">
        <v>1107</v>
      </c>
      <c r="J170" s="109" t="s">
        <v>65</v>
      </c>
      <c r="K170" s="69" t="s">
        <v>1107</v>
      </c>
      <c r="L170" s="69" t="s">
        <v>1047</v>
      </c>
      <c r="M170" s="69" t="s">
        <v>338</v>
      </c>
    </row>
    <row r="171" customHeight="1" spans="1:13">
      <c r="A171" s="70">
        <v>84235</v>
      </c>
      <c r="B171" s="70">
        <v>122021</v>
      </c>
      <c r="C171" s="70">
        <v>1169055</v>
      </c>
      <c r="D171" s="70" t="s">
        <v>110</v>
      </c>
      <c r="E171" s="70" t="s">
        <v>1277</v>
      </c>
      <c r="F171" s="72" t="s">
        <v>1085</v>
      </c>
      <c r="G171" s="72" t="s">
        <v>1175</v>
      </c>
      <c r="H171" s="68" t="s">
        <v>1106</v>
      </c>
      <c r="I171" s="70" t="s">
        <v>1107</v>
      </c>
      <c r="J171" s="109" t="s">
        <v>89</v>
      </c>
      <c r="K171" s="69" t="s">
        <v>1107</v>
      </c>
      <c r="L171" s="69" t="s">
        <v>401</v>
      </c>
      <c r="M171" s="69" t="s">
        <v>338</v>
      </c>
    </row>
    <row r="172" customHeight="1" spans="1:13">
      <c r="A172" s="70">
        <v>83481</v>
      </c>
      <c r="B172" s="70">
        <v>121162</v>
      </c>
      <c r="C172" s="70">
        <v>1177834</v>
      </c>
      <c r="D172" s="70" t="s">
        <v>110</v>
      </c>
      <c r="E172" s="70" t="s">
        <v>1278</v>
      </c>
      <c r="F172" s="72" t="s">
        <v>1042</v>
      </c>
      <c r="G172" s="72" t="s">
        <v>1175</v>
      </c>
      <c r="H172" s="70" t="s">
        <v>1106</v>
      </c>
      <c r="I172" s="70" t="s">
        <v>1107</v>
      </c>
      <c r="J172" s="109" t="s">
        <v>61</v>
      </c>
      <c r="K172" s="69" t="s">
        <v>1107</v>
      </c>
      <c r="L172" s="69" t="s">
        <v>1047</v>
      </c>
      <c r="M172" s="69" t="s">
        <v>338</v>
      </c>
    </row>
    <row r="173" customHeight="1" spans="1:13">
      <c r="A173" s="70">
        <v>56427</v>
      </c>
      <c r="B173" s="70">
        <v>83406</v>
      </c>
      <c r="C173" s="70">
        <v>1179096</v>
      </c>
      <c r="D173" s="70" t="s">
        <v>110</v>
      </c>
      <c r="E173" s="70" t="s">
        <v>1279</v>
      </c>
      <c r="F173" s="72" t="s">
        <v>1042</v>
      </c>
      <c r="G173" s="72" t="s">
        <v>1175</v>
      </c>
      <c r="H173" s="70" t="s">
        <v>1106</v>
      </c>
      <c r="I173" s="70" t="s">
        <v>1107</v>
      </c>
      <c r="J173" s="109" t="s">
        <v>73</v>
      </c>
      <c r="K173" s="69" t="s">
        <v>1107</v>
      </c>
      <c r="L173" s="69" t="s">
        <v>1047</v>
      </c>
      <c r="M173" s="69" t="s">
        <v>338</v>
      </c>
    </row>
    <row r="174" hidden="1" customHeight="1" spans="1:13">
      <c r="A174" s="70">
        <v>82719</v>
      </c>
      <c r="B174" s="70">
        <v>120264</v>
      </c>
      <c r="C174" s="70">
        <v>1166488</v>
      </c>
      <c r="D174" s="70" t="s">
        <v>110</v>
      </c>
      <c r="E174" s="70" t="s">
        <v>1280</v>
      </c>
      <c r="F174" s="72" t="s">
        <v>1037</v>
      </c>
      <c r="G174" s="72" t="s">
        <v>1190</v>
      </c>
      <c r="H174" s="68" t="s">
        <v>1106</v>
      </c>
      <c r="I174" s="70" t="s">
        <v>1107</v>
      </c>
      <c r="J174" s="109" t="s">
        <v>113</v>
      </c>
      <c r="K174" s="69" t="s">
        <v>1107</v>
      </c>
      <c r="L174" s="69" t="s">
        <v>401</v>
      </c>
      <c r="M174" s="69" t="s">
        <v>338</v>
      </c>
    </row>
    <row r="175" hidden="1" customHeight="1" spans="1:13">
      <c r="A175" s="70">
        <v>34373</v>
      </c>
      <c r="B175" s="70">
        <v>57279</v>
      </c>
      <c r="C175" s="70">
        <v>1181567</v>
      </c>
      <c r="D175" s="70" t="s">
        <v>110</v>
      </c>
      <c r="E175" s="70" t="s">
        <v>1281</v>
      </c>
      <c r="F175" s="70" t="s">
        <v>1042</v>
      </c>
      <c r="G175" s="72" t="s">
        <v>1197</v>
      </c>
      <c r="H175" s="70" t="s">
        <v>1106</v>
      </c>
      <c r="I175" s="70" t="s">
        <v>1107</v>
      </c>
      <c r="J175" s="109" t="s">
        <v>65</v>
      </c>
      <c r="K175" s="69" t="s">
        <v>1107</v>
      </c>
      <c r="L175" s="69" t="s">
        <v>337</v>
      </c>
      <c r="M175" s="69" t="s">
        <v>338</v>
      </c>
    </row>
    <row r="176" hidden="1" customHeight="1" spans="1:13">
      <c r="A176" s="70">
        <v>28271</v>
      </c>
      <c r="B176" s="70">
        <v>49812</v>
      </c>
      <c r="C176" s="70">
        <v>1182975</v>
      </c>
      <c r="D176" s="70" t="s">
        <v>110</v>
      </c>
      <c r="E176" s="70" t="s">
        <v>1282</v>
      </c>
      <c r="F176" s="72" t="s">
        <v>1042</v>
      </c>
      <c r="G176" s="72" t="s">
        <v>1197</v>
      </c>
      <c r="H176" s="70" t="s">
        <v>1106</v>
      </c>
      <c r="I176" s="70" t="s">
        <v>1107</v>
      </c>
      <c r="J176" s="109" t="s">
        <v>89</v>
      </c>
      <c r="K176" s="69" t="s">
        <v>1107</v>
      </c>
      <c r="L176" s="69" t="s">
        <v>1047</v>
      </c>
      <c r="M176" s="69" t="s">
        <v>338</v>
      </c>
    </row>
    <row r="177" customHeight="1" spans="1:13">
      <c r="A177" s="70">
        <v>84914</v>
      </c>
      <c r="B177" s="70">
        <v>122835</v>
      </c>
      <c r="C177" s="70">
        <v>1184732</v>
      </c>
      <c r="D177" s="70" t="s">
        <v>1283</v>
      </c>
      <c r="E177" s="70" t="s">
        <v>1284</v>
      </c>
      <c r="F177" s="72" t="s">
        <v>1085</v>
      </c>
      <c r="G177" s="72" t="s">
        <v>1083</v>
      </c>
      <c r="H177" s="70" t="s">
        <v>1106</v>
      </c>
      <c r="I177" s="70" t="s">
        <v>1107</v>
      </c>
      <c r="J177" s="109" t="s">
        <v>61</v>
      </c>
      <c r="K177" s="69" t="s">
        <v>1107</v>
      </c>
      <c r="L177" s="69" t="s">
        <v>1047</v>
      </c>
      <c r="M177" s="69" t="s">
        <v>338</v>
      </c>
    </row>
    <row r="178" customHeight="1" spans="1:13">
      <c r="A178" s="70">
        <v>83475</v>
      </c>
      <c r="B178" s="70">
        <v>122628</v>
      </c>
      <c r="C178" s="70">
        <v>1177165</v>
      </c>
      <c r="D178" s="70" t="s">
        <v>1283</v>
      </c>
      <c r="E178" s="70" t="s">
        <v>1285</v>
      </c>
      <c r="F178" s="72" t="s">
        <v>1042</v>
      </c>
      <c r="G178" s="72" t="s">
        <v>1175</v>
      </c>
      <c r="H178" s="70" t="s">
        <v>1106</v>
      </c>
      <c r="I178" s="70" t="s">
        <v>1107</v>
      </c>
      <c r="J178" s="109" t="s">
        <v>89</v>
      </c>
      <c r="K178" s="69" t="s">
        <v>1107</v>
      </c>
      <c r="L178" s="69" t="s">
        <v>1047</v>
      </c>
      <c r="M178" s="69" t="s">
        <v>338</v>
      </c>
    </row>
    <row r="179" customHeight="1" spans="1:13">
      <c r="A179" s="70">
        <v>22224</v>
      </c>
      <c r="B179" s="70">
        <v>38629</v>
      </c>
      <c r="C179" s="70">
        <v>1177152</v>
      </c>
      <c r="D179" s="70" t="s">
        <v>114</v>
      </c>
      <c r="E179" s="70" t="s">
        <v>1286</v>
      </c>
      <c r="F179" s="72" t="s">
        <v>1042</v>
      </c>
      <c r="G179" s="72" t="s">
        <v>1122</v>
      </c>
      <c r="H179" s="70" t="s">
        <v>1106</v>
      </c>
      <c r="I179" s="70" t="s">
        <v>1107</v>
      </c>
      <c r="J179" s="109" t="s">
        <v>77</v>
      </c>
      <c r="K179" s="69" t="s">
        <v>1107</v>
      </c>
      <c r="L179" s="69" t="s">
        <v>1047</v>
      </c>
      <c r="M179" s="69" t="s">
        <v>338</v>
      </c>
    </row>
    <row r="180" customHeight="1" spans="1:13">
      <c r="A180" s="70">
        <v>51458</v>
      </c>
      <c r="B180" s="70">
        <v>77457</v>
      </c>
      <c r="C180" s="70">
        <v>1164170</v>
      </c>
      <c r="D180" s="70" t="s">
        <v>114</v>
      </c>
      <c r="E180" s="70" t="s">
        <v>1287</v>
      </c>
      <c r="F180" s="72" t="s">
        <v>1042</v>
      </c>
      <c r="G180" s="72" t="s">
        <v>1083</v>
      </c>
      <c r="H180" s="68" t="s">
        <v>1106</v>
      </c>
      <c r="I180" s="70" t="s">
        <v>1107</v>
      </c>
      <c r="J180" s="109" t="s">
        <v>77</v>
      </c>
      <c r="K180" s="69" t="s">
        <v>1107</v>
      </c>
      <c r="L180" s="69" t="s">
        <v>1047</v>
      </c>
      <c r="M180" s="69" t="s">
        <v>338</v>
      </c>
    </row>
    <row r="181" customHeight="1" spans="1:13">
      <c r="A181" s="70">
        <v>22049</v>
      </c>
      <c r="B181" s="70">
        <v>38399</v>
      </c>
      <c r="C181" s="70">
        <v>1175109</v>
      </c>
      <c r="D181" s="70" t="s">
        <v>114</v>
      </c>
      <c r="E181" s="70" t="s">
        <v>1288</v>
      </c>
      <c r="F181" s="72" t="s">
        <v>1042</v>
      </c>
      <c r="G181" s="72" t="s">
        <v>1083</v>
      </c>
      <c r="H181" s="70" t="s">
        <v>1106</v>
      </c>
      <c r="I181" s="70" t="s">
        <v>1107</v>
      </c>
      <c r="J181" s="109" t="s">
        <v>125</v>
      </c>
      <c r="K181" s="69" t="s">
        <v>1107</v>
      </c>
      <c r="L181" s="69" t="s">
        <v>1047</v>
      </c>
      <c r="M181" s="69" t="s">
        <v>338</v>
      </c>
    </row>
    <row r="182" hidden="1" customHeight="1" spans="1:13">
      <c r="A182" s="70">
        <v>16648</v>
      </c>
      <c r="B182" s="70">
        <v>29289</v>
      </c>
      <c r="C182" s="70">
        <v>1186804</v>
      </c>
      <c r="D182" s="70" t="s">
        <v>118</v>
      </c>
      <c r="E182" s="70" t="s">
        <v>1289</v>
      </c>
      <c r="F182" s="72" t="s">
        <v>1085</v>
      </c>
      <c r="G182" s="72" t="s">
        <v>1112</v>
      </c>
      <c r="H182" s="70" t="s">
        <v>1106</v>
      </c>
      <c r="I182" s="70" t="s">
        <v>1107</v>
      </c>
      <c r="J182" s="109" t="s">
        <v>85</v>
      </c>
      <c r="K182" s="69" t="s">
        <v>1107</v>
      </c>
      <c r="L182" s="69" t="s">
        <v>337</v>
      </c>
      <c r="M182" s="69" t="s">
        <v>338</v>
      </c>
    </row>
    <row r="183" customHeight="1" spans="1:13">
      <c r="A183" s="70">
        <v>51630</v>
      </c>
      <c r="B183" s="70">
        <v>77665</v>
      </c>
      <c r="C183" s="70">
        <v>1171834</v>
      </c>
      <c r="D183" s="70" t="s">
        <v>118</v>
      </c>
      <c r="E183" s="70" t="s">
        <v>1290</v>
      </c>
      <c r="F183" s="72" t="s">
        <v>1057</v>
      </c>
      <c r="G183" s="72" t="s">
        <v>1122</v>
      </c>
      <c r="H183" s="68" t="s">
        <v>1106</v>
      </c>
      <c r="I183" s="70" t="s">
        <v>1107</v>
      </c>
      <c r="J183" s="109" t="s">
        <v>113</v>
      </c>
      <c r="K183" s="69" t="s">
        <v>1107</v>
      </c>
      <c r="L183" s="69" t="s">
        <v>1047</v>
      </c>
      <c r="M183" s="69" t="s">
        <v>338</v>
      </c>
    </row>
    <row r="184" customHeight="1" spans="1:13">
      <c r="A184" s="70">
        <v>19804</v>
      </c>
      <c r="B184" s="70">
        <v>89180</v>
      </c>
      <c r="C184" s="70">
        <v>1178623</v>
      </c>
      <c r="D184" s="70" t="s">
        <v>118</v>
      </c>
      <c r="E184" s="70" t="s">
        <v>1291</v>
      </c>
      <c r="F184" s="72" t="s">
        <v>1057</v>
      </c>
      <c r="G184" s="72" t="s">
        <v>1122</v>
      </c>
      <c r="H184" s="70" t="s">
        <v>1106</v>
      </c>
      <c r="I184" s="70" t="s">
        <v>1107</v>
      </c>
      <c r="J184" s="109" t="s">
        <v>125</v>
      </c>
      <c r="K184" s="69" t="s">
        <v>1107</v>
      </c>
      <c r="L184" s="69" t="s">
        <v>1047</v>
      </c>
      <c r="M184" s="69" t="s">
        <v>338</v>
      </c>
    </row>
    <row r="185" customHeight="1" spans="1:13">
      <c r="A185" s="70">
        <v>1820</v>
      </c>
      <c r="B185" s="70">
        <v>89434</v>
      </c>
      <c r="C185" s="70">
        <v>1186858</v>
      </c>
      <c r="D185" s="70" t="s">
        <v>118</v>
      </c>
      <c r="E185" s="70" t="s">
        <v>1292</v>
      </c>
      <c r="F185" s="72" t="s">
        <v>1057</v>
      </c>
      <c r="G185" s="72" t="s">
        <v>1122</v>
      </c>
      <c r="H185" s="70" t="s">
        <v>1106</v>
      </c>
      <c r="I185" s="70" t="s">
        <v>1107</v>
      </c>
      <c r="J185" s="109" t="s">
        <v>81</v>
      </c>
      <c r="K185" s="69" t="s">
        <v>1107</v>
      </c>
      <c r="L185" s="69" t="s">
        <v>337</v>
      </c>
      <c r="M185" s="69" t="s">
        <v>338</v>
      </c>
    </row>
    <row r="186" hidden="1" customHeight="1" spans="1:13">
      <c r="A186" s="70">
        <v>61123</v>
      </c>
      <c r="B186" s="70">
        <v>102565</v>
      </c>
      <c r="C186" s="70">
        <v>1185490</v>
      </c>
      <c r="D186" s="70" t="s">
        <v>118</v>
      </c>
      <c r="E186" s="70" t="s">
        <v>1293</v>
      </c>
      <c r="F186" s="72" t="s">
        <v>1037</v>
      </c>
      <c r="G186" s="72" t="s">
        <v>1140</v>
      </c>
      <c r="H186" s="70" t="s">
        <v>1106</v>
      </c>
      <c r="I186" s="70" t="s">
        <v>1107</v>
      </c>
      <c r="J186" s="109" t="s">
        <v>65</v>
      </c>
      <c r="K186" s="69" t="s">
        <v>1107</v>
      </c>
      <c r="L186" s="69" t="s">
        <v>401</v>
      </c>
      <c r="M186" s="69" t="s">
        <v>338</v>
      </c>
    </row>
    <row r="187" customHeight="1" spans="1:13">
      <c r="A187" s="70">
        <v>55271</v>
      </c>
      <c r="B187" s="70">
        <v>82021</v>
      </c>
      <c r="C187" s="70">
        <v>1163773</v>
      </c>
      <c r="D187" s="70" t="s">
        <v>118</v>
      </c>
      <c r="E187" s="70" t="s">
        <v>1294</v>
      </c>
      <c r="F187" s="72" t="s">
        <v>1042</v>
      </c>
      <c r="G187" s="72" t="s">
        <v>1083</v>
      </c>
      <c r="H187" s="68" t="s">
        <v>1106</v>
      </c>
      <c r="I187" s="70" t="s">
        <v>1107</v>
      </c>
      <c r="J187" s="109" t="s">
        <v>77</v>
      </c>
      <c r="K187" s="69" t="s">
        <v>1107</v>
      </c>
      <c r="L187" s="69" t="s">
        <v>1047</v>
      </c>
      <c r="M187" s="69" t="s">
        <v>338</v>
      </c>
    </row>
    <row r="188" customHeight="1" spans="1:13">
      <c r="A188" s="70">
        <v>56029</v>
      </c>
      <c r="B188" s="70">
        <v>82924</v>
      </c>
      <c r="C188" s="70">
        <v>1165166</v>
      </c>
      <c r="D188" s="70" t="s">
        <v>118</v>
      </c>
      <c r="E188" s="70" t="s">
        <v>1295</v>
      </c>
      <c r="F188" s="72" t="s">
        <v>1042</v>
      </c>
      <c r="G188" s="72" t="s">
        <v>1083</v>
      </c>
      <c r="H188" s="68" t="s">
        <v>1106</v>
      </c>
      <c r="I188" s="70" t="s">
        <v>1107</v>
      </c>
      <c r="J188" s="109" t="s">
        <v>73</v>
      </c>
      <c r="K188" s="69" t="s">
        <v>1107</v>
      </c>
      <c r="L188" s="69" t="s">
        <v>337</v>
      </c>
      <c r="M188" s="69" t="s">
        <v>338</v>
      </c>
    </row>
    <row r="189" customHeight="1" spans="1:13">
      <c r="A189" s="70">
        <v>10301</v>
      </c>
      <c r="B189" s="70">
        <v>17014</v>
      </c>
      <c r="C189" s="70">
        <v>1169675</v>
      </c>
      <c r="D189" s="70" t="s">
        <v>118</v>
      </c>
      <c r="E189" s="70" t="s">
        <v>1296</v>
      </c>
      <c r="F189" s="72" t="s">
        <v>1042</v>
      </c>
      <c r="G189" s="72" t="s">
        <v>1083</v>
      </c>
      <c r="H189" s="68" t="s">
        <v>1106</v>
      </c>
      <c r="I189" s="70" t="s">
        <v>1107</v>
      </c>
      <c r="J189" s="109" t="s">
        <v>73</v>
      </c>
      <c r="K189" s="69" t="s">
        <v>1107</v>
      </c>
      <c r="L189" s="69" t="s">
        <v>1047</v>
      </c>
      <c r="M189" s="69" t="s">
        <v>338</v>
      </c>
    </row>
    <row r="190" customHeight="1" spans="1:13">
      <c r="A190" s="70">
        <v>55634</v>
      </c>
      <c r="B190" s="70">
        <v>82449</v>
      </c>
      <c r="C190" s="70">
        <v>1182989</v>
      </c>
      <c r="D190" s="70" t="s">
        <v>118</v>
      </c>
      <c r="E190" s="70" t="s">
        <v>1297</v>
      </c>
      <c r="F190" s="72" t="s">
        <v>1042</v>
      </c>
      <c r="G190" s="72" t="s">
        <v>1083</v>
      </c>
      <c r="H190" s="70" t="s">
        <v>1106</v>
      </c>
      <c r="I190" s="70" t="s">
        <v>1107</v>
      </c>
      <c r="J190" s="109" t="s">
        <v>73</v>
      </c>
      <c r="K190" s="69" t="s">
        <v>1107</v>
      </c>
      <c r="L190" s="69" t="s">
        <v>1047</v>
      </c>
      <c r="M190" s="69" t="s">
        <v>338</v>
      </c>
    </row>
    <row r="191" customHeight="1" spans="1:13">
      <c r="A191" s="70">
        <v>22166</v>
      </c>
      <c r="B191" s="70">
        <v>38710</v>
      </c>
      <c r="C191" s="70">
        <v>1160396</v>
      </c>
      <c r="D191" s="70" t="s">
        <v>118</v>
      </c>
      <c r="E191" s="70" t="s">
        <v>1298</v>
      </c>
      <c r="F191" s="72" t="s">
        <v>1042</v>
      </c>
      <c r="G191" s="72" t="s">
        <v>1175</v>
      </c>
      <c r="H191" s="68" t="s">
        <v>1106</v>
      </c>
      <c r="I191" s="70" t="s">
        <v>1107</v>
      </c>
      <c r="J191" s="109" t="s">
        <v>65</v>
      </c>
      <c r="K191" s="69" t="s">
        <v>1107</v>
      </c>
      <c r="L191" s="69" t="s">
        <v>1047</v>
      </c>
      <c r="M191" s="69" t="s">
        <v>338</v>
      </c>
    </row>
    <row r="192" customHeight="1" spans="1:13">
      <c r="A192" s="70">
        <v>54729</v>
      </c>
      <c r="B192" s="70">
        <v>81365</v>
      </c>
      <c r="C192" s="70">
        <v>1163944</v>
      </c>
      <c r="D192" s="70" t="s">
        <v>118</v>
      </c>
      <c r="E192" s="70" t="s">
        <v>1299</v>
      </c>
      <c r="F192" s="72" t="s">
        <v>1042</v>
      </c>
      <c r="G192" s="72" t="s">
        <v>1175</v>
      </c>
      <c r="H192" s="68" t="s">
        <v>1106</v>
      </c>
      <c r="I192" s="70" t="s">
        <v>1107</v>
      </c>
      <c r="J192" s="109" t="s">
        <v>89</v>
      </c>
      <c r="K192" s="69" t="s">
        <v>1107</v>
      </c>
      <c r="L192" s="69" t="s">
        <v>1047</v>
      </c>
      <c r="M192" s="69" t="s">
        <v>338</v>
      </c>
    </row>
    <row r="193" customHeight="1" spans="1:13">
      <c r="A193" s="70">
        <v>58929</v>
      </c>
      <c r="B193" s="70">
        <v>86428</v>
      </c>
      <c r="C193" s="70">
        <v>1164969</v>
      </c>
      <c r="D193" s="70" t="s">
        <v>118</v>
      </c>
      <c r="E193" s="70" t="s">
        <v>1300</v>
      </c>
      <c r="F193" s="72" t="s">
        <v>1042</v>
      </c>
      <c r="G193" s="72" t="s">
        <v>1175</v>
      </c>
      <c r="H193" s="68" t="s">
        <v>1106</v>
      </c>
      <c r="I193" s="70" t="s">
        <v>1107</v>
      </c>
      <c r="J193" s="109" t="s">
        <v>77</v>
      </c>
      <c r="K193" s="69" t="s">
        <v>1107</v>
      </c>
      <c r="L193" s="69" t="s">
        <v>337</v>
      </c>
      <c r="M193" s="69" t="s">
        <v>338</v>
      </c>
    </row>
    <row r="194" hidden="1" customHeight="1" spans="1:13">
      <c r="A194" s="70">
        <v>55381</v>
      </c>
      <c r="B194" s="70">
        <v>82270</v>
      </c>
      <c r="C194" s="70">
        <v>1164161</v>
      </c>
      <c r="D194" s="70" t="s">
        <v>118</v>
      </c>
      <c r="E194" s="70" t="s">
        <v>1301</v>
      </c>
      <c r="F194" s="72" t="s">
        <v>1042</v>
      </c>
      <c r="G194" s="72" t="s">
        <v>1193</v>
      </c>
      <c r="H194" s="68" t="s">
        <v>1106</v>
      </c>
      <c r="I194" s="70" t="s">
        <v>1107</v>
      </c>
      <c r="J194" s="109" t="s">
        <v>81</v>
      </c>
      <c r="K194" s="69" t="s">
        <v>1107</v>
      </c>
      <c r="L194" s="69" t="s">
        <v>1047</v>
      </c>
      <c r="M194" s="69" t="s">
        <v>338</v>
      </c>
    </row>
    <row r="195" customHeight="1" spans="1:13">
      <c r="A195" s="70">
        <v>84589</v>
      </c>
      <c r="B195" s="70">
        <v>122461</v>
      </c>
      <c r="C195" s="70">
        <v>1175244</v>
      </c>
      <c r="D195" s="70" t="s">
        <v>122</v>
      </c>
      <c r="E195" s="70" t="s">
        <v>1302</v>
      </c>
      <c r="F195" s="72" t="s">
        <v>1085</v>
      </c>
      <c r="G195" s="72" t="s">
        <v>1175</v>
      </c>
      <c r="H195" s="70" t="s">
        <v>1106</v>
      </c>
      <c r="I195" s="70" t="s">
        <v>1107</v>
      </c>
      <c r="J195" s="109" t="s">
        <v>121</v>
      </c>
      <c r="K195" s="69" t="s">
        <v>1107</v>
      </c>
      <c r="L195" s="69" t="s">
        <v>401</v>
      </c>
      <c r="M195" s="69" t="s">
        <v>338</v>
      </c>
    </row>
    <row r="196" customHeight="1" spans="1:13">
      <c r="A196" s="70">
        <v>32423</v>
      </c>
      <c r="B196" s="70">
        <v>54925</v>
      </c>
      <c r="C196" s="70">
        <v>1164818</v>
      </c>
      <c r="D196" s="70" t="s">
        <v>1303</v>
      </c>
      <c r="E196" s="70" t="s">
        <v>1304</v>
      </c>
      <c r="F196" s="72" t="s">
        <v>1042</v>
      </c>
      <c r="G196" s="72" t="s">
        <v>1083</v>
      </c>
      <c r="H196" s="68" t="s">
        <v>1106</v>
      </c>
      <c r="I196" s="70" t="s">
        <v>1107</v>
      </c>
      <c r="J196" s="109" t="s">
        <v>77</v>
      </c>
      <c r="K196" s="69" t="s">
        <v>1107</v>
      </c>
      <c r="L196" s="69" t="s">
        <v>1047</v>
      </c>
      <c r="M196" s="69" t="s">
        <v>338</v>
      </c>
    </row>
    <row r="197" customHeight="1" spans="1:13">
      <c r="A197" s="70">
        <v>57453</v>
      </c>
      <c r="B197" s="70">
        <v>120858</v>
      </c>
      <c r="C197" s="70">
        <v>1175764</v>
      </c>
      <c r="D197" s="70" t="s">
        <v>126</v>
      </c>
      <c r="E197" s="70" t="s">
        <v>1305</v>
      </c>
      <c r="F197" s="72" t="s">
        <v>1042</v>
      </c>
      <c r="G197" s="72" t="s">
        <v>1083</v>
      </c>
      <c r="H197" s="70" t="s">
        <v>1106</v>
      </c>
      <c r="I197" s="70" t="s">
        <v>1107</v>
      </c>
      <c r="J197" s="109" t="s">
        <v>121</v>
      </c>
      <c r="K197" s="69" t="s">
        <v>1107</v>
      </c>
      <c r="L197" s="69" t="s">
        <v>1047</v>
      </c>
      <c r="M197" s="69" t="s">
        <v>338</v>
      </c>
    </row>
    <row r="198" customHeight="1" spans="1:13">
      <c r="A198" s="70">
        <v>26411</v>
      </c>
      <c r="B198" s="70">
        <v>119409</v>
      </c>
      <c r="C198" s="70">
        <v>1177130</v>
      </c>
      <c r="D198" s="70" t="s">
        <v>126</v>
      </c>
      <c r="E198" s="70" t="s">
        <v>1245</v>
      </c>
      <c r="F198" s="72" t="s">
        <v>1042</v>
      </c>
      <c r="G198" s="72" t="s">
        <v>1083</v>
      </c>
      <c r="H198" s="70" t="s">
        <v>1106</v>
      </c>
      <c r="I198" s="70" t="s">
        <v>1107</v>
      </c>
      <c r="J198" s="109" t="s">
        <v>113</v>
      </c>
      <c r="K198" s="69" t="s">
        <v>1107</v>
      </c>
      <c r="L198" s="69" t="s">
        <v>337</v>
      </c>
      <c r="M198" s="69" t="s">
        <v>338</v>
      </c>
    </row>
    <row r="199" customHeight="1" spans="1:13">
      <c r="A199" s="70">
        <v>82106</v>
      </c>
      <c r="B199" s="70">
        <v>119559</v>
      </c>
      <c r="C199" s="70">
        <v>1177743</v>
      </c>
      <c r="D199" s="70" t="s">
        <v>126</v>
      </c>
      <c r="E199" s="70" t="s">
        <v>1306</v>
      </c>
      <c r="F199" s="72" t="s">
        <v>1042</v>
      </c>
      <c r="G199" s="72" t="s">
        <v>1083</v>
      </c>
      <c r="H199" s="70" t="s">
        <v>1106</v>
      </c>
      <c r="I199" s="70" t="s">
        <v>1107</v>
      </c>
      <c r="J199" s="109" t="s">
        <v>77</v>
      </c>
      <c r="K199" s="69" t="s">
        <v>1107</v>
      </c>
      <c r="L199" s="69" t="s">
        <v>1047</v>
      </c>
      <c r="M199" s="69" t="s">
        <v>338</v>
      </c>
    </row>
    <row r="200" customHeight="1" spans="1:13">
      <c r="A200" s="70">
        <v>82472</v>
      </c>
      <c r="B200" s="70">
        <v>119970</v>
      </c>
      <c r="C200" s="70">
        <v>1178632</v>
      </c>
      <c r="D200" s="70" t="s">
        <v>126</v>
      </c>
      <c r="E200" s="70" t="s">
        <v>1307</v>
      </c>
      <c r="F200" s="72" t="s">
        <v>1042</v>
      </c>
      <c r="G200" s="72" t="s">
        <v>1083</v>
      </c>
      <c r="H200" s="70" t="s">
        <v>1106</v>
      </c>
      <c r="I200" s="70" t="s">
        <v>1107</v>
      </c>
      <c r="J200" s="109" t="s">
        <v>89</v>
      </c>
      <c r="K200" s="69" t="s">
        <v>1107</v>
      </c>
      <c r="L200" s="69" t="s">
        <v>1047</v>
      </c>
      <c r="M200" s="69" t="s">
        <v>338</v>
      </c>
    </row>
    <row r="201" customHeight="1" spans="1:13">
      <c r="A201" s="70">
        <v>84735</v>
      </c>
      <c r="B201" s="70">
        <v>122619</v>
      </c>
      <c r="C201" s="70">
        <v>1182984</v>
      </c>
      <c r="D201" s="70" t="s">
        <v>126</v>
      </c>
      <c r="E201" s="70" t="s">
        <v>1308</v>
      </c>
      <c r="F201" s="72" t="s">
        <v>1057</v>
      </c>
      <c r="G201" s="72" t="s">
        <v>1083</v>
      </c>
      <c r="H201" s="70" t="s">
        <v>1106</v>
      </c>
      <c r="I201" s="70" t="s">
        <v>1107</v>
      </c>
      <c r="J201" s="109" t="s">
        <v>77</v>
      </c>
      <c r="K201" s="69" t="s">
        <v>1107</v>
      </c>
      <c r="L201" s="69" t="s">
        <v>1047</v>
      </c>
      <c r="M201" s="69" t="s">
        <v>338</v>
      </c>
    </row>
    <row r="202" customHeight="1" spans="1:13">
      <c r="A202" s="70">
        <v>84313</v>
      </c>
      <c r="B202" s="70">
        <v>122119</v>
      </c>
      <c r="C202" s="70">
        <v>1170285</v>
      </c>
      <c r="D202" s="70" t="s">
        <v>126</v>
      </c>
      <c r="E202" s="70" t="s">
        <v>1309</v>
      </c>
      <c r="F202" s="72" t="s">
        <v>1042</v>
      </c>
      <c r="G202" s="72" t="s">
        <v>1175</v>
      </c>
      <c r="H202" s="68" t="s">
        <v>1106</v>
      </c>
      <c r="I202" s="70" t="s">
        <v>1107</v>
      </c>
      <c r="J202" s="109" t="s">
        <v>89</v>
      </c>
      <c r="K202" s="69" t="s">
        <v>1107</v>
      </c>
      <c r="L202" s="69" t="s">
        <v>1047</v>
      </c>
      <c r="M202" s="69" t="s">
        <v>338</v>
      </c>
    </row>
    <row r="203" customHeight="1" spans="1:13">
      <c r="A203" s="70">
        <v>24999</v>
      </c>
      <c r="B203" s="70">
        <v>44302</v>
      </c>
      <c r="C203" s="70">
        <v>1161978</v>
      </c>
      <c r="D203" s="70" t="s">
        <v>134</v>
      </c>
      <c r="E203" s="70" t="s">
        <v>1310</v>
      </c>
      <c r="F203" s="72" t="s">
        <v>1042</v>
      </c>
      <c r="G203" s="72" t="s">
        <v>1083</v>
      </c>
      <c r="H203" s="68" t="s">
        <v>1106</v>
      </c>
      <c r="I203" s="70" t="s">
        <v>1107</v>
      </c>
      <c r="J203" s="109" t="s">
        <v>65</v>
      </c>
      <c r="K203" s="69" t="s">
        <v>1107</v>
      </c>
      <c r="L203" s="69" t="s">
        <v>1047</v>
      </c>
      <c r="M203" s="69" t="s">
        <v>338</v>
      </c>
    </row>
    <row r="204" customHeight="1" spans="1:13">
      <c r="A204" s="70">
        <v>39344</v>
      </c>
      <c r="B204" s="70">
        <v>63232</v>
      </c>
      <c r="C204" s="70">
        <v>1163947</v>
      </c>
      <c r="D204" s="70" t="s">
        <v>134</v>
      </c>
      <c r="E204" s="70" t="s">
        <v>1311</v>
      </c>
      <c r="F204" s="72" t="s">
        <v>1042</v>
      </c>
      <c r="G204" s="72" t="s">
        <v>1175</v>
      </c>
      <c r="H204" s="68" t="s">
        <v>1106</v>
      </c>
      <c r="I204" s="70" t="s">
        <v>1107</v>
      </c>
      <c r="J204" s="109" t="s">
        <v>89</v>
      </c>
      <c r="K204" s="69" t="s">
        <v>1107</v>
      </c>
      <c r="L204" s="69" t="s">
        <v>1047</v>
      </c>
      <c r="M204" s="69" t="s">
        <v>338</v>
      </c>
    </row>
    <row r="205" customHeight="1" spans="1:13">
      <c r="A205" s="70">
        <v>30399</v>
      </c>
      <c r="B205" s="70">
        <v>52424</v>
      </c>
      <c r="C205" s="70">
        <v>1160889</v>
      </c>
      <c r="D205" s="70" t="s">
        <v>138</v>
      </c>
      <c r="E205" s="70" t="s">
        <v>1312</v>
      </c>
      <c r="F205" s="72" t="s">
        <v>1042</v>
      </c>
      <c r="G205" s="72" t="s">
        <v>1122</v>
      </c>
      <c r="H205" s="68" t="s">
        <v>1106</v>
      </c>
      <c r="I205" s="70" t="s">
        <v>1107</v>
      </c>
      <c r="J205" s="109" t="s">
        <v>77</v>
      </c>
      <c r="K205" s="69" t="s">
        <v>1107</v>
      </c>
      <c r="L205" s="69" t="s">
        <v>1047</v>
      </c>
      <c r="M205" s="69" t="s">
        <v>338</v>
      </c>
    </row>
    <row r="206" customHeight="1" spans="1:13">
      <c r="A206" s="70">
        <v>36303</v>
      </c>
      <c r="B206" s="70">
        <v>59620</v>
      </c>
      <c r="C206" s="70">
        <v>1162832</v>
      </c>
      <c r="D206" s="70" t="s">
        <v>138</v>
      </c>
      <c r="E206" s="70" t="s">
        <v>1313</v>
      </c>
      <c r="F206" s="72" t="s">
        <v>1042</v>
      </c>
      <c r="G206" s="72" t="s">
        <v>1122</v>
      </c>
      <c r="H206" s="68" t="s">
        <v>1106</v>
      </c>
      <c r="I206" s="70" t="s">
        <v>1107</v>
      </c>
      <c r="J206" s="109" t="s">
        <v>89</v>
      </c>
      <c r="K206" s="69" t="s">
        <v>1107</v>
      </c>
      <c r="L206" s="69" t="s">
        <v>1047</v>
      </c>
      <c r="M206" s="69" t="s">
        <v>338</v>
      </c>
    </row>
    <row r="207" customHeight="1" spans="1:13">
      <c r="A207" s="70">
        <v>22136</v>
      </c>
      <c r="B207" s="70">
        <v>38686</v>
      </c>
      <c r="C207" s="70">
        <v>1173996</v>
      </c>
      <c r="D207" s="70" t="s">
        <v>138</v>
      </c>
      <c r="E207" s="70" t="s">
        <v>1314</v>
      </c>
      <c r="F207" s="72" t="s">
        <v>1042</v>
      </c>
      <c r="G207" s="72" t="s">
        <v>1122</v>
      </c>
      <c r="H207" s="70" t="s">
        <v>1106</v>
      </c>
      <c r="I207" s="70" t="s">
        <v>1107</v>
      </c>
      <c r="J207" s="109" t="s">
        <v>77</v>
      </c>
      <c r="K207" s="69" t="s">
        <v>1107</v>
      </c>
      <c r="L207" s="69" t="s">
        <v>1047</v>
      </c>
      <c r="M207" s="69" t="s">
        <v>338</v>
      </c>
    </row>
    <row r="208" customHeight="1" spans="1:13">
      <c r="A208" s="70">
        <v>36611</v>
      </c>
      <c r="B208" s="70">
        <v>59988</v>
      </c>
      <c r="C208" s="70">
        <v>1175252</v>
      </c>
      <c r="D208" s="70" t="s">
        <v>138</v>
      </c>
      <c r="E208" s="70" t="s">
        <v>1315</v>
      </c>
      <c r="F208" s="72" t="s">
        <v>1042</v>
      </c>
      <c r="G208" s="72" t="s">
        <v>1122</v>
      </c>
      <c r="H208" s="70" t="s">
        <v>1106</v>
      </c>
      <c r="I208" s="70" t="s">
        <v>1107</v>
      </c>
      <c r="J208" s="109" t="s">
        <v>73</v>
      </c>
      <c r="K208" s="69" t="s">
        <v>1107</v>
      </c>
      <c r="L208" s="69" t="s">
        <v>1047</v>
      </c>
      <c r="M208" s="69" t="s">
        <v>338</v>
      </c>
    </row>
    <row r="209" customHeight="1" spans="1:13">
      <c r="A209" s="70">
        <v>38322</v>
      </c>
      <c r="B209" s="70">
        <v>62005</v>
      </c>
      <c r="C209" s="70">
        <v>1177128</v>
      </c>
      <c r="D209" s="70" t="s">
        <v>138</v>
      </c>
      <c r="E209" s="70" t="s">
        <v>1316</v>
      </c>
      <c r="F209" s="72" t="s">
        <v>1042</v>
      </c>
      <c r="G209" s="72" t="s">
        <v>1122</v>
      </c>
      <c r="H209" s="70" t="s">
        <v>1106</v>
      </c>
      <c r="I209" s="70" t="s">
        <v>1107</v>
      </c>
      <c r="J209" s="109" t="s">
        <v>77</v>
      </c>
      <c r="K209" s="69" t="s">
        <v>1107</v>
      </c>
      <c r="L209" s="69" t="s">
        <v>1047</v>
      </c>
      <c r="M209" s="69" t="s">
        <v>338</v>
      </c>
    </row>
    <row r="210" customHeight="1" spans="1:13">
      <c r="A210" s="70">
        <v>5817</v>
      </c>
      <c r="B210" s="70">
        <v>8083</v>
      </c>
      <c r="C210" s="70">
        <v>1163763</v>
      </c>
      <c r="D210" s="70" t="s">
        <v>138</v>
      </c>
      <c r="E210" s="70" t="s">
        <v>1317</v>
      </c>
      <c r="F210" s="72" t="s">
        <v>1042</v>
      </c>
      <c r="G210" s="72" t="s">
        <v>1083</v>
      </c>
      <c r="H210" s="68" t="s">
        <v>1106</v>
      </c>
      <c r="I210" s="70" t="s">
        <v>1107</v>
      </c>
      <c r="J210" s="109" t="s">
        <v>121</v>
      </c>
      <c r="K210" s="69" t="s">
        <v>1107</v>
      </c>
      <c r="L210" s="69" t="s">
        <v>337</v>
      </c>
      <c r="M210" s="69" t="s">
        <v>338</v>
      </c>
    </row>
    <row r="211" customHeight="1" spans="1:13">
      <c r="A211" s="70">
        <v>21942</v>
      </c>
      <c r="B211" s="70">
        <v>38220</v>
      </c>
      <c r="C211" s="70">
        <v>1165683</v>
      </c>
      <c r="D211" s="70" t="s">
        <v>138</v>
      </c>
      <c r="E211" s="70" t="s">
        <v>1318</v>
      </c>
      <c r="F211" s="72" t="s">
        <v>1042</v>
      </c>
      <c r="G211" s="72" t="s">
        <v>1083</v>
      </c>
      <c r="H211" s="68" t="s">
        <v>1106</v>
      </c>
      <c r="I211" s="70" t="s">
        <v>1107</v>
      </c>
      <c r="J211" s="109" t="s">
        <v>81</v>
      </c>
      <c r="K211" s="69" t="s">
        <v>1107</v>
      </c>
      <c r="L211" s="69" t="s">
        <v>337</v>
      </c>
      <c r="M211" s="69" t="s">
        <v>338</v>
      </c>
    </row>
    <row r="212" customHeight="1" spans="1:13">
      <c r="A212" s="70">
        <v>25920</v>
      </c>
      <c r="B212" s="70">
        <v>46209</v>
      </c>
      <c r="C212" s="70">
        <v>1166008</v>
      </c>
      <c r="D212" s="70" t="s">
        <v>138</v>
      </c>
      <c r="E212" s="70" t="s">
        <v>1319</v>
      </c>
      <c r="F212" s="72" t="s">
        <v>1042</v>
      </c>
      <c r="G212" s="72" t="s">
        <v>1083</v>
      </c>
      <c r="H212" s="68" t="s">
        <v>1106</v>
      </c>
      <c r="I212" s="70" t="s">
        <v>1107</v>
      </c>
      <c r="J212" s="109" t="s">
        <v>73</v>
      </c>
      <c r="K212" s="69" t="s">
        <v>1107</v>
      </c>
      <c r="L212" s="69" t="s">
        <v>1047</v>
      </c>
      <c r="M212" s="69" t="s">
        <v>338</v>
      </c>
    </row>
    <row r="213" customHeight="1" spans="1:13">
      <c r="A213" s="70">
        <v>40558</v>
      </c>
      <c r="B213" s="70">
        <v>64640</v>
      </c>
      <c r="C213" s="70">
        <v>1172923</v>
      </c>
      <c r="D213" s="70" t="s">
        <v>138</v>
      </c>
      <c r="E213" s="70" t="s">
        <v>1320</v>
      </c>
      <c r="F213" s="72" t="s">
        <v>1042</v>
      </c>
      <c r="G213" s="72" t="s">
        <v>1083</v>
      </c>
      <c r="H213" s="70" t="s">
        <v>1106</v>
      </c>
      <c r="I213" s="70" t="s">
        <v>1107</v>
      </c>
      <c r="J213" s="109" t="s">
        <v>77</v>
      </c>
      <c r="K213" s="69" t="s">
        <v>1107</v>
      </c>
      <c r="L213" s="69" t="s">
        <v>1047</v>
      </c>
      <c r="M213" s="69" t="s">
        <v>338</v>
      </c>
    </row>
    <row r="214" customHeight="1" spans="1:13">
      <c r="A214" s="70">
        <v>35431</v>
      </c>
      <c r="B214" s="70">
        <v>58562</v>
      </c>
      <c r="C214" s="70">
        <v>1173932</v>
      </c>
      <c r="D214" s="70" t="s">
        <v>138</v>
      </c>
      <c r="E214" s="70" t="s">
        <v>1321</v>
      </c>
      <c r="F214" s="72" t="s">
        <v>1042</v>
      </c>
      <c r="G214" s="72" t="s">
        <v>1083</v>
      </c>
      <c r="H214" s="70" t="s">
        <v>1106</v>
      </c>
      <c r="I214" s="70" t="s">
        <v>1107</v>
      </c>
      <c r="J214" s="109" t="s">
        <v>77</v>
      </c>
      <c r="K214" s="69" t="s">
        <v>1107</v>
      </c>
      <c r="L214" s="69" t="s">
        <v>1047</v>
      </c>
      <c r="M214" s="69" t="s">
        <v>338</v>
      </c>
    </row>
    <row r="215" customHeight="1" spans="1:13">
      <c r="A215" s="70">
        <v>26699</v>
      </c>
      <c r="B215" s="70">
        <v>47738</v>
      </c>
      <c r="C215" s="70">
        <v>1186828</v>
      </c>
      <c r="D215" s="70" t="s">
        <v>138</v>
      </c>
      <c r="E215" s="70" t="s">
        <v>1322</v>
      </c>
      <c r="F215" s="72" t="s">
        <v>1042</v>
      </c>
      <c r="G215" s="72" t="s">
        <v>1083</v>
      </c>
      <c r="H215" s="70" t="s">
        <v>1106</v>
      </c>
      <c r="I215" s="70" t="s">
        <v>1107</v>
      </c>
      <c r="J215" s="109" t="s">
        <v>65</v>
      </c>
      <c r="K215" s="69" t="s">
        <v>1107</v>
      </c>
      <c r="L215" s="69" t="s">
        <v>401</v>
      </c>
      <c r="M215" s="69" t="s">
        <v>338</v>
      </c>
    </row>
    <row r="216" hidden="1" customHeight="1" spans="1:13">
      <c r="A216" s="70">
        <v>272</v>
      </c>
      <c r="B216" s="70">
        <v>233</v>
      </c>
      <c r="C216" s="70">
        <v>1172348</v>
      </c>
      <c r="D216" s="70" t="s">
        <v>138</v>
      </c>
      <c r="E216" s="70" t="s">
        <v>1323</v>
      </c>
      <c r="F216" s="72" t="s">
        <v>1042</v>
      </c>
      <c r="G216" s="72" t="s">
        <v>1170</v>
      </c>
      <c r="H216" s="70" t="s">
        <v>1106</v>
      </c>
      <c r="I216" s="70" t="s">
        <v>1107</v>
      </c>
      <c r="J216" s="109" t="s">
        <v>89</v>
      </c>
      <c r="K216" s="69" t="s">
        <v>1107</v>
      </c>
      <c r="L216" s="69" t="s">
        <v>337</v>
      </c>
      <c r="M216" s="69" t="s">
        <v>338</v>
      </c>
    </row>
    <row r="217" customHeight="1" spans="1:13">
      <c r="A217" s="70">
        <v>29214</v>
      </c>
      <c r="B217" s="70">
        <v>51006</v>
      </c>
      <c r="C217" s="70">
        <v>1161968</v>
      </c>
      <c r="D217" s="70" t="s">
        <v>138</v>
      </c>
      <c r="E217" s="70" t="s">
        <v>1324</v>
      </c>
      <c r="F217" s="72" t="s">
        <v>1042</v>
      </c>
      <c r="G217" s="72" t="s">
        <v>1175</v>
      </c>
      <c r="H217" s="68" t="s">
        <v>1106</v>
      </c>
      <c r="I217" s="70" t="s">
        <v>1107</v>
      </c>
      <c r="J217" s="109" t="s">
        <v>113</v>
      </c>
      <c r="K217" s="69" t="s">
        <v>1107</v>
      </c>
      <c r="L217" s="69" t="s">
        <v>337</v>
      </c>
      <c r="M217" s="69" t="s">
        <v>338</v>
      </c>
    </row>
    <row r="218" customHeight="1" spans="1:13">
      <c r="A218" s="70">
        <v>41522</v>
      </c>
      <c r="B218" s="70">
        <v>65772</v>
      </c>
      <c r="C218" s="70">
        <v>1169964</v>
      </c>
      <c r="D218" s="70" t="s">
        <v>138</v>
      </c>
      <c r="E218" s="70" t="s">
        <v>1325</v>
      </c>
      <c r="F218" s="72" t="s">
        <v>1042</v>
      </c>
      <c r="G218" s="72" t="s">
        <v>1175</v>
      </c>
      <c r="H218" s="68" t="s">
        <v>1106</v>
      </c>
      <c r="I218" s="70" t="s">
        <v>1107</v>
      </c>
      <c r="J218" s="109" t="s">
        <v>113</v>
      </c>
      <c r="K218" s="69" t="s">
        <v>1107</v>
      </c>
      <c r="L218" s="69" t="s">
        <v>1047</v>
      </c>
      <c r="M218" s="69" t="s">
        <v>338</v>
      </c>
    </row>
    <row r="219" hidden="1" customHeight="1" spans="1:13">
      <c r="A219" s="70">
        <v>11586</v>
      </c>
      <c r="B219" s="70">
        <v>100762</v>
      </c>
      <c r="C219" s="70">
        <v>1175098</v>
      </c>
      <c r="D219" s="70" t="s">
        <v>138</v>
      </c>
      <c r="E219" s="70" t="s">
        <v>1326</v>
      </c>
      <c r="F219" s="72" t="s">
        <v>1037</v>
      </c>
      <c r="G219" s="72" t="s">
        <v>1190</v>
      </c>
      <c r="H219" s="70" t="s">
        <v>1106</v>
      </c>
      <c r="I219" s="70" t="s">
        <v>1107</v>
      </c>
      <c r="J219" s="109" t="s">
        <v>77</v>
      </c>
      <c r="K219" s="69" t="s">
        <v>1107</v>
      </c>
      <c r="L219" s="69" t="s">
        <v>401</v>
      </c>
      <c r="M219" s="69" t="s">
        <v>338</v>
      </c>
    </row>
    <row r="220" hidden="1" customHeight="1" spans="1:13">
      <c r="A220" s="70">
        <v>30137</v>
      </c>
      <c r="B220" s="70">
        <v>52111</v>
      </c>
      <c r="C220" s="70">
        <v>1175249</v>
      </c>
      <c r="D220" s="70" t="s">
        <v>138</v>
      </c>
      <c r="E220" s="70" t="s">
        <v>1327</v>
      </c>
      <c r="F220" s="72" t="s">
        <v>1029</v>
      </c>
      <c r="G220" s="72" t="s">
        <v>1328</v>
      </c>
      <c r="H220" s="70" t="s">
        <v>1106</v>
      </c>
      <c r="I220" s="70" t="s">
        <v>1107</v>
      </c>
      <c r="J220" s="109" t="s">
        <v>129</v>
      </c>
      <c r="K220" s="69" t="s">
        <v>1107</v>
      </c>
      <c r="L220" s="69" t="s">
        <v>337</v>
      </c>
      <c r="M220" s="69" t="s">
        <v>338</v>
      </c>
    </row>
    <row r="221" customHeight="1" spans="1:13">
      <c r="A221" s="70">
        <v>31550</v>
      </c>
      <c r="B221" s="70">
        <v>53828</v>
      </c>
      <c r="C221" s="70">
        <v>1171463</v>
      </c>
      <c r="D221" s="70" t="s">
        <v>142</v>
      </c>
      <c r="E221" s="70" t="s">
        <v>972</v>
      </c>
      <c r="F221" s="72" t="s">
        <v>1042</v>
      </c>
      <c r="G221" s="72" t="s">
        <v>1083</v>
      </c>
      <c r="H221" s="68" t="s">
        <v>1106</v>
      </c>
      <c r="I221" s="70" t="s">
        <v>1107</v>
      </c>
      <c r="J221" s="109" t="s">
        <v>73</v>
      </c>
      <c r="K221" s="69" t="s">
        <v>1107</v>
      </c>
      <c r="L221" s="69" t="s">
        <v>1047</v>
      </c>
      <c r="M221" s="69" t="s">
        <v>338</v>
      </c>
    </row>
    <row r="222" hidden="1" customHeight="1" spans="1:13">
      <c r="A222" s="70">
        <v>50476</v>
      </c>
      <c r="B222" s="70">
        <v>112759</v>
      </c>
      <c r="C222" s="70">
        <v>1174230</v>
      </c>
      <c r="D222" s="70" t="s">
        <v>151</v>
      </c>
      <c r="E222" s="70" t="s">
        <v>1010</v>
      </c>
      <c r="F222" s="72" t="s">
        <v>1037</v>
      </c>
      <c r="G222" s="72" t="s">
        <v>1170</v>
      </c>
      <c r="H222" s="70" t="s">
        <v>1106</v>
      </c>
      <c r="I222" s="70" t="s">
        <v>1107</v>
      </c>
      <c r="J222" s="109" t="s">
        <v>101</v>
      </c>
      <c r="K222" s="69" t="s">
        <v>1107</v>
      </c>
      <c r="L222" s="69" t="s">
        <v>337</v>
      </c>
      <c r="M222" s="69" t="s">
        <v>338</v>
      </c>
    </row>
    <row r="223" hidden="1" customHeight="1" spans="1:13">
      <c r="A223" s="70">
        <v>78509</v>
      </c>
      <c r="B223" s="70">
        <v>115253</v>
      </c>
      <c r="C223" s="70">
        <v>1165609</v>
      </c>
      <c r="D223" s="70" t="s">
        <v>154</v>
      </c>
      <c r="E223" s="70" t="s">
        <v>1329</v>
      </c>
      <c r="F223" s="72" t="s">
        <v>1026</v>
      </c>
      <c r="G223" s="72" t="s">
        <v>1229</v>
      </c>
      <c r="H223" s="68" t="s">
        <v>1106</v>
      </c>
      <c r="I223" s="70" t="s">
        <v>1107</v>
      </c>
      <c r="J223" s="109" t="s">
        <v>125</v>
      </c>
      <c r="K223" s="69" t="s">
        <v>1107</v>
      </c>
      <c r="L223" s="69" t="s">
        <v>401</v>
      </c>
      <c r="M223" s="69" t="s">
        <v>338</v>
      </c>
    </row>
    <row r="224" customHeight="1" spans="1:13">
      <c r="A224" s="70">
        <v>71359</v>
      </c>
      <c r="B224" s="70">
        <v>101246</v>
      </c>
      <c r="C224" s="70">
        <v>1168379</v>
      </c>
      <c r="D224" s="70" t="s">
        <v>154</v>
      </c>
      <c r="E224" s="70" t="s">
        <v>1330</v>
      </c>
      <c r="F224" s="72" t="s">
        <v>1042</v>
      </c>
      <c r="G224" s="72" t="s">
        <v>1175</v>
      </c>
      <c r="H224" s="68" t="s">
        <v>1106</v>
      </c>
      <c r="I224" s="70" t="s">
        <v>1107</v>
      </c>
      <c r="J224" s="109" t="s">
        <v>77</v>
      </c>
      <c r="K224" s="69" t="s">
        <v>1107</v>
      </c>
      <c r="L224" s="69" t="s">
        <v>1047</v>
      </c>
      <c r="M224" s="69" t="s">
        <v>338</v>
      </c>
    </row>
    <row r="225" customHeight="1" spans="1:13">
      <c r="A225" s="70">
        <v>82243</v>
      </c>
      <c r="B225" s="70">
        <v>120472</v>
      </c>
      <c r="C225" s="70">
        <v>1176519</v>
      </c>
      <c r="D225" s="70" t="s">
        <v>1331</v>
      </c>
      <c r="E225" s="70" t="s">
        <v>1332</v>
      </c>
      <c r="F225" s="72" t="s">
        <v>1042</v>
      </c>
      <c r="G225" s="72" t="s">
        <v>1083</v>
      </c>
      <c r="H225" s="70" t="s">
        <v>1106</v>
      </c>
      <c r="I225" s="70" t="s">
        <v>1107</v>
      </c>
      <c r="J225" s="109" t="s">
        <v>73</v>
      </c>
      <c r="K225" s="69" t="s">
        <v>1107</v>
      </c>
      <c r="L225" s="69" t="s">
        <v>401</v>
      </c>
      <c r="M225" s="69" t="s">
        <v>338</v>
      </c>
    </row>
    <row r="226" hidden="1" customHeight="1" spans="1:13">
      <c r="A226" s="70"/>
      <c r="B226" s="70"/>
      <c r="C226" s="70"/>
      <c r="D226" s="70"/>
      <c r="E226" s="70"/>
      <c r="F226" s="72"/>
      <c r="G226" s="72"/>
      <c r="H226" s="109"/>
      <c r="I226" s="70" t="s">
        <v>1098</v>
      </c>
      <c r="J226" s="109"/>
      <c r="K226" s="69" t="s">
        <v>1098</v>
      </c>
      <c r="L226" s="69" t="s">
        <v>1098</v>
      </c>
      <c r="M226" s="69" t="s">
        <v>1098</v>
      </c>
    </row>
    <row r="227" hidden="1" customHeight="1" spans="1:13">
      <c r="A227" s="70"/>
      <c r="B227" s="70"/>
      <c r="C227" s="70"/>
      <c r="D227" s="70"/>
      <c r="E227" s="70"/>
      <c r="F227" s="72"/>
      <c r="G227" s="72"/>
      <c r="H227" s="109"/>
      <c r="I227" s="70" t="s">
        <v>1098</v>
      </c>
      <c r="J227" s="109"/>
      <c r="K227" s="69" t="s">
        <v>1098</v>
      </c>
      <c r="L227" s="69" t="s">
        <v>1098</v>
      </c>
      <c r="M227" s="69" t="s">
        <v>1098</v>
      </c>
    </row>
    <row r="228" hidden="1" customHeight="1" spans="1:13">
      <c r="A228" s="70"/>
      <c r="B228" s="70"/>
      <c r="C228" s="70"/>
      <c r="D228" s="70"/>
      <c r="E228" s="70"/>
      <c r="F228" s="72"/>
      <c r="G228" s="72"/>
      <c r="H228" s="109"/>
      <c r="I228" s="70" t="s">
        <v>1098</v>
      </c>
      <c r="J228" s="109"/>
      <c r="K228" s="69" t="s">
        <v>1098</v>
      </c>
      <c r="L228" s="69" t="s">
        <v>1098</v>
      </c>
      <c r="M228" s="69" t="s">
        <v>1098</v>
      </c>
    </row>
    <row r="229" hidden="1" customHeight="1" spans="1:13">
      <c r="A229" s="70"/>
      <c r="B229" s="70"/>
      <c r="C229" s="70"/>
      <c r="D229" s="70"/>
      <c r="E229" s="70"/>
      <c r="F229" s="72"/>
      <c r="G229" s="72"/>
      <c r="H229" s="109"/>
      <c r="I229" s="70" t="s">
        <v>1098</v>
      </c>
      <c r="J229" s="109"/>
      <c r="K229" s="69" t="s">
        <v>1098</v>
      </c>
      <c r="L229" s="69" t="s">
        <v>1098</v>
      </c>
      <c r="M229" s="69" t="s">
        <v>1098</v>
      </c>
    </row>
    <row r="230" hidden="1" customHeight="1" spans="1:13">
      <c r="A230" s="70"/>
      <c r="B230" s="70"/>
      <c r="C230" s="70"/>
      <c r="D230" s="70"/>
      <c r="E230" s="70"/>
      <c r="F230" s="72"/>
      <c r="G230" s="72"/>
      <c r="H230" s="109"/>
      <c r="I230" s="70" t="s">
        <v>1098</v>
      </c>
      <c r="J230" s="109"/>
      <c r="K230" s="69" t="s">
        <v>1098</v>
      </c>
      <c r="L230" s="69" t="s">
        <v>1098</v>
      </c>
      <c r="M230" s="69" t="s">
        <v>1098</v>
      </c>
    </row>
    <row r="231" hidden="1" customHeight="1" spans="1:13">
      <c r="A231" s="70"/>
      <c r="B231" s="70"/>
      <c r="C231" s="70"/>
      <c r="D231" s="70"/>
      <c r="E231" s="70"/>
      <c r="F231" s="72"/>
      <c r="G231" s="72"/>
      <c r="H231" s="109"/>
      <c r="I231" s="70" t="s">
        <v>1098</v>
      </c>
      <c r="J231" s="109"/>
      <c r="K231" s="69" t="s">
        <v>1098</v>
      </c>
      <c r="L231" s="69" t="s">
        <v>1098</v>
      </c>
      <c r="M231" s="69" t="s">
        <v>1098</v>
      </c>
    </row>
    <row r="232" hidden="1" customHeight="1" spans="1:13">
      <c r="A232" s="70"/>
      <c r="B232" s="70"/>
      <c r="C232" s="70"/>
      <c r="D232" s="70"/>
      <c r="E232" s="70"/>
      <c r="F232" s="72"/>
      <c r="G232" s="72"/>
      <c r="H232" s="109"/>
      <c r="I232" s="70" t="s">
        <v>1098</v>
      </c>
      <c r="J232" s="109"/>
      <c r="K232" s="69" t="s">
        <v>1098</v>
      </c>
      <c r="L232" s="69" t="s">
        <v>1098</v>
      </c>
      <c r="M232" s="69" t="s">
        <v>1098</v>
      </c>
    </row>
    <row r="233" hidden="1" customHeight="1" spans="1:13">
      <c r="A233" s="70"/>
      <c r="B233" s="70"/>
      <c r="C233" s="70"/>
      <c r="D233" s="70"/>
      <c r="E233" s="70"/>
      <c r="F233" s="72"/>
      <c r="G233" s="72"/>
      <c r="H233" s="109"/>
      <c r="I233" s="70" t="s">
        <v>1098</v>
      </c>
      <c r="J233" s="109"/>
      <c r="K233" s="69" t="s">
        <v>1098</v>
      </c>
      <c r="L233" s="69" t="s">
        <v>1098</v>
      </c>
      <c r="M233" s="69" t="s">
        <v>1098</v>
      </c>
    </row>
    <row r="234" hidden="1" customHeight="1" spans="1:13">
      <c r="A234" s="70"/>
      <c r="B234" s="70"/>
      <c r="C234" s="70"/>
      <c r="D234" s="70"/>
      <c r="E234" s="70"/>
      <c r="F234" s="72"/>
      <c r="G234" s="72"/>
      <c r="H234" s="109"/>
      <c r="I234" s="70" t="s">
        <v>1098</v>
      </c>
      <c r="J234" s="109"/>
      <c r="K234" s="69" t="s">
        <v>1098</v>
      </c>
      <c r="L234" s="69" t="s">
        <v>1098</v>
      </c>
      <c r="M234" s="69" t="s">
        <v>1098</v>
      </c>
    </row>
    <row r="235" hidden="1" customHeight="1" spans="1:13">
      <c r="A235" s="70"/>
      <c r="B235" s="70"/>
      <c r="C235" s="70"/>
      <c r="D235" s="70"/>
      <c r="E235" s="70"/>
      <c r="F235" s="72"/>
      <c r="G235" s="72"/>
      <c r="H235" s="109"/>
      <c r="I235" s="70" t="s">
        <v>1098</v>
      </c>
      <c r="J235" s="109"/>
      <c r="K235" s="69" t="s">
        <v>1098</v>
      </c>
      <c r="L235" s="69" t="s">
        <v>1098</v>
      </c>
      <c r="M235" s="69" t="s">
        <v>1098</v>
      </c>
    </row>
    <row r="236" hidden="1" customHeight="1" spans="1:13">
      <c r="A236" s="70"/>
      <c r="B236" s="70"/>
      <c r="C236" s="70"/>
      <c r="D236" s="70"/>
      <c r="E236" s="70"/>
      <c r="F236" s="72"/>
      <c r="G236" s="72"/>
      <c r="H236" s="109"/>
      <c r="I236" s="70" t="s">
        <v>1098</v>
      </c>
      <c r="J236" s="109"/>
      <c r="K236" s="69" t="s">
        <v>1098</v>
      </c>
      <c r="L236" s="69" t="s">
        <v>1098</v>
      </c>
      <c r="M236" s="69" t="s">
        <v>1098</v>
      </c>
    </row>
    <row r="237" hidden="1" customHeight="1" spans="1:13">
      <c r="A237" s="70"/>
      <c r="B237" s="70"/>
      <c r="C237" s="70"/>
      <c r="D237" s="70"/>
      <c r="E237" s="70"/>
      <c r="F237" s="72"/>
      <c r="G237" s="72"/>
      <c r="H237" s="109"/>
      <c r="I237" s="70" t="s">
        <v>1098</v>
      </c>
      <c r="J237" s="109"/>
      <c r="K237" s="69" t="s">
        <v>1098</v>
      </c>
      <c r="L237" s="69" t="s">
        <v>1098</v>
      </c>
      <c r="M237" s="69" t="s">
        <v>1098</v>
      </c>
    </row>
    <row r="238" hidden="1" customHeight="1" spans="1:13">
      <c r="A238" s="70"/>
      <c r="B238" s="70"/>
      <c r="C238" s="70"/>
      <c r="D238" s="70"/>
      <c r="E238" s="70"/>
      <c r="F238" s="72"/>
      <c r="G238" s="72"/>
      <c r="H238" s="109"/>
      <c r="I238" s="70" t="s">
        <v>1098</v>
      </c>
      <c r="J238" s="109"/>
      <c r="K238" s="69" t="s">
        <v>1098</v>
      </c>
      <c r="L238" s="69" t="s">
        <v>1098</v>
      </c>
      <c r="M238" s="69" t="s">
        <v>1098</v>
      </c>
    </row>
    <row r="239" hidden="1" customHeight="1" spans="1:13">
      <c r="A239" s="70"/>
      <c r="B239" s="70"/>
      <c r="C239" s="70"/>
      <c r="D239" s="70"/>
      <c r="E239" s="70"/>
      <c r="F239" s="72"/>
      <c r="G239" s="72"/>
      <c r="H239" s="109"/>
      <c r="I239" s="70" t="s">
        <v>1098</v>
      </c>
      <c r="J239" s="109"/>
      <c r="K239" s="69" t="s">
        <v>1098</v>
      </c>
      <c r="L239" s="69" t="s">
        <v>1098</v>
      </c>
      <c r="M239" s="69" t="s">
        <v>1098</v>
      </c>
    </row>
    <row r="240" hidden="1" customHeight="1" spans="1:13">
      <c r="A240" s="70"/>
      <c r="B240" s="70"/>
      <c r="C240" s="70"/>
      <c r="D240" s="70"/>
      <c r="E240" s="70"/>
      <c r="F240" s="72"/>
      <c r="G240" s="72"/>
      <c r="H240" s="109"/>
      <c r="I240" s="70" t="s">
        <v>1098</v>
      </c>
      <c r="J240" s="109"/>
      <c r="K240" s="69" t="s">
        <v>1098</v>
      </c>
      <c r="L240" s="69" t="s">
        <v>1098</v>
      </c>
      <c r="M240" s="69" t="s">
        <v>1098</v>
      </c>
    </row>
    <row r="241" hidden="1" customHeight="1" spans="1:13">
      <c r="A241" s="70"/>
      <c r="B241" s="70"/>
      <c r="C241" s="70"/>
      <c r="D241" s="70"/>
      <c r="E241" s="70"/>
      <c r="F241" s="72"/>
      <c r="G241" s="72"/>
      <c r="H241" s="109"/>
      <c r="I241" s="70" t="s">
        <v>1098</v>
      </c>
      <c r="J241" s="109"/>
      <c r="K241" s="69" t="s">
        <v>1098</v>
      </c>
      <c r="L241" s="69" t="s">
        <v>1098</v>
      </c>
      <c r="M241" s="69" t="s">
        <v>1098</v>
      </c>
    </row>
    <row r="242" hidden="1" customHeight="1" spans="1:13">
      <c r="A242" s="70"/>
      <c r="B242" s="70"/>
      <c r="C242" s="70"/>
      <c r="D242" s="70"/>
      <c r="E242" s="70"/>
      <c r="F242" s="72"/>
      <c r="G242" s="72"/>
      <c r="H242" s="109"/>
      <c r="I242" s="70" t="s">
        <v>1098</v>
      </c>
      <c r="J242" s="109"/>
      <c r="K242" s="69" t="s">
        <v>1098</v>
      </c>
      <c r="L242" s="69" t="s">
        <v>1098</v>
      </c>
      <c r="M242" s="69" t="s">
        <v>1098</v>
      </c>
    </row>
    <row r="243" hidden="1" customHeight="1" spans="1:13">
      <c r="A243" s="70"/>
      <c r="B243" s="70"/>
      <c r="C243" s="70"/>
      <c r="D243" s="70"/>
      <c r="E243" s="70"/>
      <c r="F243" s="72"/>
      <c r="G243" s="72"/>
      <c r="H243" s="109"/>
      <c r="I243" s="70" t="s">
        <v>1098</v>
      </c>
      <c r="J243" s="109"/>
      <c r="K243" s="69" t="s">
        <v>1098</v>
      </c>
      <c r="L243" s="69" t="s">
        <v>1098</v>
      </c>
      <c r="M243" s="69" t="s">
        <v>1098</v>
      </c>
    </row>
    <row r="244" hidden="1" customHeight="1" spans="1:13">
      <c r="A244" s="70"/>
      <c r="B244" s="70"/>
      <c r="C244" s="70"/>
      <c r="D244" s="70"/>
      <c r="E244" s="70"/>
      <c r="F244" s="72"/>
      <c r="G244" s="72"/>
      <c r="H244" s="109"/>
      <c r="I244" s="70" t="s">
        <v>1098</v>
      </c>
      <c r="J244" s="109"/>
      <c r="K244" s="69" t="s">
        <v>1098</v>
      </c>
      <c r="L244" s="69" t="s">
        <v>1098</v>
      </c>
      <c r="M244" s="69" t="s">
        <v>1098</v>
      </c>
    </row>
    <row r="245" hidden="1" customHeight="1" spans="1:13">
      <c r="A245" s="70"/>
      <c r="B245" s="70"/>
      <c r="C245" s="70"/>
      <c r="D245" s="70"/>
      <c r="E245" s="70"/>
      <c r="F245" s="72"/>
      <c r="G245" s="72"/>
      <c r="H245" s="109"/>
      <c r="I245" s="70" t="s">
        <v>1098</v>
      </c>
      <c r="J245" s="109"/>
      <c r="K245" s="69" t="s">
        <v>1098</v>
      </c>
      <c r="L245" s="69" t="s">
        <v>1098</v>
      </c>
      <c r="M245" s="69" t="s">
        <v>1098</v>
      </c>
    </row>
    <row r="246" hidden="1" customHeight="1" spans="1:13">
      <c r="A246" s="70"/>
      <c r="B246" s="70"/>
      <c r="C246" s="70"/>
      <c r="D246" s="70"/>
      <c r="E246" s="70"/>
      <c r="F246" s="72"/>
      <c r="G246" s="72"/>
      <c r="H246" s="109"/>
      <c r="I246" s="70" t="s">
        <v>1098</v>
      </c>
      <c r="J246" s="109"/>
      <c r="K246" s="69" t="s">
        <v>1098</v>
      </c>
      <c r="L246" s="69" t="s">
        <v>1098</v>
      </c>
      <c r="M246" s="69" t="s">
        <v>1098</v>
      </c>
    </row>
    <row r="247" hidden="1" customHeight="1" spans="1:13">
      <c r="A247" s="70"/>
      <c r="B247" s="70"/>
      <c r="C247" s="70"/>
      <c r="D247" s="70"/>
      <c r="E247" s="70"/>
      <c r="F247" s="72"/>
      <c r="G247" s="72"/>
      <c r="H247" s="109"/>
      <c r="I247" s="70" t="s">
        <v>1098</v>
      </c>
      <c r="J247" s="109"/>
      <c r="K247" s="69" t="s">
        <v>1098</v>
      </c>
      <c r="L247" s="69" t="s">
        <v>1098</v>
      </c>
      <c r="M247" s="69" t="s">
        <v>1098</v>
      </c>
    </row>
    <row r="248" hidden="1" customHeight="1" spans="1:13">
      <c r="A248" s="70"/>
      <c r="B248" s="70"/>
      <c r="C248" s="70"/>
      <c r="D248" s="70"/>
      <c r="E248" s="70"/>
      <c r="F248" s="72"/>
      <c r="G248" s="72"/>
      <c r="H248" s="109"/>
      <c r="I248" s="70" t="s">
        <v>1098</v>
      </c>
      <c r="J248" s="109"/>
      <c r="K248" s="69" t="s">
        <v>1098</v>
      </c>
      <c r="L248" s="69" t="s">
        <v>1098</v>
      </c>
      <c r="M248" s="69" t="s">
        <v>1098</v>
      </c>
    </row>
    <row r="249" hidden="1" customHeight="1" spans="1:13">
      <c r="A249" s="70"/>
      <c r="B249" s="70"/>
      <c r="C249" s="70"/>
      <c r="D249" s="70"/>
      <c r="E249" s="70"/>
      <c r="F249" s="72"/>
      <c r="G249" s="72"/>
      <c r="H249" s="109"/>
      <c r="I249" s="70" t="s">
        <v>1098</v>
      </c>
      <c r="J249" s="109"/>
      <c r="K249" s="69" t="s">
        <v>1098</v>
      </c>
      <c r="L249" s="69" t="s">
        <v>1098</v>
      </c>
      <c r="M249" s="69" t="s">
        <v>1098</v>
      </c>
    </row>
    <row r="250" hidden="1" customHeight="1" spans="1:13">
      <c r="A250" s="70"/>
      <c r="B250" s="70"/>
      <c r="C250" s="70"/>
      <c r="D250" s="70"/>
      <c r="E250" s="70"/>
      <c r="F250" s="72"/>
      <c r="G250" s="72"/>
      <c r="H250" s="109"/>
      <c r="I250" s="70" t="s">
        <v>1098</v>
      </c>
      <c r="J250" s="109"/>
      <c r="K250" s="69" t="s">
        <v>1098</v>
      </c>
      <c r="L250" s="69" t="s">
        <v>1098</v>
      </c>
      <c r="M250" s="69" t="s">
        <v>1098</v>
      </c>
    </row>
    <row r="251" hidden="1" customHeight="1" spans="1:13">
      <c r="A251" s="70"/>
      <c r="B251" s="70"/>
      <c r="C251" s="70"/>
      <c r="D251" s="70"/>
      <c r="E251" s="70"/>
      <c r="F251" s="72"/>
      <c r="G251" s="72"/>
      <c r="H251" s="109"/>
      <c r="I251" s="70" t="s">
        <v>1098</v>
      </c>
      <c r="J251" s="109"/>
      <c r="K251" s="69" t="s">
        <v>1098</v>
      </c>
      <c r="L251" s="69" t="s">
        <v>1098</v>
      </c>
      <c r="M251" s="69" t="s">
        <v>1098</v>
      </c>
    </row>
    <row r="252" hidden="1" customHeight="1" spans="1:13">
      <c r="A252" s="70"/>
      <c r="B252" s="70"/>
      <c r="C252" s="70"/>
      <c r="D252" s="70"/>
      <c r="E252" s="70"/>
      <c r="F252" s="72"/>
      <c r="G252" s="72"/>
      <c r="H252" s="109"/>
      <c r="I252" s="70" t="s">
        <v>1098</v>
      </c>
      <c r="J252" s="109"/>
      <c r="K252" s="69" t="s">
        <v>1098</v>
      </c>
      <c r="L252" s="69" t="s">
        <v>1098</v>
      </c>
      <c r="M252" s="69" t="s">
        <v>1098</v>
      </c>
    </row>
    <row r="253" hidden="1" customHeight="1" spans="1:13">
      <c r="A253" s="70"/>
      <c r="B253" s="70"/>
      <c r="C253" s="70"/>
      <c r="D253" s="70"/>
      <c r="E253" s="70"/>
      <c r="F253" s="72"/>
      <c r="G253" s="72"/>
      <c r="H253" s="109"/>
      <c r="I253" s="70" t="s">
        <v>1098</v>
      </c>
      <c r="J253" s="109"/>
      <c r="K253" s="69" t="s">
        <v>1098</v>
      </c>
      <c r="L253" s="69" t="s">
        <v>1098</v>
      </c>
      <c r="M253" s="69" t="s">
        <v>1098</v>
      </c>
    </row>
    <row r="254" hidden="1" customHeight="1" spans="1:13">
      <c r="A254" s="70"/>
      <c r="B254" s="70"/>
      <c r="C254" s="70"/>
      <c r="D254" s="70"/>
      <c r="E254" s="70"/>
      <c r="F254" s="72"/>
      <c r="G254" s="72"/>
      <c r="H254" s="109"/>
      <c r="I254" s="70" t="s">
        <v>1098</v>
      </c>
      <c r="J254" s="109"/>
      <c r="K254" s="69" t="s">
        <v>1098</v>
      </c>
      <c r="L254" s="69" t="s">
        <v>1098</v>
      </c>
      <c r="M254" s="69" t="s">
        <v>1098</v>
      </c>
    </row>
    <row r="255" hidden="1" customHeight="1" spans="1:13">
      <c r="A255" s="70"/>
      <c r="B255" s="70"/>
      <c r="C255" s="70"/>
      <c r="D255" s="70"/>
      <c r="E255" s="70"/>
      <c r="F255" s="72"/>
      <c r="G255" s="72"/>
      <c r="H255" s="109"/>
      <c r="I255" s="70" t="s">
        <v>1098</v>
      </c>
      <c r="J255" s="109"/>
      <c r="K255" s="69" t="s">
        <v>1098</v>
      </c>
      <c r="L255" s="69" t="s">
        <v>1098</v>
      </c>
      <c r="M255" s="69" t="s">
        <v>1098</v>
      </c>
    </row>
    <row r="256" hidden="1" customHeight="1" spans="1:13">
      <c r="A256" s="70"/>
      <c r="B256" s="70"/>
      <c r="C256" s="70"/>
      <c r="D256" s="70"/>
      <c r="E256" s="70"/>
      <c r="F256" s="72"/>
      <c r="G256" s="72"/>
      <c r="H256" s="109"/>
      <c r="I256" s="70" t="s">
        <v>1098</v>
      </c>
      <c r="J256" s="109"/>
      <c r="K256" s="69" t="s">
        <v>1098</v>
      </c>
      <c r="L256" s="69" t="s">
        <v>1098</v>
      </c>
      <c r="M256" s="69" t="s">
        <v>1098</v>
      </c>
    </row>
    <row r="257" hidden="1" customHeight="1" spans="1:13">
      <c r="A257" s="70"/>
      <c r="B257" s="70"/>
      <c r="C257" s="70"/>
      <c r="D257" s="70"/>
      <c r="E257" s="70"/>
      <c r="F257" s="72"/>
      <c r="G257" s="72"/>
      <c r="H257" s="109"/>
      <c r="I257" s="70" t="s">
        <v>1098</v>
      </c>
      <c r="J257" s="109"/>
      <c r="K257" s="69" t="s">
        <v>1098</v>
      </c>
      <c r="L257" s="69" t="s">
        <v>1098</v>
      </c>
      <c r="M257" s="69" t="s">
        <v>1098</v>
      </c>
    </row>
    <row r="258" hidden="1" customHeight="1" spans="1:13">
      <c r="A258" s="70"/>
      <c r="B258" s="70"/>
      <c r="C258" s="70"/>
      <c r="D258" s="70"/>
      <c r="E258" s="70"/>
      <c r="F258" s="72"/>
      <c r="G258" s="72"/>
      <c r="H258" s="109"/>
      <c r="I258" s="70" t="s">
        <v>1098</v>
      </c>
      <c r="J258" s="109"/>
      <c r="K258" s="69" t="s">
        <v>1098</v>
      </c>
      <c r="L258" s="69" t="s">
        <v>1098</v>
      </c>
      <c r="M258" s="69" t="s">
        <v>1098</v>
      </c>
    </row>
    <row r="259" hidden="1" customHeight="1" spans="1:13">
      <c r="A259" s="70"/>
      <c r="B259" s="70"/>
      <c r="C259" s="70"/>
      <c r="D259" s="70"/>
      <c r="E259" s="70"/>
      <c r="F259" s="72"/>
      <c r="G259" s="72"/>
      <c r="H259" s="109"/>
      <c r="I259" s="70" t="s">
        <v>1098</v>
      </c>
      <c r="J259" s="109"/>
      <c r="K259" s="69" t="s">
        <v>1098</v>
      </c>
      <c r="L259" s="69" t="s">
        <v>1098</v>
      </c>
      <c r="M259" s="69" t="s">
        <v>1098</v>
      </c>
    </row>
    <row r="260" hidden="1" customHeight="1" spans="1:13">
      <c r="A260" s="70"/>
      <c r="B260" s="70"/>
      <c r="C260" s="70"/>
      <c r="D260" s="70"/>
      <c r="E260" s="70"/>
      <c r="F260" s="72"/>
      <c r="G260" s="72"/>
      <c r="H260" s="109"/>
      <c r="I260" s="70" t="s">
        <v>1098</v>
      </c>
      <c r="J260" s="109"/>
      <c r="K260" s="69" t="s">
        <v>1098</v>
      </c>
      <c r="L260" s="69" t="s">
        <v>1098</v>
      </c>
      <c r="M260" s="69" t="s">
        <v>1098</v>
      </c>
    </row>
    <row r="261" hidden="1" customHeight="1" spans="1:13">
      <c r="A261" s="70"/>
      <c r="B261" s="70"/>
      <c r="C261" s="70"/>
      <c r="D261" s="70"/>
      <c r="E261" s="70"/>
      <c r="F261" s="72"/>
      <c r="G261" s="72"/>
      <c r="H261" s="109"/>
      <c r="I261" s="70" t="s">
        <v>1098</v>
      </c>
      <c r="J261" s="109"/>
      <c r="K261" s="69" t="s">
        <v>1098</v>
      </c>
      <c r="L261" s="69" t="s">
        <v>1098</v>
      </c>
      <c r="M261" s="69" t="s">
        <v>1098</v>
      </c>
    </row>
    <row r="262" hidden="1" customHeight="1" spans="1:13">
      <c r="A262" s="70"/>
      <c r="B262" s="70"/>
      <c r="C262" s="70"/>
      <c r="D262" s="70"/>
      <c r="E262" s="70"/>
      <c r="F262" s="72"/>
      <c r="G262" s="72"/>
      <c r="H262" s="109"/>
      <c r="I262" s="70" t="s">
        <v>1098</v>
      </c>
      <c r="J262" s="109"/>
      <c r="K262" s="69" t="s">
        <v>1098</v>
      </c>
      <c r="L262" s="69" t="s">
        <v>1098</v>
      </c>
      <c r="M262" s="69" t="s">
        <v>1098</v>
      </c>
    </row>
    <row r="263" hidden="1" customHeight="1" spans="1:13">
      <c r="A263" s="70"/>
      <c r="B263" s="70"/>
      <c r="C263" s="70"/>
      <c r="D263" s="70"/>
      <c r="E263" s="70"/>
      <c r="F263" s="72"/>
      <c r="G263" s="72"/>
      <c r="H263" s="109"/>
      <c r="I263" s="70" t="s">
        <v>1098</v>
      </c>
      <c r="J263" s="109"/>
      <c r="K263" s="69" t="s">
        <v>1098</v>
      </c>
      <c r="L263" s="69" t="s">
        <v>1098</v>
      </c>
      <c r="M263" s="69" t="s">
        <v>1098</v>
      </c>
    </row>
    <row r="264" hidden="1" customHeight="1" spans="1:13">
      <c r="A264" s="70"/>
      <c r="B264" s="70"/>
      <c r="C264" s="70"/>
      <c r="D264" s="70"/>
      <c r="E264" s="70"/>
      <c r="F264" s="72"/>
      <c r="G264" s="72"/>
      <c r="H264" s="109"/>
      <c r="I264" s="70" t="s">
        <v>1098</v>
      </c>
      <c r="J264" s="109"/>
      <c r="K264" s="69" t="s">
        <v>1098</v>
      </c>
      <c r="L264" s="69" t="s">
        <v>1098</v>
      </c>
      <c r="M264" s="69" t="s">
        <v>1098</v>
      </c>
    </row>
    <row r="265" hidden="1" customHeight="1" spans="1:13">
      <c r="A265" s="70"/>
      <c r="B265" s="70"/>
      <c r="C265" s="70"/>
      <c r="D265" s="70"/>
      <c r="E265" s="70"/>
      <c r="F265" s="72"/>
      <c r="G265" s="72"/>
      <c r="H265" s="109"/>
      <c r="I265" s="70" t="s">
        <v>1098</v>
      </c>
      <c r="J265" s="109"/>
      <c r="K265" s="69" t="s">
        <v>1098</v>
      </c>
      <c r="L265" s="69" t="s">
        <v>1098</v>
      </c>
      <c r="M265" s="69" t="s">
        <v>1098</v>
      </c>
    </row>
    <row r="266" hidden="1" customHeight="1" spans="1:13">
      <c r="A266" s="70"/>
      <c r="B266" s="70"/>
      <c r="C266" s="70"/>
      <c r="D266" s="70"/>
      <c r="E266" s="70"/>
      <c r="F266" s="72"/>
      <c r="G266" s="72"/>
      <c r="H266" s="109"/>
      <c r="I266" s="70" t="s">
        <v>1098</v>
      </c>
      <c r="J266" s="109"/>
      <c r="K266" s="69" t="s">
        <v>1098</v>
      </c>
      <c r="L266" s="69" t="s">
        <v>1098</v>
      </c>
      <c r="M266" s="69" t="s">
        <v>1098</v>
      </c>
    </row>
    <row r="267" hidden="1" customHeight="1" spans="1:13">
      <c r="A267" s="70"/>
      <c r="B267" s="70"/>
      <c r="C267" s="70"/>
      <c r="D267" s="70"/>
      <c r="E267" s="70"/>
      <c r="F267" s="72"/>
      <c r="G267" s="72"/>
      <c r="H267" s="109"/>
      <c r="I267" s="70" t="s">
        <v>1098</v>
      </c>
      <c r="J267" s="109"/>
      <c r="K267" s="69" t="s">
        <v>1098</v>
      </c>
      <c r="L267" s="69" t="s">
        <v>1098</v>
      </c>
      <c r="M267" s="69" t="s">
        <v>1098</v>
      </c>
    </row>
    <row r="268" hidden="1" customHeight="1" spans="1:13">
      <c r="A268" s="70"/>
      <c r="B268" s="70"/>
      <c r="C268" s="70"/>
      <c r="D268" s="70"/>
      <c r="E268" s="70"/>
      <c r="F268" s="72"/>
      <c r="G268" s="72"/>
      <c r="H268" s="109"/>
      <c r="I268" s="70" t="s">
        <v>1098</v>
      </c>
      <c r="J268" s="109"/>
      <c r="K268" s="69" t="s">
        <v>1098</v>
      </c>
      <c r="L268" s="69" t="s">
        <v>1098</v>
      </c>
      <c r="M268" s="69" t="s">
        <v>1098</v>
      </c>
    </row>
    <row r="269" hidden="1" customHeight="1" spans="1:13">
      <c r="A269" s="70"/>
      <c r="B269" s="70"/>
      <c r="C269" s="70"/>
      <c r="D269" s="70"/>
      <c r="E269" s="70"/>
      <c r="F269" s="72"/>
      <c r="G269" s="72"/>
      <c r="H269" s="109"/>
      <c r="I269" s="70" t="s">
        <v>1098</v>
      </c>
      <c r="J269" s="109"/>
      <c r="K269" s="69" t="s">
        <v>1098</v>
      </c>
      <c r="L269" s="69" t="s">
        <v>1098</v>
      </c>
      <c r="M269" s="69" t="s">
        <v>1098</v>
      </c>
    </row>
    <row r="270" hidden="1" customHeight="1" spans="1:13">
      <c r="A270" s="70"/>
      <c r="B270" s="70"/>
      <c r="C270" s="70"/>
      <c r="D270" s="70"/>
      <c r="E270" s="70"/>
      <c r="F270" s="72"/>
      <c r="G270" s="72"/>
      <c r="H270" s="109"/>
      <c r="I270" s="70" t="s">
        <v>1098</v>
      </c>
      <c r="J270" s="109"/>
      <c r="K270" s="69" t="s">
        <v>1098</v>
      </c>
      <c r="L270" s="69" t="s">
        <v>1098</v>
      </c>
      <c r="M270" s="69" t="s">
        <v>1098</v>
      </c>
    </row>
    <row r="271" hidden="1" customHeight="1" spans="1:13">
      <c r="A271" s="70"/>
      <c r="B271" s="70"/>
      <c r="C271" s="70"/>
      <c r="D271" s="70"/>
      <c r="E271" s="70"/>
      <c r="F271" s="72"/>
      <c r="G271" s="72"/>
      <c r="H271" s="109"/>
      <c r="I271" s="70" t="s">
        <v>1098</v>
      </c>
      <c r="J271" s="109"/>
      <c r="K271" s="69" t="s">
        <v>1098</v>
      </c>
      <c r="L271" s="69" t="s">
        <v>1098</v>
      </c>
      <c r="M271" s="69" t="s">
        <v>1098</v>
      </c>
    </row>
    <row r="272" hidden="1" customHeight="1" spans="1:13">
      <c r="A272" s="70"/>
      <c r="B272" s="70"/>
      <c r="C272" s="70"/>
      <c r="D272" s="70"/>
      <c r="E272" s="70"/>
      <c r="F272" s="72"/>
      <c r="G272" s="72"/>
      <c r="H272" s="109"/>
      <c r="I272" s="70" t="s">
        <v>1098</v>
      </c>
      <c r="J272" s="109"/>
      <c r="K272" s="69" t="s">
        <v>1098</v>
      </c>
      <c r="L272" s="69" t="s">
        <v>1098</v>
      </c>
      <c r="M272" s="69" t="s">
        <v>1098</v>
      </c>
    </row>
    <row r="273" hidden="1" customHeight="1" spans="1:13">
      <c r="A273" s="70"/>
      <c r="B273" s="70"/>
      <c r="C273" s="70"/>
      <c r="D273" s="70"/>
      <c r="E273" s="70"/>
      <c r="F273" s="72"/>
      <c r="G273" s="72"/>
      <c r="H273" s="109"/>
      <c r="I273" s="70" t="s">
        <v>1098</v>
      </c>
      <c r="J273" s="109"/>
      <c r="K273" s="69" t="s">
        <v>1098</v>
      </c>
      <c r="L273" s="69" t="s">
        <v>1098</v>
      </c>
      <c r="M273" s="69" t="s">
        <v>1098</v>
      </c>
    </row>
    <row r="274" hidden="1" customHeight="1" spans="1:13">
      <c r="A274" s="115"/>
      <c r="B274" s="115"/>
      <c r="C274" s="115"/>
      <c r="D274" s="115"/>
      <c r="E274" s="115"/>
      <c r="F274" s="116"/>
      <c r="G274" s="116"/>
      <c r="H274" s="117"/>
      <c r="I274" s="118" t="s">
        <v>1098</v>
      </c>
      <c r="J274" s="117"/>
      <c r="K274" s="119" t="s">
        <v>1098</v>
      </c>
      <c r="L274" s="119" t="s">
        <v>1098</v>
      </c>
      <c r="M274" s="119" t="s">
        <v>1098</v>
      </c>
    </row>
    <row r="275" hidden="1" customHeight="1" spans="1:13">
      <c r="A275" s="115"/>
      <c r="B275" s="115"/>
      <c r="C275" s="115"/>
      <c r="D275" s="115"/>
      <c r="E275" s="115"/>
      <c r="F275" s="116"/>
      <c r="G275" s="116"/>
      <c r="H275" s="117"/>
      <c r="I275" s="118" t="s">
        <v>1098</v>
      </c>
      <c r="J275" s="117"/>
      <c r="K275" s="119" t="s">
        <v>1098</v>
      </c>
      <c r="L275" s="119" t="s">
        <v>1098</v>
      </c>
      <c r="M275" s="119" t="s">
        <v>1098</v>
      </c>
    </row>
    <row r="276" hidden="1" customHeight="1" spans="1:13">
      <c r="A276" s="115"/>
      <c r="B276" s="115"/>
      <c r="C276" s="115"/>
      <c r="D276" s="115"/>
      <c r="E276" s="115"/>
      <c r="F276" s="116"/>
      <c r="G276" s="116"/>
      <c r="H276" s="117"/>
      <c r="I276" s="118" t="s">
        <v>1098</v>
      </c>
      <c r="J276" s="117"/>
      <c r="K276" s="119" t="s">
        <v>1098</v>
      </c>
      <c r="L276" s="119" t="s">
        <v>1098</v>
      </c>
      <c r="M276" s="119" t="s">
        <v>1098</v>
      </c>
    </row>
    <row r="277" hidden="1" customHeight="1" spans="1:13">
      <c r="A277" s="115"/>
      <c r="B277" s="115"/>
      <c r="C277" s="115"/>
      <c r="D277" s="115"/>
      <c r="E277" s="115"/>
      <c r="F277" s="116"/>
      <c r="G277" s="116"/>
      <c r="H277" s="117"/>
      <c r="I277" s="118" t="s">
        <v>1098</v>
      </c>
      <c r="J277" s="117"/>
      <c r="K277" s="119" t="s">
        <v>1098</v>
      </c>
      <c r="L277" s="119" t="s">
        <v>1098</v>
      </c>
      <c r="M277" s="119" t="s">
        <v>1098</v>
      </c>
    </row>
    <row r="278" hidden="1" customHeight="1" spans="1:13">
      <c r="A278" s="115"/>
      <c r="B278" s="115"/>
      <c r="C278" s="115"/>
      <c r="D278" s="115"/>
      <c r="E278" s="115"/>
      <c r="F278" s="116"/>
      <c r="G278" s="116"/>
      <c r="H278" s="117"/>
      <c r="I278" s="118" t="s">
        <v>1098</v>
      </c>
      <c r="J278" s="117"/>
      <c r="K278" s="119" t="s">
        <v>1098</v>
      </c>
      <c r="L278" s="119" t="s">
        <v>1098</v>
      </c>
      <c r="M278" s="119" t="s">
        <v>1098</v>
      </c>
    </row>
    <row r="279" hidden="1" customHeight="1" spans="1:13">
      <c r="A279" s="115"/>
      <c r="B279" s="115"/>
      <c r="C279" s="115"/>
      <c r="D279" s="115"/>
      <c r="E279" s="115"/>
      <c r="F279" s="116"/>
      <c r="G279" s="116"/>
      <c r="H279" s="117"/>
      <c r="I279" s="118" t="s">
        <v>1098</v>
      </c>
      <c r="J279" s="117"/>
      <c r="K279" s="119" t="s">
        <v>1098</v>
      </c>
      <c r="L279" s="119" t="s">
        <v>1098</v>
      </c>
      <c r="M279" s="119" t="s">
        <v>1098</v>
      </c>
    </row>
    <row r="280" hidden="1" customHeight="1" spans="1:13">
      <c r="A280" s="115"/>
      <c r="B280" s="115"/>
      <c r="C280" s="115"/>
      <c r="D280" s="115"/>
      <c r="E280" s="115"/>
      <c r="F280" s="116"/>
      <c r="G280" s="116"/>
      <c r="H280" s="117"/>
      <c r="I280" s="118" t="s">
        <v>1098</v>
      </c>
      <c r="J280" s="117"/>
      <c r="K280" s="119" t="s">
        <v>1098</v>
      </c>
      <c r="L280" s="119" t="s">
        <v>1098</v>
      </c>
      <c r="M280" s="119" t="s">
        <v>1098</v>
      </c>
    </row>
    <row r="281" hidden="1" customHeight="1" spans="1:13">
      <c r="A281" s="115"/>
      <c r="B281" s="115"/>
      <c r="C281" s="115"/>
      <c r="D281" s="115"/>
      <c r="E281" s="115"/>
      <c r="F281" s="116"/>
      <c r="G281" s="116"/>
      <c r="H281" s="117"/>
      <c r="I281" s="118" t="s">
        <v>1098</v>
      </c>
      <c r="J281" s="117"/>
      <c r="K281" s="119" t="s">
        <v>1098</v>
      </c>
      <c r="L281" s="119" t="s">
        <v>1098</v>
      </c>
      <c r="M281" s="119" t="s">
        <v>1098</v>
      </c>
    </row>
    <row r="282" hidden="1" customHeight="1" spans="1:13">
      <c r="A282" s="115"/>
      <c r="B282" s="115"/>
      <c r="C282" s="115"/>
      <c r="D282" s="115"/>
      <c r="E282" s="115"/>
      <c r="F282" s="116"/>
      <c r="G282" s="116"/>
      <c r="H282" s="117"/>
      <c r="I282" s="118" t="s">
        <v>1098</v>
      </c>
      <c r="J282" s="117"/>
      <c r="K282" s="119" t="s">
        <v>1098</v>
      </c>
      <c r="L282" s="119" t="s">
        <v>1098</v>
      </c>
      <c r="M282" s="119" t="s">
        <v>1098</v>
      </c>
    </row>
    <row r="283" hidden="1" customHeight="1" spans="1:13">
      <c r="A283" s="115"/>
      <c r="B283" s="115"/>
      <c r="C283" s="115"/>
      <c r="D283" s="115"/>
      <c r="E283" s="115"/>
      <c r="F283" s="116"/>
      <c r="G283" s="116"/>
      <c r="H283" s="117"/>
      <c r="I283" s="118" t="s">
        <v>1098</v>
      </c>
      <c r="J283" s="117"/>
      <c r="K283" s="119" t="s">
        <v>1098</v>
      </c>
      <c r="L283" s="119" t="s">
        <v>1098</v>
      </c>
      <c r="M283" s="119" t="s">
        <v>1098</v>
      </c>
    </row>
    <row r="284" hidden="1" customHeight="1" spans="1:13">
      <c r="A284" s="115"/>
      <c r="B284" s="115"/>
      <c r="C284" s="115"/>
      <c r="D284" s="115"/>
      <c r="E284" s="115"/>
      <c r="F284" s="116"/>
      <c r="G284" s="116"/>
      <c r="H284" s="117"/>
      <c r="I284" s="118" t="s">
        <v>1098</v>
      </c>
      <c r="J284" s="117"/>
      <c r="K284" s="119" t="s">
        <v>1098</v>
      </c>
      <c r="L284" s="119" t="s">
        <v>1098</v>
      </c>
      <c r="M284" s="119" t="s">
        <v>1098</v>
      </c>
    </row>
    <row r="285" hidden="1" customHeight="1" spans="1:13">
      <c r="A285" s="115"/>
      <c r="B285" s="115"/>
      <c r="C285" s="115"/>
      <c r="D285" s="115"/>
      <c r="E285" s="115"/>
      <c r="F285" s="116"/>
      <c r="G285" s="116"/>
      <c r="H285" s="117"/>
      <c r="I285" s="118" t="s">
        <v>1098</v>
      </c>
      <c r="J285" s="117"/>
      <c r="K285" s="119" t="s">
        <v>1098</v>
      </c>
      <c r="L285" s="119" t="s">
        <v>1098</v>
      </c>
      <c r="M285" s="119" t="s">
        <v>1098</v>
      </c>
    </row>
    <row r="286" hidden="1" customHeight="1" spans="1:13">
      <c r="A286" s="115"/>
      <c r="B286" s="115"/>
      <c r="C286" s="115"/>
      <c r="D286" s="115"/>
      <c r="E286" s="115"/>
      <c r="F286" s="116"/>
      <c r="G286" s="116"/>
      <c r="H286" s="117"/>
      <c r="I286" s="118" t="s">
        <v>1098</v>
      </c>
      <c r="J286" s="117"/>
      <c r="K286" s="119" t="s">
        <v>1098</v>
      </c>
      <c r="L286" s="119" t="s">
        <v>1098</v>
      </c>
      <c r="M286" s="119" t="s">
        <v>1098</v>
      </c>
    </row>
    <row r="287" hidden="1" customHeight="1" spans="1:13">
      <c r="A287" s="115"/>
      <c r="B287" s="115"/>
      <c r="C287" s="115"/>
      <c r="D287" s="115"/>
      <c r="E287" s="115"/>
      <c r="F287" s="116"/>
      <c r="G287" s="116"/>
      <c r="H287" s="117"/>
      <c r="I287" s="118" t="s">
        <v>1098</v>
      </c>
      <c r="J287" s="117"/>
      <c r="K287" s="119" t="s">
        <v>1098</v>
      </c>
      <c r="L287" s="119" t="s">
        <v>1098</v>
      </c>
      <c r="M287" s="119" t="s">
        <v>1098</v>
      </c>
    </row>
    <row r="288" hidden="1" customHeight="1" spans="1:13">
      <c r="A288" s="115"/>
      <c r="B288" s="115"/>
      <c r="C288" s="115"/>
      <c r="D288" s="115"/>
      <c r="E288" s="115"/>
      <c r="F288" s="116"/>
      <c r="G288" s="116"/>
      <c r="H288" s="117"/>
      <c r="I288" s="118" t="s">
        <v>1098</v>
      </c>
      <c r="J288" s="117"/>
      <c r="K288" s="119" t="s">
        <v>1098</v>
      </c>
      <c r="L288" s="119" t="s">
        <v>1098</v>
      </c>
      <c r="M288" s="119" t="s">
        <v>1098</v>
      </c>
    </row>
    <row r="289" hidden="1" customHeight="1" spans="1:13">
      <c r="A289" s="115"/>
      <c r="B289" s="115"/>
      <c r="C289" s="115"/>
      <c r="D289" s="115"/>
      <c r="E289" s="115"/>
      <c r="F289" s="116"/>
      <c r="G289" s="116"/>
      <c r="H289" s="117"/>
      <c r="I289" s="118" t="s">
        <v>1098</v>
      </c>
      <c r="J289" s="117"/>
      <c r="K289" s="119" t="s">
        <v>1098</v>
      </c>
      <c r="L289" s="119" t="s">
        <v>1098</v>
      </c>
      <c r="M289" s="119" t="s">
        <v>1098</v>
      </c>
    </row>
    <row r="290" hidden="1" customHeight="1" spans="1:13">
      <c r="A290" s="115"/>
      <c r="B290" s="115"/>
      <c r="C290" s="115"/>
      <c r="D290" s="115"/>
      <c r="E290" s="115"/>
      <c r="F290" s="116"/>
      <c r="G290" s="116"/>
      <c r="H290" s="117"/>
      <c r="I290" s="118" t="s">
        <v>1098</v>
      </c>
      <c r="J290" s="117"/>
      <c r="K290" s="119" t="s">
        <v>1098</v>
      </c>
      <c r="L290" s="119" t="s">
        <v>1098</v>
      </c>
      <c r="M290" s="119" t="s">
        <v>1098</v>
      </c>
    </row>
    <row r="291" hidden="1" customHeight="1" spans="1:13">
      <c r="A291" s="115"/>
      <c r="B291" s="115"/>
      <c r="C291" s="115"/>
      <c r="D291" s="115"/>
      <c r="E291" s="115"/>
      <c r="F291" s="116"/>
      <c r="G291" s="116"/>
      <c r="H291" s="117"/>
      <c r="I291" s="118" t="s">
        <v>1098</v>
      </c>
      <c r="J291" s="117"/>
      <c r="K291" s="119" t="s">
        <v>1098</v>
      </c>
      <c r="L291" s="119" t="s">
        <v>1098</v>
      </c>
      <c r="M291" s="119" t="s">
        <v>1098</v>
      </c>
    </row>
    <row r="292" hidden="1" customHeight="1" spans="1:13">
      <c r="A292" s="115"/>
      <c r="B292" s="115"/>
      <c r="C292" s="115"/>
      <c r="D292" s="115"/>
      <c r="E292" s="115"/>
      <c r="F292" s="116"/>
      <c r="G292" s="116"/>
      <c r="H292" s="117"/>
      <c r="I292" s="118" t="s">
        <v>1098</v>
      </c>
      <c r="J292" s="117"/>
      <c r="K292" s="119" t="s">
        <v>1098</v>
      </c>
      <c r="L292" s="119" t="s">
        <v>1098</v>
      </c>
      <c r="M292" s="119" t="s">
        <v>1098</v>
      </c>
    </row>
    <row r="293" hidden="1" customHeight="1" spans="1:13">
      <c r="A293" s="115"/>
      <c r="B293" s="115"/>
      <c r="C293" s="115"/>
      <c r="D293" s="115"/>
      <c r="E293" s="115"/>
      <c r="F293" s="116"/>
      <c r="G293" s="116"/>
      <c r="H293" s="117"/>
      <c r="I293" s="118" t="s">
        <v>1098</v>
      </c>
      <c r="J293" s="117"/>
      <c r="K293" s="119" t="s">
        <v>1098</v>
      </c>
      <c r="L293" s="119" t="s">
        <v>1098</v>
      </c>
      <c r="M293" s="119" t="s">
        <v>1098</v>
      </c>
    </row>
    <row r="294" hidden="1" customHeight="1" spans="1:13">
      <c r="A294" s="115"/>
      <c r="B294" s="115"/>
      <c r="C294" s="115"/>
      <c r="D294" s="115"/>
      <c r="E294" s="115"/>
      <c r="F294" s="116"/>
      <c r="G294" s="116"/>
      <c r="H294" s="117"/>
      <c r="I294" s="118" t="s">
        <v>1098</v>
      </c>
      <c r="J294" s="117"/>
      <c r="K294" s="119" t="s">
        <v>1098</v>
      </c>
      <c r="L294" s="119" t="s">
        <v>1098</v>
      </c>
      <c r="M294" s="119" t="s">
        <v>1098</v>
      </c>
    </row>
    <row r="295" hidden="1" customHeight="1" spans="1:13">
      <c r="A295" s="115"/>
      <c r="B295" s="115"/>
      <c r="C295" s="115"/>
      <c r="D295" s="115"/>
      <c r="E295" s="115"/>
      <c r="F295" s="116"/>
      <c r="G295" s="116"/>
      <c r="H295" s="117"/>
      <c r="I295" s="118" t="s">
        <v>1098</v>
      </c>
      <c r="J295" s="117"/>
      <c r="K295" s="119" t="s">
        <v>1098</v>
      </c>
      <c r="L295" s="119" t="s">
        <v>1098</v>
      </c>
      <c r="M295" s="119" t="s">
        <v>1098</v>
      </c>
    </row>
    <row r="296" hidden="1" customHeight="1" spans="1:13">
      <c r="A296" s="115"/>
      <c r="B296" s="115"/>
      <c r="C296" s="115"/>
      <c r="D296" s="115"/>
      <c r="E296" s="115"/>
      <c r="F296" s="116"/>
      <c r="G296" s="116"/>
      <c r="H296" s="117"/>
      <c r="I296" s="118" t="s">
        <v>1098</v>
      </c>
      <c r="J296" s="117"/>
      <c r="K296" s="119" t="s">
        <v>1098</v>
      </c>
      <c r="L296" s="119" t="s">
        <v>1098</v>
      </c>
      <c r="M296" s="119" t="s">
        <v>1098</v>
      </c>
    </row>
    <row r="297" hidden="1" customHeight="1" spans="1:13">
      <c r="A297" s="115"/>
      <c r="B297" s="115"/>
      <c r="C297" s="115"/>
      <c r="D297" s="115"/>
      <c r="E297" s="115"/>
      <c r="F297" s="116"/>
      <c r="G297" s="116"/>
      <c r="H297" s="117"/>
      <c r="I297" s="118" t="s">
        <v>1098</v>
      </c>
      <c r="J297" s="117"/>
      <c r="K297" s="119" t="s">
        <v>1098</v>
      </c>
      <c r="L297" s="119" t="s">
        <v>1098</v>
      </c>
      <c r="M297" s="119" t="s">
        <v>1098</v>
      </c>
    </row>
    <row r="298" hidden="1" customHeight="1" spans="1:13">
      <c r="A298" s="115"/>
      <c r="B298" s="115"/>
      <c r="C298" s="115"/>
      <c r="D298" s="115"/>
      <c r="E298" s="115"/>
      <c r="F298" s="116"/>
      <c r="G298" s="116"/>
      <c r="H298" s="117"/>
      <c r="I298" s="118" t="s">
        <v>1098</v>
      </c>
      <c r="J298" s="117"/>
      <c r="K298" s="119" t="s">
        <v>1098</v>
      </c>
      <c r="L298" s="119" t="s">
        <v>1098</v>
      </c>
      <c r="M298" s="119" t="s">
        <v>1098</v>
      </c>
    </row>
    <row r="299" hidden="1" customHeight="1" spans="1:13">
      <c r="A299" s="115"/>
      <c r="B299" s="115"/>
      <c r="C299" s="115"/>
      <c r="D299" s="115"/>
      <c r="E299" s="115"/>
      <c r="F299" s="116"/>
      <c r="G299" s="116"/>
      <c r="H299" s="117"/>
      <c r="I299" s="118" t="s">
        <v>1098</v>
      </c>
      <c r="J299" s="117"/>
      <c r="K299" s="119" t="s">
        <v>1098</v>
      </c>
      <c r="L299" s="119" t="s">
        <v>1098</v>
      </c>
      <c r="M299" s="119" t="s">
        <v>1098</v>
      </c>
    </row>
    <row r="300" hidden="1" customHeight="1" spans="1:13">
      <c r="A300" s="115"/>
      <c r="B300" s="115"/>
      <c r="C300" s="115"/>
      <c r="D300" s="115"/>
      <c r="E300" s="115"/>
      <c r="F300" s="116"/>
      <c r="G300" s="116"/>
      <c r="H300" s="117"/>
      <c r="I300" s="118" t="s">
        <v>1098</v>
      </c>
      <c r="J300" s="117"/>
      <c r="K300" s="119" t="s">
        <v>1098</v>
      </c>
      <c r="L300" s="119" t="s">
        <v>1098</v>
      </c>
      <c r="M300" s="119" t="s">
        <v>1098</v>
      </c>
    </row>
    <row r="301" hidden="1" customHeight="1" spans="1:13">
      <c r="A301" s="115"/>
      <c r="B301" s="115"/>
      <c r="C301" s="115"/>
      <c r="D301" s="115"/>
      <c r="E301" s="115"/>
      <c r="F301" s="116"/>
      <c r="G301" s="116"/>
      <c r="H301" s="117"/>
      <c r="I301" s="118" t="s">
        <v>1098</v>
      </c>
      <c r="J301" s="117"/>
      <c r="K301" s="119" t="s">
        <v>1098</v>
      </c>
      <c r="L301" s="119" t="s">
        <v>1098</v>
      </c>
      <c r="M301" s="119" t="s">
        <v>1098</v>
      </c>
    </row>
    <row r="302" hidden="1" customHeight="1" spans="1:13">
      <c r="A302" s="115"/>
      <c r="B302" s="115"/>
      <c r="C302" s="115"/>
      <c r="D302" s="115"/>
      <c r="E302" s="115"/>
      <c r="F302" s="116"/>
      <c r="G302" s="116"/>
      <c r="H302" s="117"/>
      <c r="I302" s="118" t="s">
        <v>1098</v>
      </c>
      <c r="J302" s="117"/>
      <c r="K302" s="119" t="s">
        <v>1098</v>
      </c>
      <c r="L302" s="119" t="s">
        <v>1098</v>
      </c>
      <c r="M302" s="119" t="s">
        <v>1098</v>
      </c>
    </row>
    <row r="303" hidden="1" customHeight="1" spans="1:13">
      <c r="A303" s="115"/>
      <c r="B303" s="115"/>
      <c r="C303" s="115"/>
      <c r="D303" s="115"/>
      <c r="E303" s="115"/>
      <c r="F303" s="116"/>
      <c r="G303" s="116"/>
      <c r="H303" s="117"/>
      <c r="I303" s="118" t="s">
        <v>1098</v>
      </c>
      <c r="J303" s="117"/>
      <c r="K303" s="119" t="s">
        <v>1098</v>
      </c>
      <c r="L303" s="119" t="s">
        <v>1098</v>
      </c>
      <c r="M303" s="119" t="s">
        <v>1098</v>
      </c>
    </row>
    <row r="304" hidden="1" customHeight="1" spans="1:13">
      <c r="A304" s="115"/>
      <c r="B304" s="115"/>
      <c r="C304" s="115"/>
      <c r="D304" s="115"/>
      <c r="E304" s="115"/>
      <c r="F304" s="116"/>
      <c r="G304" s="116"/>
      <c r="H304" s="117"/>
      <c r="I304" s="118" t="s">
        <v>1098</v>
      </c>
      <c r="J304" s="117"/>
      <c r="K304" s="119" t="s">
        <v>1098</v>
      </c>
      <c r="L304" s="119" t="s">
        <v>1098</v>
      </c>
      <c r="M304" s="119" t="s">
        <v>1098</v>
      </c>
    </row>
    <row r="305" hidden="1" customHeight="1" spans="1:13">
      <c r="A305" s="115"/>
      <c r="B305" s="115"/>
      <c r="C305" s="115"/>
      <c r="D305" s="115"/>
      <c r="E305" s="115"/>
      <c r="F305" s="116"/>
      <c r="G305" s="116"/>
      <c r="H305" s="117"/>
      <c r="I305" s="118" t="s">
        <v>1098</v>
      </c>
      <c r="J305" s="117"/>
      <c r="K305" s="119" t="s">
        <v>1098</v>
      </c>
      <c r="L305" s="119" t="s">
        <v>1098</v>
      </c>
      <c r="M305" s="119" t="s">
        <v>1098</v>
      </c>
    </row>
    <row r="306" hidden="1" customHeight="1" spans="1:13">
      <c r="A306" s="115"/>
      <c r="B306" s="115"/>
      <c r="C306" s="115"/>
      <c r="D306" s="115"/>
      <c r="E306" s="115"/>
      <c r="F306" s="116"/>
      <c r="G306" s="116"/>
      <c r="H306" s="117"/>
      <c r="I306" s="118" t="s">
        <v>1098</v>
      </c>
      <c r="J306" s="117"/>
      <c r="K306" s="119" t="s">
        <v>1098</v>
      </c>
      <c r="L306" s="119" t="s">
        <v>1098</v>
      </c>
      <c r="M306" s="119" t="s">
        <v>1098</v>
      </c>
    </row>
    <row r="307" hidden="1" customHeight="1" spans="1:13">
      <c r="A307" s="115"/>
      <c r="B307" s="115"/>
      <c r="C307" s="115"/>
      <c r="D307" s="115"/>
      <c r="E307" s="115"/>
      <c r="F307" s="116"/>
      <c r="G307" s="116"/>
      <c r="H307" s="117"/>
      <c r="I307" s="118" t="s">
        <v>1098</v>
      </c>
      <c r="J307" s="117"/>
      <c r="K307" s="119" t="s">
        <v>1098</v>
      </c>
      <c r="L307" s="119" t="s">
        <v>1098</v>
      </c>
      <c r="M307" s="119" t="s">
        <v>1098</v>
      </c>
    </row>
    <row r="308" hidden="1" customHeight="1" spans="1:13">
      <c r="A308" s="115"/>
      <c r="B308" s="115"/>
      <c r="C308" s="115"/>
      <c r="D308" s="115"/>
      <c r="E308" s="115"/>
      <c r="F308" s="116"/>
      <c r="G308" s="116"/>
      <c r="H308" s="117"/>
      <c r="I308" s="118" t="s">
        <v>1098</v>
      </c>
      <c r="J308" s="117"/>
      <c r="K308" s="119" t="s">
        <v>1098</v>
      </c>
      <c r="L308" s="119" t="s">
        <v>1098</v>
      </c>
      <c r="M308" s="119" t="s">
        <v>1098</v>
      </c>
    </row>
    <row r="309" hidden="1" customHeight="1" spans="1:13">
      <c r="A309" s="115"/>
      <c r="B309" s="115"/>
      <c r="C309" s="115"/>
      <c r="D309" s="115"/>
      <c r="E309" s="115"/>
      <c r="F309" s="116"/>
      <c r="G309" s="116"/>
      <c r="H309" s="117"/>
      <c r="I309" s="118" t="s">
        <v>1098</v>
      </c>
      <c r="J309" s="117"/>
      <c r="K309" s="119" t="s">
        <v>1098</v>
      </c>
      <c r="L309" s="119" t="s">
        <v>1098</v>
      </c>
      <c r="M309" s="119" t="s">
        <v>1098</v>
      </c>
    </row>
    <row r="310" hidden="1" customHeight="1" spans="1:13">
      <c r="A310" s="115"/>
      <c r="B310" s="115"/>
      <c r="C310" s="115"/>
      <c r="D310" s="115"/>
      <c r="E310" s="115"/>
      <c r="F310" s="116"/>
      <c r="G310" s="116"/>
      <c r="H310" s="117"/>
      <c r="I310" s="118" t="s">
        <v>1098</v>
      </c>
      <c r="J310" s="117"/>
      <c r="K310" s="119" t="s">
        <v>1098</v>
      </c>
      <c r="L310" s="119" t="s">
        <v>1098</v>
      </c>
      <c r="M310" s="119" t="s">
        <v>1098</v>
      </c>
    </row>
    <row r="311" hidden="1" customHeight="1" spans="1:13">
      <c r="A311" s="115"/>
      <c r="B311" s="115"/>
      <c r="C311" s="115"/>
      <c r="D311" s="115"/>
      <c r="E311" s="115"/>
      <c r="F311" s="116"/>
      <c r="G311" s="116"/>
      <c r="H311" s="117"/>
      <c r="I311" s="118" t="s">
        <v>1098</v>
      </c>
      <c r="J311" s="117"/>
      <c r="K311" s="119" t="s">
        <v>1098</v>
      </c>
      <c r="L311" s="119" t="s">
        <v>1098</v>
      </c>
      <c r="M311" s="119" t="s">
        <v>1098</v>
      </c>
    </row>
    <row r="312" hidden="1" customHeight="1" spans="1:13">
      <c r="A312" s="115"/>
      <c r="B312" s="115"/>
      <c r="C312" s="115"/>
      <c r="D312" s="115"/>
      <c r="E312" s="115"/>
      <c r="F312" s="116"/>
      <c r="G312" s="116"/>
      <c r="H312" s="117"/>
      <c r="I312" s="118" t="s">
        <v>1098</v>
      </c>
      <c r="J312" s="117"/>
      <c r="K312" s="119" t="s">
        <v>1098</v>
      </c>
      <c r="L312" s="119" t="s">
        <v>1098</v>
      </c>
      <c r="M312" s="119" t="s">
        <v>1098</v>
      </c>
    </row>
    <row r="313" hidden="1" customHeight="1" spans="1:13">
      <c r="A313" s="115"/>
      <c r="B313" s="115"/>
      <c r="C313" s="115"/>
      <c r="D313" s="115"/>
      <c r="E313" s="115"/>
      <c r="F313" s="116"/>
      <c r="G313" s="116"/>
      <c r="H313" s="117"/>
      <c r="I313" s="118" t="s">
        <v>1098</v>
      </c>
      <c r="J313" s="117"/>
      <c r="K313" s="119" t="s">
        <v>1098</v>
      </c>
      <c r="L313" s="119" t="s">
        <v>1098</v>
      </c>
      <c r="M313" s="119" t="s">
        <v>1098</v>
      </c>
    </row>
    <row r="314" hidden="1" customHeight="1" spans="1:13">
      <c r="A314" s="115"/>
      <c r="B314" s="115"/>
      <c r="C314" s="115"/>
      <c r="D314" s="115"/>
      <c r="E314" s="115"/>
      <c r="F314" s="116"/>
      <c r="G314" s="116"/>
      <c r="H314" s="117"/>
      <c r="I314" s="118" t="s">
        <v>1098</v>
      </c>
      <c r="J314" s="117"/>
      <c r="K314" s="119" t="s">
        <v>1098</v>
      </c>
      <c r="L314" s="119" t="s">
        <v>1098</v>
      </c>
      <c r="M314" s="119" t="s">
        <v>1098</v>
      </c>
    </row>
    <row r="315" hidden="1" customHeight="1" spans="1:13">
      <c r="A315" s="115"/>
      <c r="B315" s="115"/>
      <c r="C315" s="115"/>
      <c r="D315" s="115"/>
      <c r="E315" s="115"/>
      <c r="F315" s="116"/>
      <c r="G315" s="116"/>
      <c r="H315" s="117"/>
      <c r="I315" s="118" t="s">
        <v>1098</v>
      </c>
      <c r="J315" s="117"/>
      <c r="K315" s="119" t="s">
        <v>1098</v>
      </c>
      <c r="L315" s="119" t="s">
        <v>1098</v>
      </c>
      <c r="M315" s="119" t="s">
        <v>1098</v>
      </c>
    </row>
    <row r="316" hidden="1" customHeight="1" spans="1:13">
      <c r="A316" s="115"/>
      <c r="B316" s="115"/>
      <c r="C316" s="115"/>
      <c r="D316" s="115"/>
      <c r="E316" s="115"/>
      <c r="F316" s="116"/>
      <c r="G316" s="116"/>
      <c r="H316" s="117"/>
      <c r="I316" s="118" t="s">
        <v>1098</v>
      </c>
      <c r="J316" s="117"/>
      <c r="K316" s="119" t="s">
        <v>1098</v>
      </c>
      <c r="L316" s="119" t="s">
        <v>1098</v>
      </c>
      <c r="M316" s="119" t="s">
        <v>1098</v>
      </c>
    </row>
    <row r="317" hidden="1" customHeight="1" spans="1:13">
      <c r="A317" s="115"/>
      <c r="B317" s="115"/>
      <c r="C317" s="115"/>
      <c r="D317" s="115"/>
      <c r="E317" s="115"/>
      <c r="F317" s="116"/>
      <c r="G317" s="116"/>
      <c r="H317" s="117"/>
      <c r="I317" s="118" t="s">
        <v>1098</v>
      </c>
      <c r="J317" s="117"/>
      <c r="K317" s="119" t="s">
        <v>1098</v>
      </c>
      <c r="L317" s="119" t="s">
        <v>1098</v>
      </c>
      <c r="M317" s="119" t="s">
        <v>1098</v>
      </c>
    </row>
    <row r="318" hidden="1" customHeight="1" spans="1:13">
      <c r="A318" s="115"/>
      <c r="B318" s="115"/>
      <c r="C318" s="115"/>
      <c r="D318" s="115"/>
      <c r="E318" s="115"/>
      <c r="F318" s="116"/>
      <c r="G318" s="116"/>
      <c r="H318" s="117"/>
      <c r="I318" s="118" t="s">
        <v>1098</v>
      </c>
      <c r="J318" s="117"/>
      <c r="K318" s="119" t="s">
        <v>1098</v>
      </c>
      <c r="L318" s="119" t="s">
        <v>1098</v>
      </c>
      <c r="M318" s="119" t="s">
        <v>1098</v>
      </c>
    </row>
    <row r="319" hidden="1" customHeight="1" spans="1:13">
      <c r="A319" s="115"/>
      <c r="B319" s="115"/>
      <c r="C319" s="115"/>
      <c r="D319" s="115"/>
      <c r="E319" s="115"/>
      <c r="F319" s="116"/>
      <c r="G319" s="116"/>
      <c r="H319" s="117"/>
      <c r="I319" s="118" t="s">
        <v>1098</v>
      </c>
      <c r="J319" s="117"/>
      <c r="K319" s="119" t="s">
        <v>1098</v>
      </c>
      <c r="L319" s="119" t="s">
        <v>1098</v>
      </c>
      <c r="M319" s="119" t="s">
        <v>1098</v>
      </c>
    </row>
    <row r="320" hidden="1" customHeight="1" spans="1:13">
      <c r="A320" s="115"/>
      <c r="B320" s="115"/>
      <c r="C320" s="115"/>
      <c r="D320" s="115"/>
      <c r="E320" s="115"/>
      <c r="F320" s="116"/>
      <c r="G320" s="116"/>
      <c r="H320" s="117"/>
      <c r="I320" s="118" t="s">
        <v>1098</v>
      </c>
      <c r="J320" s="117"/>
      <c r="K320" s="119" t="s">
        <v>1098</v>
      </c>
      <c r="L320" s="119" t="s">
        <v>1098</v>
      </c>
      <c r="M320" s="119" t="s">
        <v>1098</v>
      </c>
    </row>
    <row r="321" hidden="1" customHeight="1" spans="1:13">
      <c r="A321" s="115"/>
      <c r="B321" s="115"/>
      <c r="C321" s="115"/>
      <c r="D321" s="115"/>
      <c r="E321" s="115"/>
      <c r="F321" s="116"/>
      <c r="G321" s="116"/>
      <c r="H321" s="117"/>
      <c r="I321" s="118" t="s">
        <v>1098</v>
      </c>
      <c r="J321" s="117"/>
      <c r="K321" s="119" t="s">
        <v>1098</v>
      </c>
      <c r="L321" s="119" t="s">
        <v>1098</v>
      </c>
      <c r="M321" s="119" t="s">
        <v>1098</v>
      </c>
    </row>
    <row r="322" hidden="1" customHeight="1" spans="1:13">
      <c r="A322" s="115"/>
      <c r="B322" s="115"/>
      <c r="C322" s="115"/>
      <c r="D322" s="115"/>
      <c r="E322" s="115"/>
      <c r="F322" s="116"/>
      <c r="G322" s="116"/>
      <c r="H322" s="117"/>
      <c r="I322" s="118" t="s">
        <v>1098</v>
      </c>
      <c r="J322" s="117"/>
      <c r="K322" s="119" t="s">
        <v>1098</v>
      </c>
      <c r="L322" s="119" t="s">
        <v>1098</v>
      </c>
      <c r="M322" s="119" t="s">
        <v>1098</v>
      </c>
    </row>
    <row r="323" hidden="1" customHeight="1" spans="1:13">
      <c r="A323" s="115"/>
      <c r="B323" s="115"/>
      <c r="C323" s="115"/>
      <c r="D323" s="115"/>
      <c r="E323" s="115"/>
      <c r="F323" s="116"/>
      <c r="G323" s="116"/>
      <c r="H323" s="117"/>
      <c r="I323" s="118" t="s">
        <v>1098</v>
      </c>
      <c r="J323" s="117"/>
      <c r="K323" s="119" t="s">
        <v>1098</v>
      </c>
      <c r="L323" s="119" t="s">
        <v>1098</v>
      </c>
      <c r="M323" s="119" t="s">
        <v>1098</v>
      </c>
    </row>
    <row r="324" hidden="1" customHeight="1" spans="1:13">
      <c r="A324" s="115"/>
      <c r="B324" s="115"/>
      <c r="C324" s="115"/>
      <c r="D324" s="115"/>
      <c r="E324" s="115"/>
      <c r="F324" s="116"/>
      <c r="G324" s="116"/>
      <c r="H324" s="117"/>
      <c r="I324" s="118" t="s">
        <v>1098</v>
      </c>
      <c r="J324" s="117"/>
      <c r="K324" s="119" t="s">
        <v>1098</v>
      </c>
      <c r="L324" s="119" t="s">
        <v>1098</v>
      </c>
      <c r="M324" s="119" t="s">
        <v>1098</v>
      </c>
    </row>
    <row r="325" hidden="1" customHeight="1" spans="1:13">
      <c r="A325" s="115"/>
      <c r="B325" s="115"/>
      <c r="C325" s="115"/>
      <c r="D325" s="115"/>
      <c r="E325" s="115"/>
      <c r="F325" s="116"/>
      <c r="G325" s="116"/>
      <c r="H325" s="117"/>
      <c r="I325" s="118" t="s">
        <v>1098</v>
      </c>
      <c r="J325" s="117"/>
      <c r="K325" s="119" t="s">
        <v>1098</v>
      </c>
      <c r="L325" s="119" t="s">
        <v>1098</v>
      </c>
      <c r="M325" s="119" t="s">
        <v>1098</v>
      </c>
    </row>
    <row r="326" hidden="1" customHeight="1" spans="1:13">
      <c r="A326" s="115"/>
      <c r="B326" s="115"/>
      <c r="C326" s="115"/>
      <c r="D326" s="115"/>
      <c r="E326" s="115"/>
      <c r="F326" s="116"/>
      <c r="G326" s="116"/>
      <c r="H326" s="117"/>
      <c r="I326" s="118" t="s">
        <v>1098</v>
      </c>
      <c r="J326" s="117"/>
      <c r="K326" s="119" t="s">
        <v>1098</v>
      </c>
      <c r="L326" s="119" t="s">
        <v>1098</v>
      </c>
      <c r="M326" s="119" t="s">
        <v>1098</v>
      </c>
    </row>
    <row r="327" hidden="1" customHeight="1" spans="1:13">
      <c r="A327" s="115"/>
      <c r="B327" s="115"/>
      <c r="C327" s="115"/>
      <c r="D327" s="115"/>
      <c r="E327" s="115"/>
      <c r="F327" s="116"/>
      <c r="G327" s="116"/>
      <c r="H327" s="117"/>
      <c r="I327" s="118" t="s">
        <v>1098</v>
      </c>
      <c r="J327" s="117"/>
      <c r="K327" s="119" t="s">
        <v>1098</v>
      </c>
      <c r="L327" s="119" t="s">
        <v>1098</v>
      </c>
      <c r="M327" s="119" t="s">
        <v>1098</v>
      </c>
    </row>
    <row r="328" hidden="1" customHeight="1" spans="1:13">
      <c r="A328" s="115"/>
      <c r="B328" s="115"/>
      <c r="C328" s="115"/>
      <c r="D328" s="115"/>
      <c r="E328" s="115"/>
      <c r="F328" s="116"/>
      <c r="G328" s="116"/>
      <c r="H328" s="117"/>
      <c r="I328" s="118" t="s">
        <v>1098</v>
      </c>
      <c r="J328" s="117"/>
      <c r="K328" s="119" t="s">
        <v>1098</v>
      </c>
      <c r="L328" s="119" t="s">
        <v>1098</v>
      </c>
      <c r="M328" s="119" t="s">
        <v>1098</v>
      </c>
    </row>
    <row r="329" hidden="1" customHeight="1" spans="1:13">
      <c r="A329" s="115"/>
      <c r="B329" s="115"/>
      <c r="C329" s="115"/>
      <c r="D329" s="115"/>
      <c r="E329" s="115"/>
      <c r="F329" s="116"/>
      <c r="G329" s="116"/>
      <c r="H329" s="117"/>
      <c r="I329" s="118" t="s">
        <v>1098</v>
      </c>
      <c r="J329" s="117"/>
      <c r="K329" s="119" t="s">
        <v>1098</v>
      </c>
      <c r="L329" s="119" t="s">
        <v>1098</v>
      </c>
      <c r="M329" s="119" t="s">
        <v>1098</v>
      </c>
    </row>
    <row r="330" hidden="1" customHeight="1" spans="1:13">
      <c r="A330" s="115"/>
      <c r="B330" s="115"/>
      <c r="C330" s="115"/>
      <c r="D330" s="115"/>
      <c r="E330" s="115"/>
      <c r="F330" s="116"/>
      <c r="G330" s="116"/>
      <c r="H330" s="117"/>
      <c r="I330" s="118" t="s">
        <v>1098</v>
      </c>
      <c r="J330" s="117"/>
      <c r="K330" s="119" t="s">
        <v>1098</v>
      </c>
      <c r="L330" s="119" t="s">
        <v>1098</v>
      </c>
      <c r="M330" s="119" t="s">
        <v>1098</v>
      </c>
    </row>
    <row r="331" hidden="1" customHeight="1" spans="1:13">
      <c r="A331" s="115"/>
      <c r="B331" s="115"/>
      <c r="C331" s="115"/>
      <c r="D331" s="115"/>
      <c r="E331" s="115"/>
      <c r="F331" s="116"/>
      <c r="G331" s="116"/>
      <c r="H331" s="117"/>
      <c r="I331" s="118" t="s">
        <v>1098</v>
      </c>
      <c r="J331" s="117"/>
      <c r="K331" s="119" t="s">
        <v>1098</v>
      </c>
      <c r="L331" s="119" t="s">
        <v>1098</v>
      </c>
      <c r="M331" s="119" t="s">
        <v>1098</v>
      </c>
    </row>
    <row r="332" hidden="1" customHeight="1" spans="1:13">
      <c r="A332" s="115"/>
      <c r="B332" s="115"/>
      <c r="C332" s="115"/>
      <c r="D332" s="115"/>
      <c r="E332" s="115"/>
      <c r="F332" s="116"/>
      <c r="G332" s="116"/>
      <c r="H332" s="117"/>
      <c r="I332" s="118" t="s">
        <v>1098</v>
      </c>
      <c r="J332" s="117"/>
      <c r="K332" s="119" t="s">
        <v>1098</v>
      </c>
      <c r="L332" s="119" t="s">
        <v>1098</v>
      </c>
      <c r="M332" s="119" t="s">
        <v>1098</v>
      </c>
    </row>
    <row r="333" hidden="1" customHeight="1" spans="1:13">
      <c r="A333" s="115"/>
      <c r="B333" s="115"/>
      <c r="C333" s="115"/>
      <c r="D333" s="115"/>
      <c r="E333" s="115"/>
      <c r="F333" s="116"/>
      <c r="G333" s="116"/>
      <c r="H333" s="117"/>
      <c r="I333" s="118" t="s">
        <v>1098</v>
      </c>
      <c r="J333" s="117"/>
      <c r="K333" s="119" t="s">
        <v>1098</v>
      </c>
      <c r="L333" s="119" t="s">
        <v>1098</v>
      </c>
      <c r="M333" s="119" t="s">
        <v>1098</v>
      </c>
    </row>
    <row r="334" hidden="1" customHeight="1" spans="1:13">
      <c r="A334" s="115"/>
      <c r="B334" s="115"/>
      <c r="C334" s="115"/>
      <c r="D334" s="115"/>
      <c r="E334" s="115"/>
      <c r="F334" s="116"/>
      <c r="G334" s="116"/>
      <c r="H334" s="117"/>
      <c r="I334" s="118" t="s">
        <v>1098</v>
      </c>
      <c r="J334" s="117"/>
      <c r="K334" s="119" t="s">
        <v>1098</v>
      </c>
      <c r="L334" s="119" t="s">
        <v>1098</v>
      </c>
      <c r="M334" s="119" t="s">
        <v>1098</v>
      </c>
    </row>
    <row r="335" hidden="1" customHeight="1" spans="1:13">
      <c r="A335" s="115"/>
      <c r="B335" s="115"/>
      <c r="C335" s="115"/>
      <c r="D335" s="115"/>
      <c r="E335" s="115"/>
      <c r="F335" s="116"/>
      <c r="G335" s="116"/>
      <c r="H335" s="117"/>
      <c r="I335" s="118" t="s">
        <v>1098</v>
      </c>
      <c r="J335" s="117"/>
      <c r="K335" s="119" t="s">
        <v>1098</v>
      </c>
      <c r="L335" s="119" t="s">
        <v>1098</v>
      </c>
      <c r="M335" s="119" t="s">
        <v>1098</v>
      </c>
    </row>
    <row r="336" hidden="1" customHeight="1" spans="1:13">
      <c r="A336" s="115"/>
      <c r="B336" s="115"/>
      <c r="C336" s="115"/>
      <c r="D336" s="115"/>
      <c r="E336" s="115"/>
      <c r="F336" s="116"/>
      <c r="G336" s="116"/>
      <c r="H336" s="117"/>
      <c r="I336" s="118" t="s">
        <v>1098</v>
      </c>
      <c r="J336" s="117"/>
      <c r="K336" s="119" t="s">
        <v>1098</v>
      </c>
      <c r="L336" s="119" t="s">
        <v>1098</v>
      </c>
      <c r="M336" s="119" t="s">
        <v>1098</v>
      </c>
    </row>
    <row r="337" hidden="1" customHeight="1" spans="1:13">
      <c r="A337" s="115"/>
      <c r="B337" s="115"/>
      <c r="C337" s="115"/>
      <c r="D337" s="115"/>
      <c r="E337" s="115"/>
      <c r="F337" s="116"/>
      <c r="G337" s="116"/>
      <c r="H337" s="117"/>
      <c r="I337" s="118" t="s">
        <v>1098</v>
      </c>
      <c r="J337" s="117"/>
      <c r="K337" s="119" t="s">
        <v>1098</v>
      </c>
      <c r="L337" s="119" t="s">
        <v>1098</v>
      </c>
      <c r="M337" s="119" t="s">
        <v>1098</v>
      </c>
    </row>
    <row r="338" hidden="1" customHeight="1" spans="1:13">
      <c r="A338" s="115"/>
      <c r="B338" s="115"/>
      <c r="C338" s="115"/>
      <c r="D338" s="115"/>
      <c r="E338" s="115"/>
      <c r="F338" s="116"/>
      <c r="G338" s="116"/>
      <c r="H338" s="117"/>
      <c r="I338" s="118" t="s">
        <v>1098</v>
      </c>
      <c r="J338" s="117"/>
      <c r="K338" s="119" t="s">
        <v>1098</v>
      </c>
      <c r="L338" s="119" t="s">
        <v>1098</v>
      </c>
      <c r="M338" s="119" t="s">
        <v>1098</v>
      </c>
    </row>
    <row r="339" hidden="1" customHeight="1" spans="1:13">
      <c r="A339" s="115"/>
      <c r="B339" s="115"/>
      <c r="C339" s="115"/>
      <c r="D339" s="115"/>
      <c r="E339" s="115"/>
      <c r="F339" s="116"/>
      <c r="G339" s="116"/>
      <c r="H339" s="117"/>
      <c r="I339" s="118" t="s">
        <v>1098</v>
      </c>
      <c r="J339" s="117"/>
      <c r="K339" s="119" t="s">
        <v>1098</v>
      </c>
      <c r="L339" s="119" t="s">
        <v>1098</v>
      </c>
      <c r="M339" s="119" t="s">
        <v>1098</v>
      </c>
    </row>
    <row r="340" hidden="1" customHeight="1" spans="1:13">
      <c r="A340" s="115"/>
      <c r="B340" s="115"/>
      <c r="C340" s="115"/>
      <c r="D340" s="115"/>
      <c r="E340" s="115"/>
      <c r="F340" s="116"/>
      <c r="G340" s="116"/>
      <c r="H340" s="117"/>
      <c r="I340" s="118" t="s">
        <v>1098</v>
      </c>
      <c r="J340" s="117"/>
      <c r="K340" s="119" t="s">
        <v>1098</v>
      </c>
      <c r="L340" s="119" t="s">
        <v>1098</v>
      </c>
      <c r="M340" s="119" t="s">
        <v>1098</v>
      </c>
    </row>
    <row r="341" hidden="1" customHeight="1" spans="1:13">
      <c r="A341" s="115"/>
      <c r="B341" s="115"/>
      <c r="C341" s="115"/>
      <c r="D341" s="115"/>
      <c r="E341" s="115"/>
      <c r="F341" s="116"/>
      <c r="G341" s="116"/>
      <c r="H341" s="117"/>
      <c r="I341" s="118" t="s">
        <v>1098</v>
      </c>
      <c r="J341" s="117"/>
      <c r="K341" s="119" t="s">
        <v>1098</v>
      </c>
      <c r="L341" s="119" t="s">
        <v>1098</v>
      </c>
      <c r="M341" s="119" t="s">
        <v>1098</v>
      </c>
    </row>
    <row r="342" hidden="1" customHeight="1" spans="1:13">
      <c r="A342" s="115"/>
      <c r="B342" s="115"/>
      <c r="C342" s="115"/>
      <c r="D342" s="115"/>
      <c r="E342" s="115"/>
      <c r="F342" s="116"/>
      <c r="G342" s="116"/>
      <c r="H342" s="117"/>
      <c r="I342" s="118" t="s">
        <v>1098</v>
      </c>
      <c r="J342" s="117"/>
      <c r="K342" s="119" t="s">
        <v>1098</v>
      </c>
      <c r="L342" s="119" t="s">
        <v>1098</v>
      </c>
      <c r="M342" s="119" t="s">
        <v>1098</v>
      </c>
    </row>
    <row r="343" hidden="1" customHeight="1" spans="1:13">
      <c r="A343" s="115"/>
      <c r="B343" s="115"/>
      <c r="C343" s="115"/>
      <c r="D343" s="115"/>
      <c r="E343" s="115"/>
      <c r="F343" s="116"/>
      <c r="G343" s="116"/>
      <c r="H343" s="117"/>
      <c r="I343" s="118" t="s">
        <v>1098</v>
      </c>
      <c r="J343" s="117"/>
      <c r="K343" s="119" t="s">
        <v>1098</v>
      </c>
      <c r="L343" s="119" t="s">
        <v>1098</v>
      </c>
      <c r="M343" s="119" t="s">
        <v>1098</v>
      </c>
    </row>
    <row r="344" hidden="1" customHeight="1" spans="1:13">
      <c r="A344" s="115"/>
      <c r="B344" s="115"/>
      <c r="C344" s="115"/>
      <c r="D344" s="115"/>
      <c r="E344" s="115"/>
      <c r="F344" s="116"/>
      <c r="G344" s="116"/>
      <c r="H344" s="117"/>
      <c r="I344" s="118" t="s">
        <v>1098</v>
      </c>
      <c r="J344" s="117"/>
      <c r="K344" s="119" t="s">
        <v>1098</v>
      </c>
      <c r="L344" s="119" t="s">
        <v>1098</v>
      </c>
      <c r="M344" s="119" t="s">
        <v>1098</v>
      </c>
    </row>
    <row r="345" hidden="1" customHeight="1" spans="1:13">
      <c r="A345" s="115"/>
      <c r="B345" s="115"/>
      <c r="C345" s="115"/>
      <c r="D345" s="115"/>
      <c r="E345" s="115"/>
      <c r="F345" s="116"/>
      <c r="G345" s="116"/>
      <c r="H345" s="117"/>
      <c r="I345" s="118" t="s">
        <v>1098</v>
      </c>
      <c r="J345" s="117"/>
      <c r="K345" s="119" t="s">
        <v>1098</v>
      </c>
      <c r="L345" s="119" t="s">
        <v>1098</v>
      </c>
      <c r="M345" s="119" t="s">
        <v>1098</v>
      </c>
    </row>
    <row r="346" hidden="1" customHeight="1" spans="1:13">
      <c r="A346" s="115"/>
      <c r="B346" s="115"/>
      <c r="C346" s="115"/>
      <c r="D346" s="115"/>
      <c r="E346" s="115"/>
      <c r="F346" s="116"/>
      <c r="G346" s="116"/>
      <c r="H346" s="117"/>
      <c r="I346" s="118" t="s">
        <v>1098</v>
      </c>
      <c r="J346" s="117"/>
      <c r="K346" s="119" t="s">
        <v>1098</v>
      </c>
      <c r="L346" s="119" t="s">
        <v>1098</v>
      </c>
      <c r="M346" s="119" t="s">
        <v>1098</v>
      </c>
    </row>
    <row r="347" hidden="1" customHeight="1" spans="1:13">
      <c r="A347" s="115"/>
      <c r="B347" s="115"/>
      <c r="C347" s="115"/>
      <c r="D347" s="115"/>
      <c r="E347" s="115"/>
      <c r="F347" s="116"/>
      <c r="G347" s="116"/>
      <c r="H347" s="117"/>
      <c r="I347" s="118" t="s">
        <v>1098</v>
      </c>
      <c r="J347" s="117"/>
      <c r="K347" s="119" t="s">
        <v>1098</v>
      </c>
      <c r="L347" s="119" t="s">
        <v>1098</v>
      </c>
      <c r="M347" s="119" t="s">
        <v>1098</v>
      </c>
    </row>
    <row r="348" hidden="1" customHeight="1" spans="1:13">
      <c r="A348" s="115"/>
      <c r="B348" s="115"/>
      <c r="C348" s="115"/>
      <c r="D348" s="115"/>
      <c r="E348" s="115"/>
      <c r="F348" s="116"/>
      <c r="G348" s="116"/>
      <c r="H348" s="117"/>
      <c r="I348" s="118" t="s">
        <v>1098</v>
      </c>
      <c r="J348" s="117"/>
      <c r="K348" s="119" t="s">
        <v>1098</v>
      </c>
      <c r="L348" s="119" t="s">
        <v>1098</v>
      </c>
      <c r="M348" s="119" t="s">
        <v>1098</v>
      </c>
    </row>
    <row r="349" hidden="1" customHeight="1" spans="1:13">
      <c r="A349" s="115"/>
      <c r="B349" s="115"/>
      <c r="C349" s="115"/>
      <c r="D349" s="115"/>
      <c r="E349" s="115"/>
      <c r="F349" s="116"/>
      <c r="G349" s="116"/>
      <c r="H349" s="117"/>
      <c r="I349" s="118" t="s">
        <v>1098</v>
      </c>
      <c r="J349" s="117"/>
      <c r="K349" s="119" t="s">
        <v>1098</v>
      </c>
      <c r="L349" s="119" t="s">
        <v>1098</v>
      </c>
      <c r="M349" s="119" t="s">
        <v>1098</v>
      </c>
    </row>
    <row r="350" hidden="1" customHeight="1" spans="1:13">
      <c r="A350" s="115"/>
      <c r="B350" s="115"/>
      <c r="C350" s="115"/>
      <c r="D350" s="115"/>
      <c r="E350" s="115"/>
      <c r="F350" s="116"/>
      <c r="G350" s="116"/>
      <c r="H350" s="117"/>
      <c r="I350" s="118" t="s">
        <v>1098</v>
      </c>
      <c r="J350" s="117"/>
      <c r="K350" s="119" t="s">
        <v>1098</v>
      </c>
      <c r="L350" s="119" t="s">
        <v>1098</v>
      </c>
      <c r="M350" s="119" t="s">
        <v>1098</v>
      </c>
    </row>
    <row r="351" hidden="1" customHeight="1" spans="1:13">
      <c r="A351" s="115"/>
      <c r="B351" s="115"/>
      <c r="C351" s="115"/>
      <c r="D351" s="115"/>
      <c r="E351" s="115"/>
      <c r="F351" s="116"/>
      <c r="G351" s="116"/>
      <c r="H351" s="117"/>
      <c r="I351" s="118" t="s">
        <v>1098</v>
      </c>
      <c r="J351" s="117"/>
      <c r="K351" s="119" t="s">
        <v>1098</v>
      </c>
      <c r="L351" s="119" t="s">
        <v>1098</v>
      </c>
      <c r="M351" s="119" t="s">
        <v>1098</v>
      </c>
    </row>
    <row r="352" hidden="1" customHeight="1" spans="1:13">
      <c r="A352" s="115"/>
      <c r="B352" s="115"/>
      <c r="C352" s="115"/>
      <c r="D352" s="115"/>
      <c r="E352" s="115"/>
      <c r="F352" s="116"/>
      <c r="G352" s="116"/>
      <c r="H352" s="117"/>
      <c r="I352" s="118" t="s">
        <v>1098</v>
      </c>
      <c r="J352" s="117"/>
      <c r="K352" s="119" t="s">
        <v>1098</v>
      </c>
      <c r="L352" s="119" t="s">
        <v>1098</v>
      </c>
      <c r="M352" s="119" t="s">
        <v>1098</v>
      </c>
    </row>
    <row r="353" hidden="1" customHeight="1" spans="1:13">
      <c r="A353" s="115"/>
      <c r="B353" s="115"/>
      <c r="C353" s="115"/>
      <c r="D353" s="115"/>
      <c r="E353" s="115"/>
      <c r="F353" s="116"/>
      <c r="G353" s="116"/>
      <c r="H353" s="117"/>
      <c r="I353" s="118" t="s">
        <v>1098</v>
      </c>
      <c r="J353" s="117"/>
      <c r="K353" s="119" t="s">
        <v>1098</v>
      </c>
      <c r="L353" s="119" t="s">
        <v>1098</v>
      </c>
      <c r="M353" s="119" t="s">
        <v>1098</v>
      </c>
    </row>
    <row r="354" hidden="1" customHeight="1" spans="1:13">
      <c r="A354" s="115"/>
      <c r="B354" s="115"/>
      <c r="C354" s="115"/>
      <c r="D354" s="115"/>
      <c r="E354" s="115"/>
      <c r="F354" s="116"/>
      <c r="G354" s="116"/>
      <c r="H354" s="117"/>
      <c r="I354" s="118" t="s">
        <v>1098</v>
      </c>
      <c r="J354" s="117"/>
      <c r="K354" s="119" t="s">
        <v>1098</v>
      </c>
      <c r="L354" s="119" t="s">
        <v>1098</v>
      </c>
      <c r="M354" s="119" t="s">
        <v>1098</v>
      </c>
    </row>
    <row r="355" hidden="1" customHeight="1" spans="1:13">
      <c r="A355" s="115"/>
      <c r="B355" s="115"/>
      <c r="C355" s="115"/>
      <c r="D355" s="115"/>
      <c r="E355" s="115"/>
      <c r="F355" s="116"/>
      <c r="G355" s="116"/>
      <c r="H355" s="117"/>
      <c r="I355" s="118" t="s">
        <v>1098</v>
      </c>
      <c r="J355" s="117"/>
      <c r="K355" s="119" t="s">
        <v>1098</v>
      </c>
      <c r="L355" s="119" t="s">
        <v>1098</v>
      </c>
      <c r="M355" s="119" t="s">
        <v>1098</v>
      </c>
    </row>
    <row r="356" hidden="1" customHeight="1" spans="1:13">
      <c r="A356" s="115"/>
      <c r="B356" s="115"/>
      <c r="C356" s="115"/>
      <c r="D356" s="115"/>
      <c r="E356" s="115"/>
      <c r="F356" s="116"/>
      <c r="G356" s="116"/>
      <c r="H356" s="117"/>
      <c r="I356" s="118" t="s">
        <v>1098</v>
      </c>
      <c r="J356" s="117"/>
      <c r="K356" s="119" t="s">
        <v>1098</v>
      </c>
      <c r="L356" s="119" t="s">
        <v>1098</v>
      </c>
      <c r="M356" s="119" t="s">
        <v>1098</v>
      </c>
    </row>
    <row r="357" hidden="1" customHeight="1" spans="1:13">
      <c r="A357" s="115"/>
      <c r="B357" s="115"/>
      <c r="C357" s="115"/>
      <c r="D357" s="115"/>
      <c r="E357" s="115"/>
      <c r="F357" s="116"/>
      <c r="G357" s="116"/>
      <c r="H357" s="117"/>
      <c r="I357" s="118" t="s">
        <v>1098</v>
      </c>
      <c r="J357" s="117"/>
      <c r="K357" s="119" t="s">
        <v>1098</v>
      </c>
      <c r="L357" s="119" t="s">
        <v>1098</v>
      </c>
      <c r="M357" s="119" t="s">
        <v>1098</v>
      </c>
    </row>
    <row r="358" hidden="1" customHeight="1" spans="1:13">
      <c r="A358" s="115"/>
      <c r="B358" s="115"/>
      <c r="C358" s="115"/>
      <c r="D358" s="115"/>
      <c r="E358" s="115"/>
      <c r="F358" s="116"/>
      <c r="G358" s="116"/>
      <c r="H358" s="117"/>
      <c r="I358" s="118" t="s">
        <v>1098</v>
      </c>
      <c r="J358" s="117"/>
      <c r="K358" s="119" t="s">
        <v>1098</v>
      </c>
      <c r="L358" s="119" t="s">
        <v>1098</v>
      </c>
      <c r="M358" s="119" t="s">
        <v>1098</v>
      </c>
    </row>
    <row r="359" hidden="1" customHeight="1" spans="1:13">
      <c r="A359" s="115"/>
      <c r="B359" s="115"/>
      <c r="C359" s="115"/>
      <c r="D359" s="115"/>
      <c r="E359" s="115"/>
      <c r="F359" s="116"/>
      <c r="G359" s="116"/>
      <c r="H359" s="117"/>
      <c r="I359" s="118" t="s">
        <v>1098</v>
      </c>
      <c r="J359" s="117"/>
      <c r="K359" s="119" t="s">
        <v>1098</v>
      </c>
      <c r="L359" s="119" t="s">
        <v>1098</v>
      </c>
      <c r="M359" s="119" t="s">
        <v>1098</v>
      </c>
    </row>
    <row r="360" hidden="1" customHeight="1" spans="1:13">
      <c r="A360" s="115"/>
      <c r="B360" s="115"/>
      <c r="C360" s="115"/>
      <c r="D360" s="115"/>
      <c r="E360" s="115"/>
      <c r="F360" s="116"/>
      <c r="G360" s="116"/>
      <c r="H360" s="117"/>
      <c r="I360" s="118" t="s">
        <v>1098</v>
      </c>
      <c r="J360" s="117"/>
      <c r="K360" s="119" t="s">
        <v>1098</v>
      </c>
      <c r="L360" s="119" t="s">
        <v>1098</v>
      </c>
      <c r="M360" s="119" t="s">
        <v>1098</v>
      </c>
    </row>
    <row r="361" hidden="1" customHeight="1" spans="1:13">
      <c r="A361" s="115"/>
      <c r="B361" s="115"/>
      <c r="C361" s="115"/>
      <c r="D361" s="115"/>
      <c r="E361" s="115"/>
      <c r="F361" s="116"/>
      <c r="G361" s="116"/>
      <c r="H361" s="117"/>
      <c r="I361" s="118" t="s">
        <v>1098</v>
      </c>
      <c r="J361" s="117"/>
      <c r="K361" s="119" t="s">
        <v>1098</v>
      </c>
      <c r="L361" s="119" t="s">
        <v>1098</v>
      </c>
      <c r="M361" s="119" t="s">
        <v>1098</v>
      </c>
    </row>
    <row r="362" hidden="1" customHeight="1" spans="1:13">
      <c r="A362" s="115"/>
      <c r="B362" s="115"/>
      <c r="C362" s="115"/>
      <c r="D362" s="115"/>
      <c r="E362" s="115"/>
      <c r="F362" s="116"/>
      <c r="G362" s="116"/>
      <c r="H362" s="117"/>
      <c r="I362" s="118" t="s">
        <v>1098</v>
      </c>
      <c r="J362" s="117"/>
      <c r="K362" s="119" t="s">
        <v>1098</v>
      </c>
      <c r="L362" s="119" t="s">
        <v>1098</v>
      </c>
      <c r="M362" s="119" t="s">
        <v>1098</v>
      </c>
    </row>
    <row r="363" hidden="1" customHeight="1" spans="1:13">
      <c r="A363" s="115"/>
      <c r="B363" s="115"/>
      <c r="C363" s="115"/>
      <c r="D363" s="115"/>
      <c r="E363" s="115"/>
      <c r="F363" s="116"/>
      <c r="G363" s="116"/>
      <c r="H363" s="117"/>
      <c r="I363" s="118" t="s">
        <v>1098</v>
      </c>
      <c r="J363" s="117"/>
      <c r="K363" s="119" t="s">
        <v>1098</v>
      </c>
      <c r="L363" s="119" t="s">
        <v>1098</v>
      </c>
      <c r="M363" s="119" t="s">
        <v>1098</v>
      </c>
    </row>
    <row r="364" hidden="1" customHeight="1" spans="1:13">
      <c r="A364" s="115"/>
      <c r="B364" s="115"/>
      <c r="C364" s="115"/>
      <c r="D364" s="115"/>
      <c r="E364" s="115"/>
      <c r="F364" s="116"/>
      <c r="G364" s="116"/>
      <c r="H364" s="117"/>
      <c r="I364" s="118" t="s">
        <v>1098</v>
      </c>
      <c r="J364" s="117"/>
      <c r="K364" s="119" t="s">
        <v>1098</v>
      </c>
      <c r="L364" s="119" t="s">
        <v>1098</v>
      </c>
      <c r="M364" s="119" t="s">
        <v>1098</v>
      </c>
    </row>
    <row r="365" hidden="1" customHeight="1" spans="1:13">
      <c r="A365" s="115"/>
      <c r="B365" s="115"/>
      <c r="C365" s="115"/>
      <c r="D365" s="115"/>
      <c r="E365" s="115"/>
      <c r="F365" s="116"/>
      <c r="G365" s="116"/>
      <c r="H365" s="117"/>
      <c r="I365" s="118" t="s">
        <v>1098</v>
      </c>
      <c r="J365" s="117"/>
      <c r="K365" s="119" t="s">
        <v>1098</v>
      </c>
      <c r="L365" s="119" t="s">
        <v>1098</v>
      </c>
      <c r="M365" s="119" t="s">
        <v>1098</v>
      </c>
    </row>
    <row r="366" hidden="1" customHeight="1" spans="1:13">
      <c r="A366" s="115"/>
      <c r="B366" s="115"/>
      <c r="C366" s="115"/>
      <c r="D366" s="115"/>
      <c r="E366" s="115"/>
      <c r="F366" s="116"/>
      <c r="G366" s="116"/>
      <c r="H366" s="117"/>
      <c r="I366" s="118" t="s">
        <v>1098</v>
      </c>
      <c r="J366" s="117"/>
      <c r="K366" s="119" t="s">
        <v>1098</v>
      </c>
      <c r="L366" s="119" t="s">
        <v>1098</v>
      </c>
      <c r="M366" s="119" t="s">
        <v>1098</v>
      </c>
    </row>
    <row r="367" hidden="1" customHeight="1" spans="1:13">
      <c r="A367" s="115"/>
      <c r="B367" s="115"/>
      <c r="C367" s="115"/>
      <c r="D367" s="115"/>
      <c r="E367" s="115"/>
      <c r="F367" s="116"/>
      <c r="G367" s="116"/>
      <c r="H367" s="117"/>
      <c r="I367" s="118" t="s">
        <v>1098</v>
      </c>
      <c r="J367" s="117"/>
      <c r="K367" s="119" t="s">
        <v>1098</v>
      </c>
      <c r="L367" s="119" t="s">
        <v>1098</v>
      </c>
      <c r="M367" s="119" t="s">
        <v>1098</v>
      </c>
    </row>
    <row r="368" hidden="1" customHeight="1" spans="1:13">
      <c r="A368" s="115"/>
      <c r="B368" s="115"/>
      <c r="C368" s="115"/>
      <c r="D368" s="115"/>
      <c r="E368" s="115"/>
      <c r="F368" s="116"/>
      <c r="G368" s="116"/>
      <c r="H368" s="117"/>
      <c r="I368" s="118" t="s">
        <v>1098</v>
      </c>
      <c r="J368" s="117"/>
      <c r="K368" s="119" t="s">
        <v>1098</v>
      </c>
      <c r="L368" s="119" t="s">
        <v>1098</v>
      </c>
      <c r="M368" s="119" t="s">
        <v>1098</v>
      </c>
    </row>
    <row r="369" hidden="1" customHeight="1" spans="1:13">
      <c r="A369" s="115"/>
      <c r="B369" s="115"/>
      <c r="C369" s="115"/>
      <c r="D369" s="115"/>
      <c r="E369" s="115"/>
      <c r="F369" s="116"/>
      <c r="G369" s="116"/>
      <c r="H369" s="117"/>
      <c r="I369" s="118" t="s">
        <v>1098</v>
      </c>
      <c r="J369" s="117"/>
      <c r="K369" s="119" t="s">
        <v>1098</v>
      </c>
      <c r="L369" s="119" t="s">
        <v>1098</v>
      </c>
      <c r="M369" s="119" t="s">
        <v>1098</v>
      </c>
    </row>
    <row r="370" hidden="1" customHeight="1" spans="1:13">
      <c r="A370" s="115"/>
      <c r="B370" s="115"/>
      <c r="C370" s="115"/>
      <c r="D370" s="115"/>
      <c r="E370" s="115"/>
      <c r="F370" s="116"/>
      <c r="G370" s="116"/>
      <c r="H370" s="117"/>
      <c r="I370" s="118" t="s">
        <v>1098</v>
      </c>
      <c r="J370" s="117"/>
      <c r="K370" s="119" t="s">
        <v>1098</v>
      </c>
      <c r="L370" s="119" t="s">
        <v>1098</v>
      </c>
      <c r="M370" s="119" t="s">
        <v>1098</v>
      </c>
    </row>
    <row r="371" hidden="1" customHeight="1" spans="1:13">
      <c r="A371" s="115"/>
      <c r="B371" s="115"/>
      <c r="C371" s="115"/>
      <c r="D371" s="115"/>
      <c r="E371" s="115"/>
      <c r="F371" s="116"/>
      <c r="G371" s="116"/>
      <c r="H371" s="117"/>
      <c r="I371" s="118" t="s">
        <v>1098</v>
      </c>
      <c r="J371" s="117"/>
      <c r="K371" s="119" t="s">
        <v>1098</v>
      </c>
      <c r="L371" s="119" t="s">
        <v>1098</v>
      </c>
      <c r="M371" s="119" t="s">
        <v>1098</v>
      </c>
    </row>
    <row r="372" hidden="1" customHeight="1" spans="1:13">
      <c r="A372" s="115"/>
      <c r="B372" s="115"/>
      <c r="C372" s="115"/>
      <c r="D372" s="115"/>
      <c r="E372" s="115"/>
      <c r="F372" s="116"/>
      <c r="G372" s="116"/>
      <c r="H372" s="117"/>
      <c r="I372" s="118" t="s">
        <v>1098</v>
      </c>
      <c r="J372" s="117"/>
      <c r="K372" s="119" t="s">
        <v>1098</v>
      </c>
      <c r="L372" s="119" t="s">
        <v>1098</v>
      </c>
      <c r="M372" s="119" t="s">
        <v>1098</v>
      </c>
    </row>
    <row r="373" hidden="1" customHeight="1" spans="1:13">
      <c r="A373" s="115"/>
      <c r="B373" s="115"/>
      <c r="C373" s="115"/>
      <c r="D373" s="115"/>
      <c r="E373" s="115"/>
      <c r="F373" s="116"/>
      <c r="G373" s="116"/>
      <c r="H373" s="117"/>
      <c r="I373" s="118" t="s">
        <v>1098</v>
      </c>
      <c r="J373" s="117"/>
      <c r="K373" s="119" t="s">
        <v>1098</v>
      </c>
      <c r="L373" s="119" t="s">
        <v>1098</v>
      </c>
      <c r="M373" s="119" t="s">
        <v>1098</v>
      </c>
    </row>
    <row r="374" hidden="1" customHeight="1" spans="1:13">
      <c r="A374" s="115"/>
      <c r="B374" s="115"/>
      <c r="C374" s="115"/>
      <c r="D374" s="115"/>
      <c r="E374" s="115"/>
      <c r="F374" s="116"/>
      <c r="G374" s="116"/>
      <c r="H374" s="117"/>
      <c r="I374" s="118" t="s">
        <v>1098</v>
      </c>
      <c r="J374" s="117"/>
      <c r="K374" s="119" t="s">
        <v>1098</v>
      </c>
      <c r="L374" s="119" t="s">
        <v>1098</v>
      </c>
      <c r="M374" s="119" t="s">
        <v>1098</v>
      </c>
    </row>
    <row r="375" hidden="1" customHeight="1" spans="1:13">
      <c r="A375" s="115"/>
      <c r="B375" s="115"/>
      <c r="C375" s="115"/>
      <c r="D375" s="115"/>
      <c r="E375" s="115"/>
      <c r="F375" s="116"/>
      <c r="G375" s="116"/>
      <c r="H375" s="117"/>
      <c r="I375" s="118" t="s">
        <v>1098</v>
      </c>
      <c r="J375" s="117"/>
      <c r="K375" s="119" t="s">
        <v>1098</v>
      </c>
      <c r="L375" s="119" t="s">
        <v>1098</v>
      </c>
      <c r="M375" s="119" t="s">
        <v>1098</v>
      </c>
    </row>
    <row r="376" hidden="1" customHeight="1" spans="1:13">
      <c r="A376" s="115"/>
      <c r="B376" s="115"/>
      <c r="C376" s="115"/>
      <c r="D376" s="115"/>
      <c r="E376" s="115"/>
      <c r="F376" s="116"/>
      <c r="G376" s="116"/>
      <c r="H376" s="117"/>
      <c r="I376" s="118" t="s">
        <v>1098</v>
      </c>
      <c r="J376" s="117"/>
      <c r="K376" s="119" t="s">
        <v>1098</v>
      </c>
      <c r="L376" s="119" t="s">
        <v>1098</v>
      </c>
      <c r="M376" s="119" t="s">
        <v>1098</v>
      </c>
    </row>
    <row r="377" hidden="1" customHeight="1" spans="1:13">
      <c r="A377" s="115"/>
      <c r="B377" s="115"/>
      <c r="C377" s="115"/>
      <c r="D377" s="115"/>
      <c r="E377" s="115"/>
      <c r="F377" s="116"/>
      <c r="G377" s="116"/>
      <c r="H377" s="117"/>
      <c r="I377" s="118" t="s">
        <v>1098</v>
      </c>
      <c r="J377" s="117"/>
      <c r="K377" s="119" t="s">
        <v>1098</v>
      </c>
      <c r="L377" s="119" t="s">
        <v>1098</v>
      </c>
      <c r="M377" s="119" t="s">
        <v>1098</v>
      </c>
    </row>
    <row r="378" hidden="1" customHeight="1" spans="1:13">
      <c r="A378" s="115"/>
      <c r="B378" s="115"/>
      <c r="C378" s="115"/>
      <c r="D378" s="115"/>
      <c r="E378" s="115"/>
      <c r="F378" s="116"/>
      <c r="G378" s="116"/>
      <c r="H378" s="117"/>
      <c r="I378" s="118" t="s">
        <v>1098</v>
      </c>
      <c r="J378" s="117"/>
      <c r="K378" s="119" t="s">
        <v>1098</v>
      </c>
      <c r="L378" s="119" t="s">
        <v>1098</v>
      </c>
      <c r="M378" s="119" t="s">
        <v>1098</v>
      </c>
    </row>
    <row r="379" hidden="1" customHeight="1" spans="1:13">
      <c r="A379" s="115"/>
      <c r="B379" s="115"/>
      <c r="C379" s="115"/>
      <c r="D379" s="115"/>
      <c r="E379" s="115"/>
      <c r="F379" s="116"/>
      <c r="G379" s="116"/>
      <c r="H379" s="117"/>
      <c r="I379" s="118" t="s">
        <v>1098</v>
      </c>
      <c r="J379" s="117"/>
      <c r="K379" s="119" t="s">
        <v>1098</v>
      </c>
      <c r="L379" s="119" t="s">
        <v>1098</v>
      </c>
      <c r="M379" s="119" t="s">
        <v>1098</v>
      </c>
    </row>
    <row r="380" hidden="1" customHeight="1" spans="1:13">
      <c r="A380" s="115"/>
      <c r="B380" s="115"/>
      <c r="C380" s="115"/>
      <c r="D380" s="115"/>
      <c r="E380" s="115"/>
      <c r="F380" s="116"/>
      <c r="G380" s="116"/>
      <c r="H380" s="117"/>
      <c r="I380" s="118" t="s">
        <v>1098</v>
      </c>
      <c r="J380" s="117"/>
      <c r="K380" s="119" t="s">
        <v>1098</v>
      </c>
      <c r="L380" s="119" t="s">
        <v>1098</v>
      </c>
      <c r="M380" s="119" t="s">
        <v>1098</v>
      </c>
    </row>
    <row r="381" hidden="1" customHeight="1" spans="1:13">
      <c r="A381" s="115"/>
      <c r="B381" s="115"/>
      <c r="C381" s="115"/>
      <c r="D381" s="115"/>
      <c r="E381" s="115"/>
      <c r="F381" s="116"/>
      <c r="G381" s="116"/>
      <c r="H381" s="117"/>
      <c r="I381" s="118" t="s">
        <v>1098</v>
      </c>
      <c r="J381" s="117"/>
      <c r="K381" s="119" t="s">
        <v>1098</v>
      </c>
      <c r="L381" s="119" t="s">
        <v>1098</v>
      </c>
      <c r="M381" s="119" t="s">
        <v>1098</v>
      </c>
    </row>
    <row r="382" hidden="1" customHeight="1" spans="1:13">
      <c r="A382" s="115"/>
      <c r="B382" s="115"/>
      <c r="C382" s="115"/>
      <c r="D382" s="115"/>
      <c r="E382" s="115"/>
      <c r="F382" s="116"/>
      <c r="G382" s="116"/>
      <c r="H382" s="117"/>
      <c r="I382" s="118" t="s">
        <v>1098</v>
      </c>
      <c r="J382" s="117"/>
      <c r="K382" s="119" t="s">
        <v>1098</v>
      </c>
      <c r="L382" s="119" t="s">
        <v>1098</v>
      </c>
      <c r="M382" s="119" t="s">
        <v>1098</v>
      </c>
    </row>
    <row r="383" hidden="1" customHeight="1" spans="1:13">
      <c r="A383" s="115"/>
      <c r="B383" s="115"/>
      <c r="C383" s="115"/>
      <c r="D383" s="115"/>
      <c r="E383" s="115"/>
      <c r="F383" s="116"/>
      <c r="G383" s="116"/>
      <c r="H383" s="117"/>
      <c r="I383" s="118" t="s">
        <v>1098</v>
      </c>
      <c r="J383" s="117"/>
      <c r="K383" s="119" t="s">
        <v>1098</v>
      </c>
      <c r="L383" s="119" t="s">
        <v>1098</v>
      </c>
      <c r="M383" s="119" t="s">
        <v>1098</v>
      </c>
    </row>
    <row r="384" hidden="1" customHeight="1" spans="1:13">
      <c r="A384" s="115"/>
      <c r="B384" s="115"/>
      <c r="C384" s="115"/>
      <c r="D384" s="115"/>
      <c r="E384" s="115"/>
      <c r="F384" s="116"/>
      <c r="G384" s="116"/>
      <c r="H384" s="117"/>
      <c r="I384" s="118" t="s">
        <v>1098</v>
      </c>
      <c r="J384" s="117"/>
      <c r="K384" s="119" t="s">
        <v>1098</v>
      </c>
      <c r="L384" s="119" t="s">
        <v>1098</v>
      </c>
      <c r="M384" s="119" t="s">
        <v>1098</v>
      </c>
    </row>
    <row r="385" hidden="1" customHeight="1" spans="1:13">
      <c r="A385" s="115"/>
      <c r="B385" s="115"/>
      <c r="C385" s="115"/>
      <c r="D385" s="115"/>
      <c r="E385" s="115"/>
      <c r="F385" s="116"/>
      <c r="G385" s="116"/>
      <c r="H385" s="117"/>
      <c r="I385" s="118" t="s">
        <v>1098</v>
      </c>
      <c r="J385" s="117"/>
      <c r="K385" s="119" t="s">
        <v>1098</v>
      </c>
      <c r="L385" s="119" t="s">
        <v>1098</v>
      </c>
      <c r="M385" s="119" t="s">
        <v>1098</v>
      </c>
    </row>
    <row r="386" hidden="1" customHeight="1" spans="1:13">
      <c r="A386" s="115"/>
      <c r="B386" s="115"/>
      <c r="C386" s="115"/>
      <c r="D386" s="115"/>
      <c r="E386" s="115"/>
      <c r="F386" s="116"/>
      <c r="G386" s="116"/>
      <c r="H386" s="117"/>
      <c r="I386" s="118" t="s">
        <v>1098</v>
      </c>
      <c r="J386" s="117"/>
      <c r="K386" s="119" t="s">
        <v>1098</v>
      </c>
      <c r="L386" s="119" t="s">
        <v>1098</v>
      </c>
      <c r="M386" s="119" t="s">
        <v>1098</v>
      </c>
    </row>
    <row r="387" hidden="1" customHeight="1" spans="1:13">
      <c r="A387" s="115"/>
      <c r="B387" s="115"/>
      <c r="C387" s="115"/>
      <c r="D387" s="115"/>
      <c r="E387" s="115"/>
      <c r="F387" s="116"/>
      <c r="G387" s="116"/>
      <c r="H387" s="117"/>
      <c r="I387" s="118" t="s">
        <v>1098</v>
      </c>
      <c r="J387" s="117"/>
      <c r="K387" s="119" t="s">
        <v>1098</v>
      </c>
      <c r="L387" s="119" t="s">
        <v>1098</v>
      </c>
      <c r="M387" s="119" t="s">
        <v>1098</v>
      </c>
    </row>
    <row r="388" hidden="1" customHeight="1" spans="1:13">
      <c r="A388" s="115"/>
      <c r="B388" s="115"/>
      <c r="C388" s="115"/>
      <c r="D388" s="115"/>
      <c r="E388" s="115"/>
      <c r="F388" s="116"/>
      <c r="G388" s="116"/>
      <c r="H388" s="117"/>
      <c r="I388" s="118" t="s">
        <v>1098</v>
      </c>
      <c r="J388" s="117"/>
      <c r="K388" s="119" t="s">
        <v>1098</v>
      </c>
      <c r="L388" s="119" t="s">
        <v>1098</v>
      </c>
      <c r="M388" s="119" t="s">
        <v>1098</v>
      </c>
    </row>
    <row r="389" hidden="1" customHeight="1" spans="1:13">
      <c r="A389" s="115"/>
      <c r="B389" s="115"/>
      <c r="C389" s="115"/>
      <c r="D389" s="115"/>
      <c r="E389" s="115"/>
      <c r="F389" s="116"/>
      <c r="G389" s="116"/>
      <c r="H389" s="117"/>
      <c r="I389" s="118" t="s">
        <v>1098</v>
      </c>
      <c r="J389" s="117"/>
      <c r="K389" s="119" t="s">
        <v>1098</v>
      </c>
      <c r="L389" s="119" t="s">
        <v>1098</v>
      </c>
      <c r="M389" s="119" t="s">
        <v>1098</v>
      </c>
    </row>
    <row r="390" hidden="1" customHeight="1" spans="1:13">
      <c r="A390" s="115"/>
      <c r="B390" s="115"/>
      <c r="C390" s="115"/>
      <c r="D390" s="115"/>
      <c r="E390" s="115"/>
      <c r="F390" s="116"/>
      <c r="G390" s="116"/>
      <c r="H390" s="117"/>
      <c r="I390" s="118" t="s">
        <v>1098</v>
      </c>
      <c r="J390" s="117"/>
      <c r="K390" s="119" t="s">
        <v>1098</v>
      </c>
      <c r="L390" s="119" t="s">
        <v>1098</v>
      </c>
      <c r="M390" s="119" t="s">
        <v>1098</v>
      </c>
    </row>
    <row r="391" hidden="1" customHeight="1" spans="1:13">
      <c r="A391" s="115"/>
      <c r="B391" s="115"/>
      <c r="C391" s="115"/>
      <c r="D391" s="115"/>
      <c r="E391" s="115"/>
      <c r="F391" s="116"/>
      <c r="G391" s="116"/>
      <c r="H391" s="117"/>
      <c r="I391" s="118" t="s">
        <v>1098</v>
      </c>
      <c r="J391" s="117"/>
      <c r="K391" s="119" t="s">
        <v>1098</v>
      </c>
      <c r="L391" s="119" t="s">
        <v>1098</v>
      </c>
      <c r="M391" s="119" t="s">
        <v>1098</v>
      </c>
    </row>
    <row r="392" hidden="1" customHeight="1" spans="1:13">
      <c r="A392" s="115"/>
      <c r="B392" s="115"/>
      <c r="C392" s="115"/>
      <c r="D392" s="115"/>
      <c r="E392" s="115"/>
      <c r="F392" s="116"/>
      <c r="G392" s="116"/>
      <c r="H392" s="117"/>
      <c r="I392" s="118" t="s">
        <v>1098</v>
      </c>
      <c r="J392" s="117"/>
      <c r="K392" s="119" t="s">
        <v>1098</v>
      </c>
      <c r="L392" s="119" t="s">
        <v>1098</v>
      </c>
      <c r="M392" s="119" t="s">
        <v>1098</v>
      </c>
    </row>
    <row r="393" hidden="1" customHeight="1" spans="1:13">
      <c r="A393" s="115"/>
      <c r="B393" s="115"/>
      <c r="C393" s="115"/>
      <c r="D393" s="115"/>
      <c r="E393" s="115"/>
      <c r="F393" s="116"/>
      <c r="G393" s="116"/>
      <c r="H393" s="117"/>
      <c r="I393" s="118" t="s">
        <v>1098</v>
      </c>
      <c r="J393" s="117"/>
      <c r="K393" s="119" t="s">
        <v>1098</v>
      </c>
      <c r="L393" s="119" t="s">
        <v>1098</v>
      </c>
      <c r="M393" s="119" t="s">
        <v>1098</v>
      </c>
    </row>
    <row r="394" hidden="1" customHeight="1" spans="1:13">
      <c r="A394" s="115"/>
      <c r="B394" s="115"/>
      <c r="C394" s="115"/>
      <c r="D394" s="115"/>
      <c r="E394" s="115"/>
      <c r="F394" s="116"/>
      <c r="G394" s="116"/>
      <c r="H394" s="117"/>
      <c r="I394" s="118" t="s">
        <v>1098</v>
      </c>
      <c r="J394" s="117"/>
      <c r="K394" s="119" t="s">
        <v>1098</v>
      </c>
      <c r="L394" s="119" t="s">
        <v>1098</v>
      </c>
      <c r="M394" s="119" t="s">
        <v>1098</v>
      </c>
    </row>
    <row r="395" hidden="1" customHeight="1" spans="1:13">
      <c r="A395" s="115"/>
      <c r="B395" s="115"/>
      <c r="C395" s="115"/>
      <c r="D395" s="115"/>
      <c r="E395" s="115"/>
      <c r="F395" s="116"/>
      <c r="G395" s="116"/>
      <c r="H395" s="117"/>
      <c r="I395" s="118" t="s">
        <v>1098</v>
      </c>
      <c r="J395" s="117"/>
      <c r="K395" s="119" t="s">
        <v>1098</v>
      </c>
      <c r="L395" s="119" t="s">
        <v>1098</v>
      </c>
      <c r="M395" s="119" t="s">
        <v>1098</v>
      </c>
    </row>
    <row r="396" hidden="1" customHeight="1" spans="1:13">
      <c r="A396" s="115"/>
      <c r="B396" s="115"/>
      <c r="C396" s="115"/>
      <c r="D396" s="115"/>
      <c r="E396" s="115"/>
      <c r="F396" s="116"/>
      <c r="G396" s="116"/>
      <c r="H396" s="117"/>
      <c r="I396" s="118" t="s">
        <v>1098</v>
      </c>
      <c r="J396" s="117"/>
      <c r="K396" s="119" t="s">
        <v>1098</v>
      </c>
      <c r="L396" s="119" t="s">
        <v>1098</v>
      </c>
      <c r="M396" s="119" t="s">
        <v>1098</v>
      </c>
    </row>
    <row r="397" hidden="1" customHeight="1" spans="1:13">
      <c r="A397" s="115"/>
      <c r="B397" s="115"/>
      <c r="C397" s="115"/>
      <c r="D397" s="115"/>
      <c r="E397" s="115"/>
      <c r="F397" s="116"/>
      <c r="G397" s="116"/>
      <c r="H397" s="117"/>
      <c r="I397" s="118" t="s">
        <v>1098</v>
      </c>
      <c r="J397" s="117"/>
      <c r="K397" s="119" t="s">
        <v>1098</v>
      </c>
      <c r="L397" s="119" t="s">
        <v>1098</v>
      </c>
      <c r="M397" s="119" t="s">
        <v>1098</v>
      </c>
    </row>
    <row r="398" hidden="1" customHeight="1" spans="1:13">
      <c r="A398" s="115"/>
      <c r="B398" s="115"/>
      <c r="C398" s="115"/>
      <c r="D398" s="115"/>
      <c r="E398" s="115"/>
      <c r="F398" s="116"/>
      <c r="G398" s="116"/>
      <c r="H398" s="117"/>
      <c r="I398" s="118" t="s">
        <v>1098</v>
      </c>
      <c r="J398" s="117"/>
      <c r="K398" s="119" t="s">
        <v>1098</v>
      </c>
      <c r="L398" s="119" t="s">
        <v>1098</v>
      </c>
      <c r="M398" s="119" t="s">
        <v>1098</v>
      </c>
    </row>
    <row r="399" hidden="1" customHeight="1" spans="1:13">
      <c r="A399" s="115"/>
      <c r="B399" s="115"/>
      <c r="C399" s="115"/>
      <c r="D399" s="115"/>
      <c r="E399" s="115"/>
      <c r="F399" s="116"/>
      <c r="G399" s="116"/>
      <c r="H399" s="117"/>
      <c r="I399" s="118" t="s">
        <v>1098</v>
      </c>
      <c r="J399" s="117"/>
      <c r="K399" s="119" t="s">
        <v>1098</v>
      </c>
      <c r="L399" s="119" t="s">
        <v>1098</v>
      </c>
      <c r="M399" s="119" t="s">
        <v>1098</v>
      </c>
    </row>
    <row r="400" hidden="1" customHeight="1" spans="1:13">
      <c r="A400" s="115"/>
      <c r="B400" s="115"/>
      <c r="C400" s="115"/>
      <c r="D400" s="115"/>
      <c r="E400" s="115"/>
      <c r="F400" s="116"/>
      <c r="G400" s="116"/>
      <c r="H400" s="117"/>
      <c r="I400" s="118" t="s">
        <v>1098</v>
      </c>
      <c r="J400" s="117"/>
      <c r="K400" s="119" t="s">
        <v>1098</v>
      </c>
      <c r="L400" s="119" t="s">
        <v>1098</v>
      </c>
      <c r="M400" s="119" t="s">
        <v>1098</v>
      </c>
    </row>
    <row r="401" hidden="1" customHeight="1" spans="1:13">
      <c r="A401" s="115"/>
      <c r="B401" s="115"/>
      <c r="C401" s="115"/>
      <c r="D401" s="115"/>
      <c r="E401" s="115"/>
      <c r="F401" s="116"/>
      <c r="G401" s="116"/>
      <c r="H401" s="117"/>
      <c r="I401" s="118" t="s">
        <v>1098</v>
      </c>
      <c r="J401" s="117"/>
      <c r="K401" s="119" t="s">
        <v>1098</v>
      </c>
      <c r="L401" s="119" t="s">
        <v>1098</v>
      </c>
      <c r="M401" s="119" t="s">
        <v>1098</v>
      </c>
    </row>
    <row r="402" hidden="1" customHeight="1" spans="1:13">
      <c r="A402" s="115"/>
      <c r="B402" s="115"/>
      <c r="C402" s="115"/>
      <c r="D402" s="115"/>
      <c r="E402" s="115"/>
      <c r="F402" s="116"/>
      <c r="G402" s="116"/>
      <c r="H402" s="117"/>
      <c r="I402" s="118" t="s">
        <v>1098</v>
      </c>
      <c r="J402" s="117"/>
      <c r="K402" s="119" t="s">
        <v>1098</v>
      </c>
      <c r="L402" s="119" t="s">
        <v>1098</v>
      </c>
      <c r="M402" s="119" t="s">
        <v>1098</v>
      </c>
    </row>
    <row r="403" hidden="1" customHeight="1" spans="1:13">
      <c r="A403" s="115"/>
      <c r="B403" s="115"/>
      <c r="C403" s="115"/>
      <c r="D403" s="115"/>
      <c r="E403" s="115"/>
      <c r="F403" s="116"/>
      <c r="G403" s="116"/>
      <c r="H403" s="117"/>
      <c r="I403" s="118" t="s">
        <v>1098</v>
      </c>
      <c r="J403" s="117"/>
      <c r="K403" s="119" t="s">
        <v>1098</v>
      </c>
      <c r="L403" s="119" t="s">
        <v>1098</v>
      </c>
      <c r="M403" s="119" t="s">
        <v>1098</v>
      </c>
    </row>
    <row r="404" hidden="1" customHeight="1" spans="1:13">
      <c r="A404" s="115"/>
      <c r="B404" s="115"/>
      <c r="C404" s="115"/>
      <c r="D404" s="115"/>
      <c r="E404" s="115"/>
      <c r="F404" s="116"/>
      <c r="G404" s="116"/>
      <c r="H404" s="117"/>
      <c r="I404" s="118" t="s">
        <v>1098</v>
      </c>
      <c r="J404" s="117"/>
      <c r="K404" s="119" t="s">
        <v>1098</v>
      </c>
      <c r="L404" s="119" t="s">
        <v>1098</v>
      </c>
      <c r="M404" s="119" t="s">
        <v>1098</v>
      </c>
    </row>
    <row r="405" hidden="1" customHeight="1" spans="1:13">
      <c r="A405" s="115"/>
      <c r="B405" s="115"/>
      <c r="C405" s="115"/>
      <c r="D405" s="115"/>
      <c r="E405" s="115"/>
      <c r="F405" s="116"/>
      <c r="G405" s="116"/>
      <c r="H405" s="117"/>
      <c r="I405" s="118" t="s">
        <v>1098</v>
      </c>
      <c r="J405" s="117"/>
      <c r="K405" s="119" t="s">
        <v>1098</v>
      </c>
      <c r="L405" s="119" t="s">
        <v>1098</v>
      </c>
      <c r="M405" s="119" t="s">
        <v>1098</v>
      </c>
    </row>
    <row r="406" hidden="1" customHeight="1" spans="1:13">
      <c r="A406" s="115"/>
      <c r="B406" s="115"/>
      <c r="C406" s="115"/>
      <c r="D406" s="115"/>
      <c r="E406" s="115"/>
      <c r="F406" s="116"/>
      <c r="G406" s="116"/>
      <c r="H406" s="117"/>
      <c r="I406" s="118" t="s">
        <v>1098</v>
      </c>
      <c r="J406" s="117"/>
      <c r="K406" s="119" t="s">
        <v>1098</v>
      </c>
      <c r="L406" s="119" t="s">
        <v>1098</v>
      </c>
      <c r="M406" s="119" t="s">
        <v>1098</v>
      </c>
    </row>
    <row r="407" hidden="1" customHeight="1" spans="1:13">
      <c r="A407" s="115"/>
      <c r="B407" s="115"/>
      <c r="C407" s="115"/>
      <c r="D407" s="115"/>
      <c r="E407" s="115"/>
      <c r="F407" s="116"/>
      <c r="G407" s="116"/>
      <c r="H407" s="117"/>
      <c r="I407" s="118" t="s">
        <v>1098</v>
      </c>
      <c r="J407" s="117"/>
      <c r="K407" s="119" t="s">
        <v>1098</v>
      </c>
      <c r="L407" s="119" t="s">
        <v>1098</v>
      </c>
      <c r="M407" s="119" t="s">
        <v>1098</v>
      </c>
    </row>
    <row r="408" hidden="1" customHeight="1" spans="1:13">
      <c r="A408" s="115"/>
      <c r="B408" s="115"/>
      <c r="C408" s="115"/>
      <c r="D408" s="115"/>
      <c r="E408" s="115"/>
      <c r="F408" s="116"/>
      <c r="G408" s="116"/>
      <c r="H408" s="117"/>
      <c r="I408" s="118" t="s">
        <v>1098</v>
      </c>
      <c r="J408" s="117"/>
      <c r="K408" s="119" t="s">
        <v>1098</v>
      </c>
      <c r="L408" s="119" t="s">
        <v>1098</v>
      </c>
      <c r="M408" s="119" t="s">
        <v>1098</v>
      </c>
    </row>
    <row r="409" hidden="1" customHeight="1" spans="1:13">
      <c r="A409" s="115"/>
      <c r="B409" s="115"/>
      <c r="C409" s="115"/>
      <c r="D409" s="115"/>
      <c r="E409" s="115"/>
      <c r="F409" s="116"/>
      <c r="G409" s="116"/>
      <c r="H409" s="117"/>
      <c r="I409" s="118" t="s">
        <v>1098</v>
      </c>
      <c r="J409" s="117"/>
      <c r="K409" s="119" t="s">
        <v>1098</v>
      </c>
      <c r="L409" s="119" t="s">
        <v>1098</v>
      </c>
      <c r="M409" s="119" t="s">
        <v>1098</v>
      </c>
    </row>
    <row r="410" hidden="1" customHeight="1" spans="1:13">
      <c r="A410" s="115"/>
      <c r="B410" s="115"/>
      <c r="C410" s="115"/>
      <c r="D410" s="115"/>
      <c r="E410" s="115"/>
      <c r="F410" s="116"/>
      <c r="G410" s="116"/>
      <c r="H410" s="117"/>
      <c r="I410" s="118" t="s">
        <v>1098</v>
      </c>
      <c r="J410" s="117"/>
      <c r="K410" s="119" t="s">
        <v>1098</v>
      </c>
      <c r="L410" s="119" t="s">
        <v>1098</v>
      </c>
      <c r="M410" s="119" t="s">
        <v>1098</v>
      </c>
    </row>
    <row r="411" hidden="1" customHeight="1" spans="1:13">
      <c r="A411" s="115"/>
      <c r="B411" s="115"/>
      <c r="C411" s="115"/>
      <c r="D411" s="115"/>
      <c r="E411" s="115"/>
      <c r="F411" s="116"/>
      <c r="G411" s="116"/>
      <c r="H411" s="117"/>
      <c r="I411" s="118" t="s">
        <v>1098</v>
      </c>
      <c r="J411" s="117"/>
      <c r="K411" s="119" t="s">
        <v>1098</v>
      </c>
      <c r="L411" s="119" t="s">
        <v>1098</v>
      </c>
      <c r="M411" s="119" t="s">
        <v>1098</v>
      </c>
    </row>
    <row r="412" hidden="1" customHeight="1" spans="1:13">
      <c r="A412" s="115"/>
      <c r="B412" s="115"/>
      <c r="C412" s="115"/>
      <c r="D412" s="115"/>
      <c r="E412" s="115"/>
      <c r="F412" s="116"/>
      <c r="G412" s="116"/>
      <c r="H412" s="117"/>
      <c r="I412" s="118" t="s">
        <v>1098</v>
      </c>
      <c r="J412" s="117"/>
      <c r="K412" s="119" t="s">
        <v>1098</v>
      </c>
      <c r="L412" s="119" t="s">
        <v>1098</v>
      </c>
      <c r="M412" s="119" t="s">
        <v>1098</v>
      </c>
    </row>
    <row r="413" hidden="1" customHeight="1" spans="1:13">
      <c r="A413" s="115"/>
      <c r="B413" s="115"/>
      <c r="C413" s="115"/>
      <c r="D413" s="115"/>
      <c r="E413" s="115"/>
      <c r="F413" s="116"/>
      <c r="G413" s="116"/>
      <c r="H413" s="117"/>
      <c r="I413" s="118" t="s">
        <v>1098</v>
      </c>
      <c r="J413" s="117"/>
      <c r="K413" s="119" t="s">
        <v>1098</v>
      </c>
      <c r="L413" s="119" t="s">
        <v>1098</v>
      </c>
      <c r="M413" s="119" t="s">
        <v>1098</v>
      </c>
    </row>
    <row r="414" hidden="1" customHeight="1" spans="1:13">
      <c r="A414" s="115"/>
      <c r="B414" s="115"/>
      <c r="C414" s="115"/>
      <c r="D414" s="115"/>
      <c r="E414" s="115"/>
      <c r="F414" s="116"/>
      <c r="G414" s="116"/>
      <c r="H414" s="117"/>
      <c r="I414" s="118" t="s">
        <v>1098</v>
      </c>
      <c r="J414" s="117"/>
      <c r="K414" s="119" t="s">
        <v>1098</v>
      </c>
      <c r="L414" s="119" t="s">
        <v>1098</v>
      </c>
      <c r="M414" s="119" t="s">
        <v>1098</v>
      </c>
    </row>
    <row r="415" hidden="1" customHeight="1" spans="1:13">
      <c r="A415" s="115"/>
      <c r="B415" s="115"/>
      <c r="C415" s="115"/>
      <c r="D415" s="115"/>
      <c r="E415" s="115"/>
      <c r="F415" s="116"/>
      <c r="G415" s="116"/>
      <c r="H415" s="117"/>
      <c r="I415" s="118" t="s">
        <v>1098</v>
      </c>
      <c r="J415" s="117"/>
      <c r="K415" s="119" t="s">
        <v>1098</v>
      </c>
      <c r="L415" s="119" t="s">
        <v>1098</v>
      </c>
      <c r="M415" s="119" t="s">
        <v>1098</v>
      </c>
    </row>
    <row r="416" hidden="1" customHeight="1" spans="1:13">
      <c r="A416" s="115"/>
      <c r="B416" s="115"/>
      <c r="C416" s="115"/>
      <c r="D416" s="115"/>
      <c r="E416" s="115"/>
      <c r="F416" s="116"/>
      <c r="G416" s="116"/>
      <c r="H416" s="117"/>
      <c r="I416" s="118" t="s">
        <v>1098</v>
      </c>
      <c r="J416" s="117"/>
      <c r="K416" s="119" t="s">
        <v>1098</v>
      </c>
      <c r="L416" s="119" t="s">
        <v>1098</v>
      </c>
      <c r="M416" s="119" t="s">
        <v>1098</v>
      </c>
    </row>
    <row r="417" hidden="1" customHeight="1" spans="1:13">
      <c r="A417" s="115"/>
      <c r="B417" s="115"/>
      <c r="C417" s="115"/>
      <c r="D417" s="115"/>
      <c r="E417" s="115"/>
      <c r="F417" s="116"/>
      <c r="G417" s="116"/>
      <c r="H417" s="117"/>
      <c r="I417" s="118" t="s">
        <v>1098</v>
      </c>
      <c r="J417" s="117"/>
      <c r="K417" s="119" t="s">
        <v>1098</v>
      </c>
      <c r="L417" s="119" t="s">
        <v>1098</v>
      </c>
      <c r="M417" s="119" t="s">
        <v>1098</v>
      </c>
    </row>
    <row r="418" hidden="1" customHeight="1" spans="1:13">
      <c r="A418" s="115"/>
      <c r="B418" s="115"/>
      <c r="C418" s="115"/>
      <c r="D418" s="115"/>
      <c r="E418" s="115"/>
      <c r="F418" s="116"/>
      <c r="G418" s="116"/>
      <c r="H418" s="117"/>
      <c r="I418" s="118" t="s">
        <v>1098</v>
      </c>
      <c r="J418" s="117"/>
      <c r="K418" s="119" t="s">
        <v>1098</v>
      </c>
      <c r="L418" s="119" t="s">
        <v>1098</v>
      </c>
      <c r="M418" s="119" t="s">
        <v>1098</v>
      </c>
    </row>
    <row r="419" hidden="1" customHeight="1" spans="1:13">
      <c r="A419" s="115"/>
      <c r="B419" s="115"/>
      <c r="C419" s="115"/>
      <c r="D419" s="115"/>
      <c r="E419" s="115"/>
      <c r="F419" s="116"/>
      <c r="G419" s="116"/>
      <c r="H419" s="117"/>
      <c r="I419" s="118" t="s">
        <v>1098</v>
      </c>
      <c r="J419" s="117"/>
      <c r="K419" s="119" t="s">
        <v>1098</v>
      </c>
      <c r="L419" s="119" t="s">
        <v>1098</v>
      </c>
      <c r="M419" s="119" t="s">
        <v>1098</v>
      </c>
    </row>
    <row r="420" hidden="1" customHeight="1" spans="1:13">
      <c r="A420" s="115"/>
      <c r="B420" s="115"/>
      <c r="C420" s="115"/>
      <c r="D420" s="115"/>
      <c r="E420" s="115"/>
      <c r="F420" s="116"/>
      <c r="G420" s="116"/>
      <c r="H420" s="117"/>
      <c r="I420" s="118" t="s">
        <v>1098</v>
      </c>
      <c r="J420" s="117"/>
      <c r="K420" s="119" t="s">
        <v>1098</v>
      </c>
      <c r="L420" s="119" t="s">
        <v>1098</v>
      </c>
      <c r="M420" s="119" t="s">
        <v>1098</v>
      </c>
    </row>
    <row r="421" hidden="1" customHeight="1" spans="1:13">
      <c r="A421" s="115"/>
      <c r="B421" s="115"/>
      <c r="C421" s="115"/>
      <c r="D421" s="115"/>
      <c r="E421" s="115"/>
      <c r="F421" s="116"/>
      <c r="G421" s="116"/>
      <c r="H421" s="117"/>
      <c r="I421" s="118" t="s">
        <v>1098</v>
      </c>
      <c r="J421" s="117"/>
      <c r="K421" s="119" t="s">
        <v>1098</v>
      </c>
      <c r="L421" s="119" t="s">
        <v>1098</v>
      </c>
      <c r="M421" s="119" t="s">
        <v>1098</v>
      </c>
    </row>
    <row r="422" hidden="1" customHeight="1" spans="1:13">
      <c r="A422" s="115"/>
      <c r="B422" s="115"/>
      <c r="C422" s="115"/>
      <c r="D422" s="115"/>
      <c r="E422" s="115"/>
      <c r="F422" s="116"/>
      <c r="G422" s="116"/>
      <c r="H422" s="117"/>
      <c r="I422" s="118" t="s">
        <v>1098</v>
      </c>
      <c r="J422" s="117"/>
      <c r="K422" s="119" t="s">
        <v>1098</v>
      </c>
      <c r="L422" s="119" t="s">
        <v>1098</v>
      </c>
      <c r="M422" s="119" t="s">
        <v>1098</v>
      </c>
    </row>
    <row r="423" hidden="1" customHeight="1" spans="1:13">
      <c r="A423" s="115"/>
      <c r="B423" s="115"/>
      <c r="C423" s="115"/>
      <c r="D423" s="115"/>
      <c r="E423" s="115"/>
      <c r="F423" s="116"/>
      <c r="G423" s="116"/>
      <c r="H423" s="117"/>
      <c r="I423" s="118" t="s">
        <v>1098</v>
      </c>
      <c r="J423" s="117"/>
      <c r="K423" s="119" t="s">
        <v>1098</v>
      </c>
      <c r="L423" s="119" t="s">
        <v>1098</v>
      </c>
      <c r="M423" s="119" t="s">
        <v>1098</v>
      </c>
    </row>
    <row r="424" hidden="1" customHeight="1" spans="1:13">
      <c r="A424" s="115"/>
      <c r="B424" s="115"/>
      <c r="C424" s="115"/>
      <c r="D424" s="115"/>
      <c r="E424" s="115"/>
      <c r="F424" s="116"/>
      <c r="G424" s="116"/>
      <c r="H424" s="117"/>
      <c r="I424" s="118" t="s">
        <v>1098</v>
      </c>
      <c r="J424" s="117"/>
      <c r="K424" s="119" t="s">
        <v>1098</v>
      </c>
      <c r="L424" s="119" t="s">
        <v>1098</v>
      </c>
      <c r="M424" s="119" t="s">
        <v>1098</v>
      </c>
    </row>
    <row r="425" hidden="1" customHeight="1" spans="1:13">
      <c r="A425" s="115"/>
      <c r="B425" s="115"/>
      <c r="C425" s="115"/>
      <c r="D425" s="115"/>
      <c r="E425" s="115"/>
      <c r="F425" s="116"/>
      <c r="G425" s="116"/>
      <c r="H425" s="117"/>
      <c r="I425" s="118" t="s">
        <v>1098</v>
      </c>
      <c r="J425" s="117"/>
      <c r="K425" s="119" t="s">
        <v>1098</v>
      </c>
      <c r="L425" s="119" t="s">
        <v>1098</v>
      </c>
      <c r="M425" s="119" t="s">
        <v>1098</v>
      </c>
    </row>
    <row r="426" hidden="1" customHeight="1" spans="1:13">
      <c r="A426" s="115"/>
      <c r="B426" s="115"/>
      <c r="C426" s="115"/>
      <c r="D426" s="115"/>
      <c r="E426" s="115"/>
      <c r="F426" s="116"/>
      <c r="G426" s="116"/>
      <c r="H426" s="117"/>
      <c r="I426" s="118" t="s">
        <v>1098</v>
      </c>
      <c r="J426" s="117"/>
      <c r="K426" s="119" t="s">
        <v>1098</v>
      </c>
      <c r="L426" s="119" t="s">
        <v>1098</v>
      </c>
      <c r="M426" s="119" t="s">
        <v>1098</v>
      </c>
    </row>
    <row r="427" hidden="1" customHeight="1" spans="1:13">
      <c r="A427" s="115"/>
      <c r="B427" s="115"/>
      <c r="C427" s="115"/>
      <c r="D427" s="115"/>
      <c r="E427" s="115"/>
      <c r="F427" s="116"/>
      <c r="G427" s="116"/>
      <c r="H427" s="117"/>
      <c r="I427" s="118" t="s">
        <v>1098</v>
      </c>
      <c r="J427" s="117"/>
      <c r="K427" s="119" t="s">
        <v>1098</v>
      </c>
      <c r="L427" s="119" t="s">
        <v>1098</v>
      </c>
      <c r="M427" s="119" t="s">
        <v>1098</v>
      </c>
    </row>
    <row r="428" hidden="1" customHeight="1" spans="1:13">
      <c r="A428" s="115"/>
      <c r="B428" s="115"/>
      <c r="C428" s="115"/>
      <c r="D428" s="115"/>
      <c r="E428" s="115"/>
      <c r="F428" s="116"/>
      <c r="G428" s="116"/>
      <c r="H428" s="117"/>
      <c r="I428" s="118" t="s">
        <v>1098</v>
      </c>
      <c r="J428" s="117"/>
      <c r="K428" s="119" t="s">
        <v>1098</v>
      </c>
      <c r="L428" s="119" t="s">
        <v>1098</v>
      </c>
      <c r="M428" s="119" t="s">
        <v>1098</v>
      </c>
    </row>
    <row r="429" hidden="1" customHeight="1" spans="1:13">
      <c r="A429" s="115"/>
      <c r="B429" s="115"/>
      <c r="C429" s="115"/>
      <c r="D429" s="115"/>
      <c r="E429" s="115"/>
      <c r="F429" s="116"/>
      <c r="G429" s="116"/>
      <c r="H429" s="117"/>
      <c r="I429" s="118" t="s">
        <v>1098</v>
      </c>
      <c r="J429" s="117"/>
      <c r="K429" s="119" t="s">
        <v>1098</v>
      </c>
      <c r="L429" s="119" t="s">
        <v>1098</v>
      </c>
      <c r="M429" s="119" t="s">
        <v>1098</v>
      </c>
    </row>
    <row r="430" hidden="1" customHeight="1" spans="1:13">
      <c r="A430" s="115"/>
      <c r="B430" s="115"/>
      <c r="C430" s="115"/>
      <c r="D430" s="115"/>
      <c r="E430" s="115"/>
      <c r="F430" s="116"/>
      <c r="G430" s="116"/>
      <c r="H430" s="117"/>
      <c r="I430" s="118" t="s">
        <v>1098</v>
      </c>
      <c r="J430" s="117"/>
      <c r="K430" s="119" t="s">
        <v>1098</v>
      </c>
      <c r="L430" s="119" t="s">
        <v>1098</v>
      </c>
      <c r="M430" s="119" t="s">
        <v>1098</v>
      </c>
    </row>
    <row r="431" hidden="1" customHeight="1" spans="1:13">
      <c r="A431" s="115"/>
      <c r="B431" s="115"/>
      <c r="C431" s="115"/>
      <c r="D431" s="115"/>
      <c r="E431" s="115"/>
      <c r="F431" s="116"/>
      <c r="G431" s="116"/>
      <c r="H431" s="117"/>
      <c r="I431" s="118" t="s">
        <v>1098</v>
      </c>
      <c r="J431" s="117"/>
      <c r="K431" s="119" t="s">
        <v>1098</v>
      </c>
      <c r="L431" s="119" t="s">
        <v>1098</v>
      </c>
      <c r="M431" s="119" t="s">
        <v>1098</v>
      </c>
    </row>
    <row r="432" hidden="1" customHeight="1" spans="1:13">
      <c r="A432" s="115"/>
      <c r="B432" s="115"/>
      <c r="C432" s="115"/>
      <c r="D432" s="115"/>
      <c r="E432" s="115"/>
      <c r="F432" s="116"/>
      <c r="G432" s="116"/>
      <c r="H432" s="117"/>
      <c r="I432" s="118" t="s">
        <v>1098</v>
      </c>
      <c r="J432" s="117"/>
      <c r="K432" s="119" t="s">
        <v>1098</v>
      </c>
      <c r="L432" s="119" t="s">
        <v>1098</v>
      </c>
      <c r="M432" s="119" t="s">
        <v>1098</v>
      </c>
    </row>
    <row r="433" hidden="1" customHeight="1" spans="1:13">
      <c r="A433" s="115"/>
      <c r="B433" s="115"/>
      <c r="C433" s="115"/>
      <c r="D433" s="115"/>
      <c r="E433" s="115"/>
      <c r="F433" s="116"/>
      <c r="G433" s="116"/>
      <c r="H433" s="117"/>
      <c r="I433" s="118" t="s">
        <v>1098</v>
      </c>
      <c r="J433" s="117"/>
      <c r="K433" s="119" t="s">
        <v>1098</v>
      </c>
      <c r="L433" s="119" t="s">
        <v>1098</v>
      </c>
      <c r="M433" s="119" t="s">
        <v>1098</v>
      </c>
    </row>
    <row r="434" hidden="1" customHeight="1" spans="1:13">
      <c r="A434" s="115"/>
      <c r="B434" s="115"/>
      <c r="C434" s="115"/>
      <c r="D434" s="115"/>
      <c r="E434" s="115"/>
      <c r="F434" s="116"/>
      <c r="G434" s="116"/>
      <c r="H434" s="117"/>
      <c r="I434" s="118" t="s">
        <v>1098</v>
      </c>
      <c r="J434" s="117"/>
      <c r="K434" s="119" t="s">
        <v>1098</v>
      </c>
      <c r="L434" s="119" t="s">
        <v>1098</v>
      </c>
      <c r="M434" s="119" t="s">
        <v>1098</v>
      </c>
    </row>
    <row r="435" hidden="1" customHeight="1" spans="1:13">
      <c r="A435" s="115"/>
      <c r="B435" s="115"/>
      <c r="C435" s="115"/>
      <c r="D435" s="115"/>
      <c r="E435" s="115"/>
      <c r="F435" s="116"/>
      <c r="G435" s="116"/>
      <c r="H435" s="117"/>
      <c r="I435" s="118" t="s">
        <v>1098</v>
      </c>
      <c r="J435" s="117"/>
      <c r="K435" s="119" t="s">
        <v>1098</v>
      </c>
      <c r="L435" s="119" t="s">
        <v>1098</v>
      </c>
      <c r="M435" s="119" t="s">
        <v>1098</v>
      </c>
    </row>
    <row r="436" hidden="1" customHeight="1" spans="1:13">
      <c r="A436" s="115"/>
      <c r="B436" s="115"/>
      <c r="C436" s="115"/>
      <c r="D436" s="115"/>
      <c r="E436" s="115"/>
      <c r="F436" s="116"/>
      <c r="G436" s="116"/>
      <c r="H436" s="117"/>
      <c r="I436" s="118" t="s">
        <v>1098</v>
      </c>
      <c r="J436" s="117"/>
      <c r="K436" s="119" t="s">
        <v>1098</v>
      </c>
      <c r="L436" s="119" t="s">
        <v>1098</v>
      </c>
      <c r="M436" s="119" t="s">
        <v>1098</v>
      </c>
    </row>
    <row r="437" hidden="1" customHeight="1" spans="1:13">
      <c r="A437" s="115"/>
      <c r="B437" s="115"/>
      <c r="C437" s="115"/>
      <c r="D437" s="115"/>
      <c r="E437" s="115"/>
      <c r="F437" s="116"/>
      <c r="G437" s="116"/>
      <c r="H437" s="117"/>
      <c r="I437" s="118" t="s">
        <v>1098</v>
      </c>
      <c r="J437" s="117"/>
      <c r="K437" s="119" t="s">
        <v>1098</v>
      </c>
      <c r="L437" s="119" t="s">
        <v>1098</v>
      </c>
      <c r="M437" s="119" t="s">
        <v>1098</v>
      </c>
    </row>
    <row r="438" hidden="1" customHeight="1" spans="1:13">
      <c r="A438" s="115"/>
      <c r="B438" s="115"/>
      <c r="C438" s="115"/>
      <c r="D438" s="115"/>
      <c r="E438" s="115"/>
      <c r="F438" s="116"/>
      <c r="G438" s="116"/>
      <c r="H438" s="117"/>
      <c r="I438" s="118" t="s">
        <v>1098</v>
      </c>
      <c r="J438" s="117"/>
      <c r="K438" s="119" t="s">
        <v>1098</v>
      </c>
      <c r="L438" s="119" t="s">
        <v>1098</v>
      </c>
      <c r="M438" s="119" t="s">
        <v>1098</v>
      </c>
    </row>
    <row r="439" hidden="1" customHeight="1" spans="1:13">
      <c r="A439" s="115"/>
      <c r="B439" s="115"/>
      <c r="C439" s="115"/>
      <c r="D439" s="115"/>
      <c r="E439" s="115"/>
      <c r="F439" s="116"/>
      <c r="G439" s="116"/>
      <c r="H439" s="117"/>
      <c r="I439" s="118" t="s">
        <v>1098</v>
      </c>
      <c r="J439" s="117"/>
      <c r="K439" s="119" t="s">
        <v>1098</v>
      </c>
      <c r="L439" s="119" t="s">
        <v>1098</v>
      </c>
      <c r="M439" s="119" t="s">
        <v>1098</v>
      </c>
    </row>
    <row r="440" hidden="1" customHeight="1" spans="1:13">
      <c r="A440" s="115"/>
      <c r="B440" s="115"/>
      <c r="C440" s="115"/>
      <c r="D440" s="115"/>
      <c r="E440" s="115"/>
      <c r="F440" s="116"/>
      <c r="G440" s="116"/>
      <c r="H440" s="117"/>
      <c r="I440" s="118" t="s">
        <v>1098</v>
      </c>
      <c r="J440" s="117"/>
      <c r="K440" s="119" t="s">
        <v>1098</v>
      </c>
      <c r="L440" s="119" t="s">
        <v>1098</v>
      </c>
      <c r="M440" s="119" t="s">
        <v>1098</v>
      </c>
    </row>
    <row r="441" hidden="1" customHeight="1" spans="1:13">
      <c r="A441" s="115"/>
      <c r="B441" s="115"/>
      <c r="C441" s="115"/>
      <c r="D441" s="115"/>
      <c r="E441" s="115"/>
      <c r="F441" s="116"/>
      <c r="G441" s="116"/>
      <c r="H441" s="117"/>
      <c r="I441" s="118" t="s">
        <v>1098</v>
      </c>
      <c r="J441" s="117"/>
      <c r="K441" s="119" t="s">
        <v>1098</v>
      </c>
      <c r="L441" s="119" t="s">
        <v>1098</v>
      </c>
      <c r="M441" s="119" t="s">
        <v>1098</v>
      </c>
    </row>
    <row r="442" hidden="1" customHeight="1" spans="1:13">
      <c r="A442" s="115"/>
      <c r="B442" s="115"/>
      <c r="C442" s="115"/>
      <c r="D442" s="115"/>
      <c r="E442" s="115"/>
      <c r="F442" s="116"/>
      <c r="G442" s="116"/>
      <c r="H442" s="117"/>
      <c r="I442" s="118" t="s">
        <v>1098</v>
      </c>
      <c r="J442" s="117"/>
      <c r="K442" s="119" t="s">
        <v>1098</v>
      </c>
      <c r="L442" s="119" t="s">
        <v>1098</v>
      </c>
      <c r="M442" s="119" t="s">
        <v>1098</v>
      </c>
    </row>
    <row r="443" hidden="1" customHeight="1" spans="1:13">
      <c r="A443" s="115"/>
      <c r="B443" s="115"/>
      <c r="C443" s="115"/>
      <c r="D443" s="115"/>
      <c r="E443" s="115"/>
      <c r="F443" s="116"/>
      <c r="G443" s="116"/>
      <c r="H443" s="117"/>
      <c r="I443" s="118" t="s">
        <v>1098</v>
      </c>
      <c r="J443" s="117"/>
      <c r="K443" s="119" t="s">
        <v>1098</v>
      </c>
      <c r="L443" s="119" t="s">
        <v>1098</v>
      </c>
      <c r="M443" s="119" t="s">
        <v>1098</v>
      </c>
    </row>
    <row r="444" hidden="1" customHeight="1" spans="1:13">
      <c r="A444" s="115"/>
      <c r="B444" s="115"/>
      <c r="C444" s="115"/>
      <c r="D444" s="115"/>
      <c r="E444" s="115"/>
      <c r="F444" s="116"/>
      <c r="G444" s="116"/>
      <c r="H444" s="117"/>
      <c r="I444" s="118" t="s">
        <v>1098</v>
      </c>
      <c r="J444" s="117"/>
      <c r="K444" s="119" t="s">
        <v>1098</v>
      </c>
      <c r="L444" s="119" t="s">
        <v>1098</v>
      </c>
      <c r="M444" s="119" t="s">
        <v>1098</v>
      </c>
    </row>
    <row r="445" hidden="1" customHeight="1" spans="1:13">
      <c r="A445" s="115"/>
      <c r="B445" s="115"/>
      <c r="C445" s="115"/>
      <c r="D445" s="115"/>
      <c r="E445" s="115"/>
      <c r="F445" s="116"/>
      <c r="G445" s="116"/>
      <c r="H445" s="117"/>
      <c r="I445" s="118" t="s">
        <v>1098</v>
      </c>
      <c r="J445" s="117"/>
      <c r="K445" s="119" t="s">
        <v>1098</v>
      </c>
      <c r="L445" s="119" t="s">
        <v>1098</v>
      </c>
      <c r="M445" s="119" t="s">
        <v>1098</v>
      </c>
    </row>
    <row r="446" hidden="1" customHeight="1" spans="1:13">
      <c r="A446" s="115"/>
      <c r="B446" s="115"/>
      <c r="C446" s="115"/>
      <c r="D446" s="115"/>
      <c r="E446" s="115"/>
      <c r="F446" s="116"/>
      <c r="G446" s="116"/>
      <c r="H446" s="117"/>
      <c r="I446" s="118" t="s">
        <v>1098</v>
      </c>
      <c r="J446" s="117"/>
      <c r="K446" s="119" t="s">
        <v>1098</v>
      </c>
      <c r="L446" s="119" t="s">
        <v>1098</v>
      </c>
      <c r="M446" s="119" t="s">
        <v>1098</v>
      </c>
    </row>
    <row r="447" hidden="1" customHeight="1" spans="1:13">
      <c r="A447" s="115"/>
      <c r="B447" s="115"/>
      <c r="C447" s="115"/>
      <c r="D447" s="115"/>
      <c r="E447" s="115"/>
      <c r="F447" s="116"/>
      <c r="G447" s="116"/>
      <c r="H447" s="117"/>
      <c r="I447" s="118" t="s">
        <v>1098</v>
      </c>
      <c r="J447" s="117"/>
      <c r="K447" s="119" t="s">
        <v>1098</v>
      </c>
      <c r="L447" s="119" t="s">
        <v>1098</v>
      </c>
      <c r="M447" s="119" t="s">
        <v>1098</v>
      </c>
    </row>
    <row r="448" customHeight="1" spans="1:12">
      <c r="A448" s="120"/>
      <c r="B448" s="120"/>
      <c r="C448" s="120"/>
      <c r="D448" s="120"/>
      <c r="E448" s="120"/>
      <c r="F448" s="120"/>
      <c r="G448" s="121"/>
      <c r="H448" s="121"/>
      <c r="I448" s="121"/>
      <c r="J448" s="121"/>
      <c r="K448" s="121"/>
      <c r="L448" s="121"/>
    </row>
    <row r="449" customHeight="1" spans="1:12">
      <c r="A449" s="120"/>
      <c r="B449" s="120"/>
      <c r="C449" s="120"/>
      <c r="D449" s="120"/>
      <c r="E449" s="120"/>
      <c r="F449" s="120"/>
      <c r="G449" s="121"/>
      <c r="H449" s="121"/>
      <c r="I449" s="121"/>
      <c r="J449" s="121"/>
      <c r="K449" s="121"/>
      <c r="L449" s="121"/>
    </row>
    <row r="450" customHeight="1" spans="1:12">
      <c r="A450" s="120"/>
      <c r="B450" s="120"/>
      <c r="C450" s="120"/>
      <c r="D450" s="120"/>
      <c r="E450" s="120"/>
      <c r="F450" s="120"/>
      <c r="G450" s="121"/>
      <c r="H450" s="121"/>
      <c r="I450" s="121"/>
      <c r="J450" s="121"/>
      <c r="K450" s="121"/>
      <c r="L450" s="121"/>
    </row>
    <row r="451" customHeight="1" spans="1:12">
      <c r="A451" s="120"/>
      <c r="B451" s="120"/>
      <c r="C451" s="120"/>
      <c r="D451" s="120"/>
      <c r="E451" s="120"/>
      <c r="F451" s="120"/>
      <c r="G451" s="121"/>
      <c r="H451" s="121"/>
      <c r="I451" s="121"/>
      <c r="J451" s="121"/>
      <c r="K451" s="121"/>
      <c r="L451" s="121"/>
    </row>
    <row r="452" customHeight="1" spans="1:12">
      <c r="A452" s="120"/>
      <c r="B452" s="120"/>
      <c r="C452" s="120"/>
      <c r="D452" s="120"/>
      <c r="E452" s="120"/>
      <c r="F452" s="120"/>
      <c r="G452" s="121"/>
      <c r="H452" s="121"/>
      <c r="I452" s="121"/>
      <c r="J452" s="121"/>
      <c r="K452" s="121"/>
      <c r="L452" s="121"/>
    </row>
    <row r="453" customHeight="1" spans="1:12">
      <c r="A453" s="120"/>
      <c r="B453" s="120"/>
      <c r="C453" s="120"/>
      <c r="D453" s="120"/>
      <c r="E453" s="120"/>
      <c r="F453" s="120"/>
      <c r="G453" s="121"/>
      <c r="H453" s="121"/>
      <c r="I453" s="121"/>
      <c r="J453" s="121"/>
      <c r="K453" s="121"/>
      <c r="L453" s="121"/>
    </row>
    <row r="454" customHeight="1" spans="1:12">
      <c r="A454" s="120"/>
      <c r="B454" s="120"/>
      <c r="C454" s="120"/>
      <c r="D454" s="120"/>
      <c r="E454" s="120"/>
      <c r="F454" s="120"/>
      <c r="G454" s="121"/>
      <c r="H454" s="121"/>
      <c r="I454" s="121"/>
      <c r="J454" s="121"/>
      <c r="K454" s="121"/>
      <c r="L454" s="121"/>
    </row>
    <row r="455" customHeight="1" spans="1:12">
      <c r="A455" s="120"/>
      <c r="B455" s="120"/>
      <c r="C455" s="120"/>
      <c r="D455" s="120"/>
      <c r="E455" s="120"/>
      <c r="F455" s="120"/>
      <c r="G455" s="121"/>
      <c r="H455" s="121"/>
      <c r="I455" s="121"/>
      <c r="J455" s="121"/>
      <c r="K455" s="121"/>
      <c r="L455" s="121"/>
    </row>
    <row r="456" customHeight="1" spans="1:12">
      <c r="A456" s="120"/>
      <c r="B456" s="120"/>
      <c r="C456" s="120"/>
      <c r="D456" s="120"/>
      <c r="E456" s="120"/>
      <c r="F456" s="120"/>
      <c r="G456" s="121"/>
      <c r="H456" s="121"/>
      <c r="I456" s="121"/>
      <c r="J456" s="121"/>
      <c r="K456" s="121"/>
      <c r="L456" s="121"/>
    </row>
    <row r="457" customHeight="1" spans="1:12">
      <c r="A457" s="120"/>
      <c r="B457" s="120"/>
      <c r="C457" s="120"/>
      <c r="D457" s="120"/>
      <c r="E457" s="120"/>
      <c r="F457" s="120"/>
      <c r="G457" s="121"/>
      <c r="H457" s="121"/>
      <c r="I457" s="121"/>
      <c r="J457" s="121"/>
      <c r="K457" s="121"/>
      <c r="L457" s="121"/>
    </row>
    <row r="458" customHeight="1" spans="1:12">
      <c r="A458" s="120"/>
      <c r="B458" s="120"/>
      <c r="C458" s="120"/>
      <c r="D458" s="120"/>
      <c r="E458" s="120"/>
      <c r="F458" s="120"/>
      <c r="G458" s="121"/>
      <c r="H458" s="121"/>
      <c r="I458" s="121"/>
      <c r="J458" s="121"/>
      <c r="K458" s="121"/>
      <c r="L458" s="121"/>
    </row>
    <row r="459" customHeight="1" spans="1:12">
      <c r="A459" s="120"/>
      <c r="B459" s="120"/>
      <c r="C459" s="120"/>
      <c r="D459" s="120"/>
      <c r="E459" s="120"/>
      <c r="F459" s="120"/>
      <c r="G459" s="121"/>
      <c r="H459" s="121"/>
      <c r="I459" s="121"/>
      <c r="J459" s="121"/>
      <c r="K459" s="121"/>
      <c r="L459" s="121"/>
    </row>
    <row r="460" customHeight="1" spans="1:12">
      <c r="A460" s="120"/>
      <c r="B460" s="120"/>
      <c r="C460" s="120"/>
      <c r="D460" s="120"/>
      <c r="E460" s="120"/>
      <c r="F460" s="120"/>
      <c r="G460" s="121"/>
      <c r="H460" s="121"/>
      <c r="I460" s="121"/>
      <c r="J460" s="121"/>
      <c r="K460" s="121"/>
      <c r="L460" s="121"/>
    </row>
    <row r="461" customHeight="1" spans="1:12">
      <c r="A461" s="120"/>
      <c r="B461" s="120"/>
      <c r="C461" s="120"/>
      <c r="D461" s="120"/>
      <c r="E461" s="120"/>
      <c r="F461" s="120"/>
      <c r="G461" s="121"/>
      <c r="H461" s="121"/>
      <c r="I461" s="121"/>
      <c r="J461" s="121"/>
      <c r="K461" s="121"/>
      <c r="L461" s="121"/>
    </row>
    <row r="462" customHeight="1" spans="1:12">
      <c r="A462" s="120"/>
      <c r="B462" s="120"/>
      <c r="C462" s="120"/>
      <c r="D462" s="120"/>
      <c r="E462" s="120"/>
      <c r="F462" s="120"/>
      <c r="G462" s="121"/>
      <c r="H462" s="121"/>
      <c r="I462" s="121"/>
      <c r="J462" s="121"/>
      <c r="K462" s="121"/>
      <c r="L462" s="121"/>
    </row>
    <row r="463" customHeight="1" spans="1:12">
      <c r="A463" s="120"/>
      <c r="B463" s="120"/>
      <c r="C463" s="120"/>
      <c r="D463" s="120"/>
      <c r="E463" s="120"/>
      <c r="F463" s="120"/>
      <c r="G463" s="121"/>
      <c r="H463" s="121"/>
      <c r="I463" s="121"/>
      <c r="J463" s="121"/>
      <c r="K463" s="121"/>
      <c r="L463" s="121"/>
    </row>
    <row r="464" customHeight="1" spans="1:12">
      <c r="A464" s="120"/>
      <c r="B464" s="120"/>
      <c r="C464" s="120"/>
      <c r="D464" s="120"/>
      <c r="E464" s="120"/>
      <c r="F464" s="120"/>
      <c r="G464" s="121"/>
      <c r="H464" s="121"/>
      <c r="I464" s="121"/>
      <c r="J464" s="121"/>
      <c r="K464" s="121"/>
      <c r="L464" s="121"/>
    </row>
    <row r="465" customHeight="1" spans="1:12">
      <c r="A465" s="120"/>
      <c r="B465" s="120"/>
      <c r="C465" s="120"/>
      <c r="D465" s="120"/>
      <c r="E465" s="120"/>
      <c r="F465" s="120"/>
      <c r="G465" s="121"/>
      <c r="H465" s="121"/>
      <c r="I465" s="121"/>
      <c r="J465" s="121"/>
      <c r="K465" s="121"/>
      <c r="L465" s="121"/>
    </row>
    <row r="466" customHeight="1" spans="1:12">
      <c r="A466" s="120"/>
      <c r="B466" s="120"/>
      <c r="C466" s="120"/>
      <c r="D466" s="120"/>
      <c r="E466" s="120"/>
      <c r="F466" s="120"/>
      <c r="G466" s="121"/>
      <c r="H466" s="121"/>
      <c r="I466" s="121"/>
      <c r="J466" s="121"/>
      <c r="K466" s="121"/>
      <c r="L466" s="121"/>
    </row>
    <row r="467" customHeight="1" spans="1:12">
      <c r="A467" s="120"/>
      <c r="B467" s="120"/>
      <c r="C467" s="120"/>
      <c r="D467" s="120"/>
      <c r="E467" s="120"/>
      <c r="F467" s="120"/>
      <c r="G467" s="121"/>
      <c r="H467" s="121"/>
      <c r="I467" s="121"/>
      <c r="J467" s="121"/>
      <c r="K467" s="121"/>
      <c r="L467" s="121"/>
    </row>
    <row r="468" customHeight="1" spans="1:12">
      <c r="A468" s="120"/>
      <c r="B468" s="120"/>
      <c r="C468" s="120"/>
      <c r="D468" s="120"/>
      <c r="E468" s="120"/>
      <c r="F468" s="120"/>
      <c r="G468" s="121"/>
      <c r="H468" s="121"/>
      <c r="I468" s="121"/>
      <c r="J468" s="121"/>
      <c r="K468" s="121"/>
      <c r="L468" s="121"/>
    </row>
    <row r="469" customHeight="1" spans="1:12">
      <c r="A469" s="120"/>
      <c r="B469" s="120"/>
      <c r="C469" s="120"/>
      <c r="D469" s="120"/>
      <c r="E469" s="120"/>
      <c r="F469" s="120"/>
      <c r="G469" s="121"/>
      <c r="H469" s="121"/>
      <c r="I469" s="121"/>
      <c r="J469" s="121"/>
      <c r="K469" s="121"/>
      <c r="L469" s="121"/>
    </row>
    <row r="470" customHeight="1" spans="1:12">
      <c r="A470" s="120"/>
      <c r="B470" s="120"/>
      <c r="C470" s="120"/>
      <c r="D470" s="120"/>
      <c r="E470" s="120"/>
      <c r="F470" s="120"/>
      <c r="G470" s="121"/>
      <c r="H470" s="121"/>
      <c r="I470" s="121"/>
      <c r="J470" s="121"/>
      <c r="K470" s="121"/>
      <c r="L470" s="121"/>
    </row>
    <row r="471" customHeight="1" spans="1:12">
      <c r="A471" s="120"/>
      <c r="B471" s="120"/>
      <c r="C471" s="120"/>
      <c r="D471" s="120"/>
      <c r="E471" s="120"/>
      <c r="F471" s="120"/>
      <c r="G471" s="121"/>
      <c r="H471" s="121"/>
      <c r="I471" s="121"/>
      <c r="J471" s="121"/>
      <c r="K471" s="121"/>
      <c r="L471" s="121"/>
    </row>
    <row r="472" customHeight="1" spans="1:12">
      <c r="A472" s="120"/>
      <c r="B472" s="120"/>
      <c r="C472" s="120"/>
      <c r="D472" s="120"/>
      <c r="E472" s="120"/>
      <c r="F472" s="120"/>
      <c r="G472" s="121"/>
      <c r="H472" s="121"/>
      <c r="I472" s="121"/>
      <c r="J472" s="121"/>
      <c r="K472" s="121"/>
      <c r="L472" s="121"/>
    </row>
    <row r="473" customHeight="1" spans="1:12">
      <c r="A473" s="120"/>
      <c r="B473" s="120"/>
      <c r="C473" s="120"/>
      <c r="D473" s="120"/>
      <c r="E473" s="120"/>
      <c r="F473" s="120"/>
      <c r="G473" s="121"/>
      <c r="H473" s="121"/>
      <c r="I473" s="121"/>
      <c r="J473" s="121"/>
      <c r="K473" s="121"/>
      <c r="L473" s="121"/>
    </row>
    <row r="474" customHeight="1" spans="1:12">
      <c r="A474" s="120"/>
      <c r="B474" s="120"/>
      <c r="C474" s="120"/>
      <c r="D474" s="120"/>
      <c r="E474" s="120"/>
      <c r="F474" s="120"/>
      <c r="G474" s="121"/>
      <c r="H474" s="121"/>
      <c r="I474" s="121"/>
      <c r="J474" s="121"/>
      <c r="K474" s="121"/>
      <c r="L474" s="121"/>
    </row>
    <row r="475" customHeight="1" spans="1:12">
      <c r="A475" s="120"/>
      <c r="B475" s="120"/>
      <c r="C475" s="120"/>
      <c r="D475" s="120"/>
      <c r="E475" s="120"/>
      <c r="F475" s="120"/>
      <c r="G475" s="121"/>
      <c r="H475" s="121"/>
      <c r="I475" s="121"/>
      <c r="J475" s="121"/>
      <c r="K475" s="121"/>
      <c r="L475" s="121"/>
    </row>
    <row r="476" customHeight="1" spans="1:12">
      <c r="A476" s="120"/>
      <c r="B476" s="120"/>
      <c r="C476" s="120"/>
      <c r="D476" s="120"/>
      <c r="E476" s="120"/>
      <c r="F476" s="120"/>
      <c r="G476" s="121"/>
      <c r="H476" s="121"/>
      <c r="I476" s="121"/>
      <c r="J476" s="121"/>
      <c r="K476" s="121"/>
      <c r="L476" s="121"/>
    </row>
    <row r="477" customHeight="1" spans="1:12">
      <c r="A477" s="120"/>
      <c r="B477" s="120"/>
      <c r="C477" s="120"/>
      <c r="D477" s="120"/>
      <c r="E477" s="120"/>
      <c r="F477" s="120"/>
      <c r="G477" s="121"/>
      <c r="H477" s="121"/>
      <c r="I477" s="121"/>
      <c r="J477" s="121"/>
      <c r="K477" s="121"/>
      <c r="L477" s="121"/>
    </row>
    <row r="478" customHeight="1" spans="1:12">
      <c r="A478" s="120"/>
      <c r="B478" s="120"/>
      <c r="C478" s="120"/>
      <c r="D478" s="120"/>
      <c r="E478" s="120"/>
      <c r="F478" s="120"/>
      <c r="G478" s="121"/>
      <c r="H478" s="121"/>
      <c r="I478" s="121"/>
      <c r="J478" s="121"/>
      <c r="K478" s="121"/>
      <c r="L478" s="121"/>
    </row>
    <row r="479" customHeight="1" spans="1:12">
      <c r="A479" s="120"/>
      <c r="B479" s="120"/>
      <c r="C479" s="120"/>
      <c r="D479" s="120"/>
      <c r="E479" s="120"/>
      <c r="F479" s="120"/>
      <c r="G479" s="121"/>
      <c r="H479" s="121"/>
      <c r="I479" s="121"/>
      <c r="J479" s="121"/>
      <c r="K479" s="121"/>
      <c r="L479" s="121"/>
    </row>
    <row r="480" customHeight="1" spans="1:12">
      <c r="A480" s="120"/>
      <c r="B480" s="120"/>
      <c r="C480" s="120"/>
      <c r="D480" s="120"/>
      <c r="E480" s="120"/>
      <c r="F480" s="120"/>
      <c r="G480" s="121"/>
      <c r="H480" s="121"/>
      <c r="I480" s="121"/>
      <c r="J480" s="121"/>
      <c r="K480" s="121"/>
      <c r="L480" s="121"/>
    </row>
    <row r="481" customHeight="1" spans="1:12">
      <c r="A481" s="120"/>
      <c r="B481" s="120"/>
      <c r="C481" s="120"/>
      <c r="D481" s="120"/>
      <c r="E481" s="120"/>
      <c r="F481" s="120"/>
      <c r="G481" s="121"/>
      <c r="H481" s="121"/>
      <c r="I481" s="121"/>
      <c r="J481" s="121"/>
      <c r="K481" s="121"/>
      <c r="L481" s="121"/>
    </row>
    <row r="482" customHeight="1" spans="1:12">
      <c r="A482" s="120"/>
      <c r="B482" s="120"/>
      <c r="C482" s="120"/>
      <c r="D482" s="120"/>
      <c r="E482" s="120"/>
      <c r="F482" s="120"/>
      <c r="G482" s="121"/>
      <c r="H482" s="121"/>
      <c r="I482" s="121"/>
      <c r="J482" s="121"/>
      <c r="K482" s="121"/>
      <c r="L482" s="121"/>
    </row>
    <row r="483" customHeight="1" spans="1:12">
      <c r="A483" s="120"/>
      <c r="B483" s="120"/>
      <c r="C483" s="120"/>
      <c r="D483" s="120"/>
      <c r="E483" s="120"/>
      <c r="F483" s="120"/>
      <c r="G483" s="121"/>
      <c r="H483" s="121"/>
      <c r="I483" s="121"/>
      <c r="J483" s="121"/>
      <c r="K483" s="121"/>
      <c r="L483" s="121"/>
    </row>
    <row r="484" customHeight="1" spans="1:12">
      <c r="A484" s="120"/>
      <c r="B484" s="120"/>
      <c r="C484" s="120"/>
      <c r="D484" s="120"/>
      <c r="E484" s="120"/>
      <c r="F484" s="120"/>
      <c r="G484" s="121"/>
      <c r="H484" s="121"/>
      <c r="I484" s="121"/>
      <c r="J484" s="121"/>
      <c r="K484" s="121"/>
      <c r="L484" s="121"/>
    </row>
    <row r="485" customHeight="1" spans="1:12">
      <c r="A485" s="120"/>
      <c r="B485" s="120"/>
      <c r="C485" s="120"/>
      <c r="D485" s="120"/>
      <c r="E485" s="120"/>
      <c r="F485" s="120"/>
      <c r="G485" s="121"/>
      <c r="H485" s="121"/>
      <c r="I485" s="121"/>
      <c r="J485" s="121"/>
      <c r="K485" s="121"/>
      <c r="L485" s="121"/>
    </row>
    <row r="486" customHeight="1" spans="1:12">
      <c r="A486" s="120"/>
      <c r="B486" s="120"/>
      <c r="C486" s="120"/>
      <c r="D486" s="120"/>
      <c r="E486" s="120"/>
      <c r="F486" s="120"/>
      <c r="G486" s="121"/>
      <c r="H486" s="121"/>
      <c r="I486" s="121"/>
      <c r="J486" s="121"/>
      <c r="K486" s="121"/>
      <c r="L486" s="121"/>
    </row>
    <row r="487" customHeight="1" spans="1:12">
      <c r="A487" s="120"/>
      <c r="B487" s="120"/>
      <c r="C487" s="120"/>
      <c r="D487" s="120"/>
      <c r="E487" s="120"/>
      <c r="F487" s="120"/>
      <c r="G487" s="121"/>
      <c r="H487" s="121"/>
      <c r="I487" s="121"/>
      <c r="J487" s="121"/>
      <c r="K487" s="121"/>
      <c r="L487" s="121"/>
    </row>
    <row r="488" customHeight="1" spans="1:12">
      <c r="A488" s="120"/>
      <c r="B488" s="120"/>
      <c r="C488" s="120"/>
      <c r="D488" s="120"/>
      <c r="E488" s="120"/>
      <c r="F488" s="120"/>
      <c r="G488" s="121"/>
      <c r="H488" s="121"/>
      <c r="I488" s="121"/>
      <c r="J488" s="121"/>
      <c r="K488" s="121"/>
      <c r="L488" s="121"/>
    </row>
    <row r="489" customHeight="1" spans="1:12">
      <c r="A489" s="120"/>
      <c r="B489" s="120"/>
      <c r="C489" s="120"/>
      <c r="D489" s="120"/>
      <c r="E489" s="120"/>
      <c r="F489" s="120"/>
      <c r="G489" s="121"/>
      <c r="H489" s="121"/>
      <c r="I489" s="121"/>
      <c r="J489" s="121"/>
      <c r="K489" s="121"/>
      <c r="L489" s="121"/>
    </row>
    <row r="490" customHeight="1" spans="1:12">
      <c r="A490" s="120"/>
      <c r="B490" s="120"/>
      <c r="C490" s="120"/>
      <c r="D490" s="120"/>
      <c r="E490" s="120"/>
      <c r="F490" s="120"/>
      <c r="G490" s="121"/>
      <c r="H490" s="121"/>
      <c r="I490" s="121"/>
      <c r="J490" s="121"/>
      <c r="K490" s="121"/>
      <c r="L490" s="121"/>
    </row>
    <row r="491" customHeight="1" spans="1:12">
      <c r="A491" s="120"/>
      <c r="B491" s="120"/>
      <c r="C491" s="120"/>
      <c r="D491" s="120"/>
      <c r="E491" s="120"/>
      <c r="F491" s="120"/>
      <c r="G491" s="121"/>
      <c r="H491" s="121"/>
      <c r="I491" s="121"/>
      <c r="J491" s="121"/>
      <c r="K491" s="121"/>
      <c r="L491" s="121"/>
    </row>
    <row r="492" customHeight="1" spans="1:12">
      <c r="A492" s="120"/>
      <c r="B492" s="120"/>
      <c r="C492" s="120"/>
      <c r="D492" s="120"/>
      <c r="E492" s="120"/>
      <c r="F492" s="120"/>
      <c r="G492" s="121"/>
      <c r="H492" s="121"/>
      <c r="I492" s="121"/>
      <c r="J492" s="121"/>
      <c r="K492" s="121"/>
      <c r="L492" s="121"/>
    </row>
    <row r="493" customHeight="1" spans="1:12">
      <c r="A493" s="120"/>
      <c r="B493" s="120"/>
      <c r="C493" s="120"/>
      <c r="D493" s="120"/>
      <c r="E493" s="120"/>
      <c r="F493" s="120"/>
      <c r="G493" s="121"/>
      <c r="H493" s="121"/>
      <c r="I493" s="121"/>
      <c r="J493" s="121"/>
      <c r="K493" s="121"/>
      <c r="L493" s="121"/>
    </row>
    <row r="494" customHeight="1" spans="1:12">
      <c r="A494" s="120"/>
      <c r="B494" s="120"/>
      <c r="C494" s="120"/>
      <c r="D494" s="120"/>
      <c r="E494" s="120"/>
      <c r="F494" s="120"/>
      <c r="G494" s="121"/>
      <c r="H494" s="121"/>
      <c r="I494" s="121"/>
      <c r="J494" s="121"/>
      <c r="K494" s="121"/>
      <c r="L494" s="121"/>
    </row>
    <row r="495" customHeight="1" spans="1:12">
      <c r="A495" s="120"/>
      <c r="B495" s="120"/>
      <c r="C495" s="120"/>
      <c r="D495" s="120"/>
      <c r="E495" s="120"/>
      <c r="F495" s="120"/>
      <c r="G495" s="121"/>
      <c r="H495" s="121"/>
      <c r="I495" s="121"/>
      <c r="J495" s="121"/>
      <c r="K495" s="121"/>
      <c r="L495" s="121"/>
    </row>
    <row r="496" customHeight="1" spans="1:12">
      <c r="A496" s="120"/>
      <c r="B496" s="120"/>
      <c r="C496" s="120"/>
      <c r="D496" s="120"/>
      <c r="E496" s="120"/>
      <c r="F496" s="120"/>
      <c r="G496" s="121"/>
      <c r="H496" s="121"/>
      <c r="I496" s="121"/>
      <c r="J496" s="121"/>
      <c r="K496" s="121"/>
      <c r="L496" s="121"/>
    </row>
    <row r="497" customHeight="1" spans="1:12">
      <c r="A497" s="120"/>
      <c r="B497" s="120"/>
      <c r="C497" s="120"/>
      <c r="D497" s="120"/>
      <c r="E497" s="120"/>
      <c r="F497" s="120"/>
      <c r="G497" s="121"/>
      <c r="H497" s="121"/>
      <c r="I497" s="121"/>
      <c r="J497" s="121"/>
      <c r="K497" s="121"/>
      <c r="L497" s="121"/>
    </row>
    <row r="498" customHeight="1" spans="1:12">
      <c r="A498" s="120"/>
      <c r="B498" s="120"/>
      <c r="C498" s="120"/>
      <c r="D498" s="120"/>
      <c r="E498" s="120"/>
      <c r="F498" s="120"/>
      <c r="G498" s="121"/>
      <c r="H498" s="121"/>
      <c r="I498" s="121"/>
      <c r="J498" s="121"/>
      <c r="K498" s="121"/>
      <c r="L498" s="121"/>
    </row>
    <row r="499" customHeight="1" spans="1:12">
      <c r="A499" s="120"/>
      <c r="B499" s="120"/>
      <c r="C499" s="120"/>
      <c r="D499" s="120"/>
      <c r="E499" s="120"/>
      <c r="F499" s="120"/>
      <c r="G499" s="121"/>
      <c r="H499" s="121"/>
      <c r="I499" s="121"/>
      <c r="J499" s="121"/>
      <c r="K499" s="121"/>
      <c r="L499" s="121"/>
    </row>
    <row r="500" customHeight="1" spans="1:12">
      <c r="A500" s="120"/>
      <c r="B500" s="120"/>
      <c r="C500" s="120"/>
      <c r="D500" s="120"/>
      <c r="E500" s="120"/>
      <c r="F500" s="120"/>
      <c r="G500" s="121"/>
      <c r="H500" s="121"/>
      <c r="I500" s="121"/>
      <c r="J500" s="121"/>
      <c r="K500" s="121"/>
      <c r="L500" s="121"/>
    </row>
    <row r="501" customHeight="1" spans="1:12">
      <c r="A501" s="120"/>
      <c r="B501" s="120"/>
      <c r="C501" s="120"/>
      <c r="D501" s="120"/>
      <c r="E501" s="120"/>
      <c r="F501" s="120"/>
      <c r="G501" s="121"/>
      <c r="H501" s="121"/>
      <c r="I501" s="121"/>
      <c r="J501" s="121"/>
      <c r="K501" s="121"/>
      <c r="L501" s="121"/>
    </row>
    <row r="502" customHeight="1" spans="1:12">
      <c r="A502" s="120"/>
      <c r="B502" s="120"/>
      <c r="C502" s="120"/>
      <c r="D502" s="120"/>
      <c r="E502" s="120"/>
      <c r="F502" s="120"/>
      <c r="G502" s="121"/>
      <c r="H502" s="121"/>
      <c r="I502" s="121"/>
      <c r="J502" s="121"/>
      <c r="K502" s="121"/>
      <c r="L502" s="121"/>
    </row>
    <row r="503" customHeight="1" spans="1:12">
      <c r="A503" s="120"/>
      <c r="B503" s="120"/>
      <c r="C503" s="120"/>
      <c r="D503" s="120"/>
      <c r="E503" s="120"/>
      <c r="F503" s="120"/>
      <c r="G503" s="121"/>
      <c r="H503" s="121"/>
      <c r="I503" s="121"/>
      <c r="J503" s="121"/>
      <c r="K503" s="121"/>
      <c r="L503" s="121"/>
    </row>
    <row r="504" customHeight="1" spans="1:12">
      <c r="A504" s="120"/>
      <c r="B504" s="120"/>
      <c r="C504" s="120"/>
      <c r="D504" s="120"/>
      <c r="E504" s="120"/>
      <c r="F504" s="120"/>
      <c r="G504" s="121"/>
      <c r="H504" s="121"/>
      <c r="I504" s="121"/>
      <c r="J504" s="121"/>
      <c r="K504" s="121"/>
      <c r="L504" s="121"/>
    </row>
    <row r="505" customHeight="1" spans="1:12">
      <c r="A505" s="120"/>
      <c r="B505" s="120"/>
      <c r="C505" s="120"/>
      <c r="D505" s="120"/>
      <c r="E505" s="120"/>
      <c r="F505" s="120"/>
      <c r="G505" s="121"/>
      <c r="H505" s="121"/>
      <c r="I505" s="121"/>
      <c r="J505" s="121"/>
      <c r="K505" s="121"/>
      <c r="L505" s="121"/>
    </row>
    <row r="506" customHeight="1" spans="1:12">
      <c r="A506" s="120"/>
      <c r="B506" s="120"/>
      <c r="C506" s="120"/>
      <c r="D506" s="120"/>
      <c r="E506" s="120"/>
      <c r="F506" s="120"/>
      <c r="G506" s="121"/>
      <c r="H506" s="121"/>
      <c r="I506" s="121"/>
      <c r="J506" s="121"/>
      <c r="K506" s="121"/>
      <c r="L506" s="121"/>
    </row>
    <row r="507" customHeight="1" spans="1:12">
      <c r="A507" s="120"/>
      <c r="B507" s="120"/>
      <c r="C507" s="120"/>
      <c r="D507" s="120"/>
      <c r="E507" s="120"/>
      <c r="F507" s="120"/>
      <c r="G507" s="121"/>
      <c r="H507" s="121"/>
      <c r="I507" s="121"/>
      <c r="J507" s="121"/>
      <c r="K507" s="121"/>
      <c r="L507" s="121"/>
    </row>
    <row r="508" customHeight="1" spans="1:12">
      <c r="A508" s="120"/>
      <c r="B508" s="120"/>
      <c r="C508" s="120"/>
      <c r="D508" s="120"/>
      <c r="E508" s="120"/>
      <c r="F508" s="120"/>
      <c r="G508" s="121"/>
      <c r="H508" s="121"/>
      <c r="I508" s="121"/>
      <c r="J508" s="121"/>
      <c r="K508" s="121"/>
      <c r="L508" s="121"/>
    </row>
    <row r="509" customHeight="1" spans="1:12">
      <c r="A509" s="120"/>
      <c r="B509" s="120"/>
      <c r="C509" s="120"/>
      <c r="D509" s="120"/>
      <c r="E509" s="120"/>
      <c r="F509" s="120"/>
      <c r="G509" s="121"/>
      <c r="H509" s="121"/>
      <c r="I509" s="121"/>
      <c r="J509" s="121"/>
      <c r="K509" s="121"/>
      <c r="L509" s="121"/>
    </row>
    <row r="510" customHeight="1" spans="1:12">
      <c r="A510" s="120"/>
      <c r="B510" s="120"/>
      <c r="C510" s="120"/>
      <c r="D510" s="120"/>
      <c r="E510" s="120"/>
      <c r="F510" s="120"/>
      <c r="G510" s="121"/>
      <c r="H510" s="121"/>
      <c r="I510" s="121"/>
      <c r="J510" s="121"/>
      <c r="K510" s="121"/>
      <c r="L510" s="121"/>
    </row>
    <row r="511" customHeight="1" spans="1:12">
      <c r="A511" s="120"/>
      <c r="B511" s="120"/>
      <c r="C511" s="120"/>
      <c r="D511" s="120"/>
      <c r="E511" s="120"/>
      <c r="F511" s="120"/>
      <c r="G511" s="121"/>
      <c r="H511" s="121"/>
      <c r="I511" s="121"/>
      <c r="J511" s="121"/>
      <c r="K511" s="121"/>
      <c r="L511" s="121"/>
    </row>
    <row r="512" customHeight="1" spans="1:12">
      <c r="A512" s="120"/>
      <c r="B512" s="120"/>
      <c r="C512" s="120"/>
      <c r="D512" s="120"/>
      <c r="E512" s="120"/>
      <c r="F512" s="120"/>
      <c r="G512" s="121"/>
      <c r="H512" s="121"/>
      <c r="I512" s="121"/>
      <c r="J512" s="121"/>
      <c r="K512" s="121"/>
      <c r="L512" s="121"/>
    </row>
    <row r="513" customHeight="1" spans="1:12">
      <c r="A513" s="120"/>
      <c r="B513" s="120"/>
      <c r="C513" s="120"/>
      <c r="D513" s="120"/>
      <c r="E513" s="120"/>
      <c r="F513" s="120"/>
      <c r="G513" s="121"/>
      <c r="H513" s="121"/>
      <c r="I513" s="121"/>
      <c r="J513" s="121"/>
      <c r="K513" s="121"/>
      <c r="L513" s="121"/>
    </row>
    <row r="514" customHeight="1" spans="1:12">
      <c r="A514" s="120"/>
      <c r="B514" s="120"/>
      <c r="C514" s="120"/>
      <c r="D514" s="120"/>
      <c r="E514" s="120"/>
      <c r="F514" s="120"/>
      <c r="G514" s="121"/>
      <c r="H514" s="121"/>
      <c r="I514" s="121"/>
      <c r="J514" s="121"/>
      <c r="K514" s="121"/>
      <c r="L514" s="121"/>
    </row>
    <row r="515" customHeight="1" spans="1:12">
      <c r="A515" s="120"/>
      <c r="B515" s="120"/>
      <c r="C515" s="120"/>
      <c r="D515" s="120"/>
      <c r="E515" s="120"/>
      <c r="F515" s="120"/>
      <c r="G515" s="121"/>
      <c r="H515" s="121"/>
      <c r="I515" s="121"/>
      <c r="J515" s="121"/>
      <c r="K515" s="121"/>
      <c r="L515" s="121"/>
    </row>
    <row r="516" customHeight="1" spans="1:12">
      <c r="A516" s="120"/>
      <c r="B516" s="120"/>
      <c r="C516" s="120"/>
      <c r="D516" s="120"/>
      <c r="E516" s="120"/>
      <c r="F516" s="120"/>
      <c r="G516" s="121"/>
      <c r="H516" s="121"/>
      <c r="I516" s="121"/>
      <c r="J516" s="121"/>
      <c r="K516" s="121"/>
      <c r="L516" s="121"/>
    </row>
    <row r="517" customHeight="1" spans="1:12">
      <c r="A517" s="120"/>
      <c r="B517" s="120"/>
      <c r="C517" s="120"/>
      <c r="D517" s="120"/>
      <c r="E517" s="120"/>
      <c r="F517" s="120"/>
      <c r="G517" s="121"/>
      <c r="H517" s="121"/>
      <c r="I517" s="121"/>
      <c r="J517" s="121"/>
      <c r="K517" s="121"/>
      <c r="L517" s="121"/>
    </row>
    <row r="518" customHeight="1" spans="1:12">
      <c r="A518" s="120"/>
      <c r="B518" s="120"/>
      <c r="C518" s="120"/>
      <c r="D518" s="120"/>
      <c r="E518" s="120"/>
      <c r="F518" s="120"/>
      <c r="G518" s="121"/>
      <c r="H518" s="121"/>
      <c r="I518" s="121"/>
      <c r="J518" s="121"/>
      <c r="K518" s="121"/>
      <c r="L518" s="121"/>
    </row>
    <row r="519" customHeight="1" spans="1:12">
      <c r="A519" s="120"/>
      <c r="B519" s="120"/>
      <c r="C519" s="120"/>
      <c r="D519" s="120"/>
      <c r="E519" s="120"/>
      <c r="F519" s="120"/>
      <c r="G519" s="121"/>
      <c r="H519" s="121"/>
      <c r="I519" s="121"/>
      <c r="J519" s="121"/>
      <c r="K519" s="121"/>
      <c r="L519" s="121"/>
    </row>
    <row r="520" customHeight="1" spans="1:12">
      <c r="A520" s="120"/>
      <c r="B520" s="120"/>
      <c r="C520" s="120"/>
      <c r="D520" s="120"/>
      <c r="E520" s="120"/>
      <c r="F520" s="120"/>
      <c r="G520" s="121"/>
      <c r="H520" s="121"/>
      <c r="I520" s="121"/>
      <c r="J520" s="121"/>
      <c r="K520" s="121"/>
      <c r="L520" s="121"/>
    </row>
    <row r="521" customHeight="1" spans="1:12">
      <c r="A521" s="120"/>
      <c r="B521" s="120"/>
      <c r="C521" s="120"/>
      <c r="D521" s="120"/>
      <c r="E521" s="120"/>
      <c r="F521" s="120"/>
      <c r="G521" s="121"/>
      <c r="H521" s="121"/>
      <c r="I521" s="121"/>
      <c r="J521" s="121"/>
      <c r="K521" s="121"/>
      <c r="L521" s="121"/>
    </row>
    <row r="522" customHeight="1" spans="1:12">
      <c r="A522" s="120"/>
      <c r="B522" s="120"/>
      <c r="C522" s="120"/>
      <c r="D522" s="120"/>
      <c r="E522" s="120"/>
      <c r="F522" s="120"/>
      <c r="G522" s="121"/>
      <c r="H522" s="121"/>
      <c r="I522" s="121"/>
      <c r="J522" s="121"/>
      <c r="K522" s="121"/>
      <c r="L522" s="121"/>
    </row>
    <row r="523" customHeight="1" spans="1:12">
      <c r="A523" s="120"/>
      <c r="B523" s="120"/>
      <c r="C523" s="120"/>
      <c r="D523" s="120"/>
      <c r="E523" s="120"/>
      <c r="F523" s="120"/>
      <c r="G523" s="121"/>
      <c r="H523" s="121"/>
      <c r="I523" s="121"/>
      <c r="J523" s="121"/>
      <c r="K523" s="121"/>
      <c r="L523" s="121"/>
    </row>
    <row r="524" customHeight="1" spans="1:12">
      <c r="A524" s="120"/>
      <c r="B524" s="120"/>
      <c r="C524" s="120"/>
      <c r="D524" s="120"/>
      <c r="E524" s="120"/>
      <c r="F524" s="120"/>
      <c r="G524" s="121"/>
      <c r="H524" s="121"/>
      <c r="I524" s="121"/>
      <c r="J524" s="121"/>
      <c r="K524" s="121"/>
      <c r="L524" s="121"/>
    </row>
    <row r="525" customHeight="1" spans="1:12">
      <c r="A525" s="120"/>
      <c r="B525" s="120"/>
      <c r="C525" s="120"/>
      <c r="D525" s="120"/>
      <c r="E525" s="120"/>
      <c r="F525" s="120"/>
      <c r="G525" s="121"/>
      <c r="H525" s="121"/>
      <c r="I525" s="121"/>
      <c r="J525" s="121"/>
      <c r="K525" s="121"/>
      <c r="L525" s="121"/>
    </row>
    <row r="526" customHeight="1" spans="1:12">
      <c r="A526" s="120"/>
      <c r="B526" s="120"/>
      <c r="C526" s="120"/>
      <c r="D526" s="120"/>
      <c r="E526" s="120"/>
      <c r="F526" s="120"/>
      <c r="G526" s="121"/>
      <c r="H526" s="121"/>
      <c r="I526" s="121"/>
      <c r="J526" s="121"/>
      <c r="K526" s="121"/>
      <c r="L526" s="121"/>
    </row>
    <row r="527" customHeight="1" spans="1:12">
      <c r="A527" s="120"/>
      <c r="B527" s="120"/>
      <c r="C527" s="120"/>
      <c r="D527" s="120"/>
      <c r="E527" s="120"/>
      <c r="F527" s="120"/>
      <c r="G527" s="121"/>
      <c r="H527" s="121"/>
      <c r="I527" s="121"/>
      <c r="J527" s="121"/>
      <c r="K527" s="121"/>
      <c r="L527" s="121"/>
    </row>
    <row r="528" customHeight="1" spans="1:12">
      <c r="A528" s="120"/>
      <c r="B528" s="120"/>
      <c r="C528" s="120"/>
      <c r="D528" s="120"/>
      <c r="E528" s="120"/>
      <c r="F528" s="120"/>
      <c r="G528" s="121"/>
      <c r="H528" s="121"/>
      <c r="I528" s="121"/>
      <c r="J528" s="121"/>
      <c r="K528" s="121"/>
      <c r="L528" s="121"/>
    </row>
    <row r="529" customHeight="1" spans="1:12">
      <c r="A529" s="120"/>
      <c r="B529" s="120"/>
      <c r="C529" s="120"/>
      <c r="D529" s="120"/>
      <c r="E529" s="120"/>
      <c r="F529" s="120"/>
      <c r="G529" s="121"/>
      <c r="H529" s="121"/>
      <c r="I529" s="121"/>
      <c r="J529" s="121"/>
      <c r="K529" s="121"/>
      <c r="L529" s="121"/>
    </row>
    <row r="530" customHeight="1" spans="1:12">
      <c r="A530" s="120"/>
      <c r="B530" s="120"/>
      <c r="C530" s="120"/>
      <c r="D530" s="120"/>
      <c r="E530" s="120"/>
      <c r="F530" s="120"/>
      <c r="G530" s="121"/>
      <c r="H530" s="121"/>
      <c r="I530" s="121"/>
      <c r="J530" s="121"/>
      <c r="K530" s="121"/>
      <c r="L530" s="121"/>
    </row>
    <row r="531" customHeight="1" spans="1:12">
      <c r="A531" s="120"/>
      <c r="B531" s="120"/>
      <c r="C531" s="120"/>
      <c r="D531" s="120"/>
      <c r="E531" s="120"/>
      <c r="F531" s="120"/>
      <c r="G531" s="121"/>
      <c r="H531" s="121"/>
      <c r="I531" s="121"/>
      <c r="J531" s="121"/>
      <c r="K531" s="121"/>
      <c r="L531" s="121"/>
    </row>
    <row r="532" customHeight="1" spans="1:12">
      <c r="A532" s="120"/>
      <c r="B532" s="120"/>
      <c r="C532" s="120"/>
      <c r="D532" s="120"/>
      <c r="E532" s="120"/>
      <c r="F532" s="120"/>
      <c r="G532" s="121"/>
      <c r="H532" s="121"/>
      <c r="I532" s="121"/>
      <c r="J532" s="121"/>
      <c r="K532" s="121"/>
      <c r="L532" s="121"/>
    </row>
    <row r="533" customHeight="1" spans="1:12">
      <c r="A533" s="120"/>
      <c r="B533" s="120"/>
      <c r="C533" s="120"/>
      <c r="D533" s="120"/>
      <c r="E533" s="120"/>
      <c r="F533" s="120"/>
      <c r="G533" s="121"/>
      <c r="H533" s="121"/>
      <c r="I533" s="121"/>
      <c r="J533" s="121"/>
      <c r="K533" s="121"/>
      <c r="L533" s="121"/>
    </row>
    <row r="534" customHeight="1" spans="1:12">
      <c r="A534" s="120"/>
      <c r="B534" s="120"/>
      <c r="C534" s="120"/>
      <c r="D534" s="120"/>
      <c r="E534" s="120"/>
      <c r="F534" s="120"/>
      <c r="G534" s="121"/>
      <c r="H534" s="121"/>
      <c r="I534" s="121"/>
      <c r="J534" s="121"/>
      <c r="K534" s="121"/>
      <c r="L534" s="121"/>
    </row>
    <row r="535" customHeight="1" spans="1:12">
      <c r="A535" s="120"/>
      <c r="B535" s="120"/>
      <c r="C535" s="120"/>
      <c r="D535" s="120"/>
      <c r="E535" s="120"/>
      <c r="F535" s="120"/>
      <c r="G535" s="121"/>
      <c r="H535" s="121"/>
      <c r="I535" s="121"/>
      <c r="J535" s="121"/>
      <c r="K535" s="121"/>
      <c r="L535" s="121"/>
    </row>
    <row r="536" customHeight="1" spans="1:12">
      <c r="A536" s="120"/>
      <c r="B536" s="120"/>
      <c r="C536" s="120"/>
      <c r="D536" s="120"/>
      <c r="E536" s="120"/>
      <c r="F536" s="120"/>
      <c r="G536" s="121"/>
      <c r="H536" s="121"/>
      <c r="I536" s="121"/>
      <c r="J536" s="121"/>
      <c r="K536" s="121"/>
      <c r="L536" s="121"/>
    </row>
    <row r="537" customHeight="1" spans="1:12">
      <c r="A537" s="120"/>
      <c r="B537" s="120"/>
      <c r="C537" s="120"/>
      <c r="D537" s="120"/>
      <c r="E537" s="120"/>
      <c r="F537" s="120"/>
      <c r="G537" s="121"/>
      <c r="H537" s="121"/>
      <c r="I537" s="121"/>
      <c r="J537" s="121"/>
      <c r="K537" s="121"/>
      <c r="L537" s="121"/>
    </row>
    <row r="538" customHeight="1" spans="1:12">
      <c r="A538" s="120"/>
      <c r="B538" s="120"/>
      <c r="C538" s="120"/>
      <c r="D538" s="120"/>
      <c r="E538" s="120"/>
      <c r="F538" s="120"/>
      <c r="G538" s="121"/>
      <c r="H538" s="121"/>
      <c r="I538" s="121"/>
      <c r="J538" s="121"/>
      <c r="K538" s="121"/>
      <c r="L538" s="121"/>
    </row>
    <row r="539" customHeight="1" spans="1:12">
      <c r="A539" s="120"/>
      <c r="B539" s="120"/>
      <c r="C539" s="120"/>
      <c r="D539" s="120"/>
      <c r="E539" s="120"/>
      <c r="F539" s="120"/>
      <c r="G539" s="121"/>
      <c r="H539" s="121"/>
      <c r="I539" s="121"/>
      <c r="J539" s="121"/>
      <c r="K539" s="121"/>
      <c r="L539" s="121"/>
    </row>
    <row r="540" customHeight="1" spans="1:12">
      <c r="A540" s="120"/>
      <c r="B540" s="120"/>
      <c r="C540" s="120"/>
      <c r="D540" s="120"/>
      <c r="E540" s="120"/>
      <c r="F540" s="120"/>
      <c r="G540" s="121"/>
      <c r="H540" s="121"/>
      <c r="I540" s="121"/>
      <c r="J540" s="121"/>
      <c r="K540" s="121"/>
      <c r="L540" s="121"/>
    </row>
    <row r="541" customHeight="1" spans="1:12">
      <c r="A541" s="120"/>
      <c r="B541" s="120"/>
      <c r="C541" s="120"/>
      <c r="D541" s="120"/>
      <c r="E541" s="120"/>
      <c r="F541" s="120"/>
      <c r="G541" s="121"/>
      <c r="H541" s="121"/>
      <c r="I541" s="121"/>
      <c r="J541" s="121"/>
      <c r="K541" s="121"/>
      <c r="L541" s="121"/>
    </row>
    <row r="542" customHeight="1" spans="1:12">
      <c r="A542" s="120"/>
      <c r="B542" s="120"/>
      <c r="C542" s="120"/>
      <c r="D542" s="120"/>
      <c r="E542" s="120"/>
      <c r="F542" s="120"/>
      <c r="G542" s="121"/>
      <c r="H542" s="121"/>
      <c r="I542" s="121"/>
      <c r="J542" s="121"/>
      <c r="K542" s="121"/>
      <c r="L542" s="121"/>
    </row>
    <row r="543" customHeight="1" spans="1:12">
      <c r="A543" s="120"/>
      <c r="B543" s="120"/>
      <c r="C543" s="120"/>
      <c r="D543" s="120"/>
      <c r="E543" s="120"/>
      <c r="F543" s="120"/>
      <c r="G543" s="121"/>
      <c r="H543" s="121"/>
      <c r="I543" s="121"/>
      <c r="J543" s="121"/>
      <c r="K543" s="121"/>
      <c r="L543" s="121"/>
    </row>
    <row r="544" customHeight="1" spans="1:12">
      <c r="A544" s="120"/>
      <c r="B544" s="120"/>
      <c r="C544" s="120"/>
      <c r="D544" s="120"/>
      <c r="E544" s="120"/>
      <c r="F544" s="120"/>
      <c r="G544" s="121"/>
      <c r="H544" s="121"/>
      <c r="I544" s="121"/>
      <c r="J544" s="121"/>
      <c r="K544" s="121"/>
      <c r="L544" s="121"/>
    </row>
    <row r="545" customHeight="1" spans="1:12">
      <c r="A545" s="120"/>
      <c r="B545" s="120"/>
      <c r="C545" s="120"/>
      <c r="D545" s="120"/>
      <c r="E545" s="120"/>
      <c r="F545" s="120"/>
      <c r="G545" s="121"/>
      <c r="H545" s="121"/>
      <c r="I545" s="121"/>
      <c r="J545" s="121"/>
      <c r="K545" s="121"/>
      <c r="L545" s="121"/>
    </row>
    <row r="546" customHeight="1" spans="1:12">
      <c r="A546" s="120"/>
      <c r="B546" s="120"/>
      <c r="C546" s="120"/>
      <c r="D546" s="120"/>
      <c r="E546" s="120"/>
      <c r="F546" s="120"/>
      <c r="G546" s="121"/>
      <c r="H546" s="121"/>
      <c r="I546" s="121"/>
      <c r="J546" s="121"/>
      <c r="K546" s="121"/>
      <c r="L546" s="121"/>
    </row>
    <row r="547" customHeight="1" spans="1:12">
      <c r="A547" s="120"/>
      <c r="B547" s="120"/>
      <c r="C547" s="120"/>
      <c r="D547" s="120"/>
      <c r="E547" s="120"/>
      <c r="F547" s="120"/>
      <c r="G547" s="121"/>
      <c r="H547" s="121"/>
      <c r="I547" s="121"/>
      <c r="J547" s="121"/>
      <c r="K547" s="121"/>
      <c r="L547" s="121"/>
    </row>
    <row r="548" customHeight="1" spans="1:12">
      <c r="A548" s="120"/>
      <c r="B548" s="120"/>
      <c r="C548" s="120"/>
      <c r="D548" s="120"/>
      <c r="E548" s="120"/>
      <c r="F548" s="120"/>
      <c r="G548" s="121"/>
      <c r="H548" s="121"/>
      <c r="I548" s="121"/>
      <c r="J548" s="121"/>
      <c r="K548" s="121"/>
      <c r="L548" s="121"/>
    </row>
    <row r="549" customHeight="1" spans="1:12">
      <c r="A549" s="120"/>
      <c r="B549" s="120"/>
      <c r="C549" s="120"/>
      <c r="D549" s="120"/>
      <c r="E549" s="120"/>
      <c r="F549" s="120"/>
      <c r="G549" s="121"/>
      <c r="H549" s="121"/>
      <c r="I549" s="121"/>
      <c r="J549" s="121"/>
      <c r="K549" s="121"/>
      <c r="L549" s="121"/>
    </row>
    <row r="550" customHeight="1" spans="1:12">
      <c r="A550" s="120"/>
      <c r="B550" s="120"/>
      <c r="C550" s="120"/>
      <c r="D550" s="120"/>
      <c r="E550" s="120"/>
      <c r="F550" s="120"/>
      <c r="G550" s="121"/>
      <c r="H550" s="121"/>
      <c r="I550" s="121"/>
      <c r="J550" s="121"/>
      <c r="K550" s="121"/>
      <c r="L550" s="121"/>
    </row>
    <row r="551" customHeight="1" spans="1:12">
      <c r="A551" s="120"/>
      <c r="B551" s="120"/>
      <c r="C551" s="120"/>
      <c r="D551" s="120"/>
      <c r="E551" s="120"/>
      <c r="F551" s="120"/>
      <c r="G551" s="121"/>
      <c r="H551" s="121"/>
      <c r="I551" s="121"/>
      <c r="J551" s="121"/>
      <c r="K551" s="121"/>
      <c r="L551" s="121"/>
    </row>
    <row r="552" customHeight="1" spans="1:12">
      <c r="A552" s="120"/>
      <c r="B552" s="120"/>
      <c r="C552" s="120"/>
      <c r="D552" s="120"/>
      <c r="E552" s="120"/>
      <c r="F552" s="120"/>
      <c r="G552" s="121"/>
      <c r="H552" s="121"/>
      <c r="I552" s="121"/>
      <c r="J552" s="121"/>
      <c r="K552" s="121"/>
      <c r="L552" s="121"/>
    </row>
    <row r="553" customHeight="1" spans="1:12">
      <c r="A553" s="120"/>
      <c r="B553" s="120"/>
      <c r="C553" s="120"/>
      <c r="D553" s="120"/>
      <c r="E553" s="120"/>
      <c r="F553" s="120"/>
      <c r="G553" s="121"/>
      <c r="H553" s="121"/>
      <c r="I553" s="121"/>
      <c r="J553" s="121"/>
      <c r="K553" s="121"/>
      <c r="L553" s="121"/>
    </row>
    <row r="554" customHeight="1" spans="1:12">
      <c r="A554" s="120"/>
      <c r="B554" s="120"/>
      <c r="C554" s="120"/>
      <c r="D554" s="120"/>
      <c r="E554" s="120"/>
      <c r="F554" s="120"/>
      <c r="G554" s="121"/>
      <c r="H554" s="121"/>
      <c r="I554" s="121"/>
      <c r="J554" s="121"/>
      <c r="K554" s="121"/>
      <c r="L554" s="121"/>
    </row>
    <row r="555" customHeight="1" spans="1:12">
      <c r="A555" s="120"/>
      <c r="B555" s="120"/>
      <c r="C555" s="120"/>
      <c r="D555" s="120"/>
      <c r="E555" s="120"/>
      <c r="F555" s="120"/>
      <c r="G555" s="121"/>
      <c r="H555" s="121"/>
      <c r="I555" s="121"/>
      <c r="J555" s="121"/>
      <c r="K555" s="121"/>
      <c r="L555" s="121"/>
    </row>
    <row r="556" customHeight="1" spans="1:12">
      <c r="A556" s="120"/>
      <c r="B556" s="120"/>
      <c r="C556" s="120"/>
      <c r="D556" s="120"/>
      <c r="E556" s="120"/>
      <c r="F556" s="120"/>
      <c r="G556" s="121"/>
      <c r="H556" s="121"/>
      <c r="I556" s="121"/>
      <c r="J556" s="121"/>
      <c r="K556" s="121"/>
      <c r="L556" s="121"/>
    </row>
    <row r="557" customHeight="1" spans="1:12">
      <c r="A557" s="120"/>
      <c r="B557" s="120"/>
      <c r="C557" s="120"/>
      <c r="D557" s="120"/>
      <c r="E557" s="120"/>
      <c r="F557" s="120"/>
      <c r="G557" s="121"/>
      <c r="H557" s="121"/>
      <c r="I557" s="121"/>
      <c r="J557" s="121"/>
      <c r="K557" s="121"/>
      <c r="L557" s="121"/>
    </row>
    <row r="558" customHeight="1" spans="1:12">
      <c r="A558" s="120"/>
      <c r="B558" s="120"/>
      <c r="C558" s="120"/>
      <c r="D558" s="120"/>
      <c r="E558" s="120"/>
      <c r="F558" s="120"/>
      <c r="G558" s="121"/>
      <c r="H558" s="121"/>
      <c r="I558" s="121"/>
      <c r="J558" s="121"/>
      <c r="K558" s="121"/>
      <c r="L558" s="121"/>
    </row>
    <row r="559" customHeight="1" spans="1:12">
      <c r="A559" s="120"/>
      <c r="B559" s="120"/>
      <c r="C559" s="120"/>
      <c r="D559" s="120"/>
      <c r="E559" s="120"/>
      <c r="F559" s="120"/>
      <c r="G559" s="121"/>
      <c r="H559" s="121"/>
      <c r="I559" s="121"/>
      <c r="J559" s="121"/>
      <c r="K559" s="121"/>
      <c r="L559" s="121"/>
    </row>
    <row r="560" customHeight="1" spans="1:12">
      <c r="A560" s="120"/>
      <c r="B560" s="120"/>
      <c r="C560" s="120"/>
      <c r="D560" s="120"/>
      <c r="E560" s="120"/>
      <c r="F560" s="120"/>
      <c r="G560" s="121"/>
      <c r="H560" s="121"/>
      <c r="I560" s="121"/>
      <c r="J560" s="121"/>
      <c r="K560" s="121"/>
      <c r="L560" s="121"/>
    </row>
    <row r="561" customHeight="1" spans="1:12">
      <c r="A561" s="120"/>
      <c r="B561" s="120"/>
      <c r="C561" s="120"/>
      <c r="D561" s="120"/>
      <c r="E561" s="120"/>
      <c r="F561" s="120"/>
      <c r="G561" s="121"/>
      <c r="H561" s="121"/>
      <c r="I561" s="121"/>
      <c r="J561" s="121"/>
      <c r="K561" s="121"/>
      <c r="L561" s="121"/>
    </row>
    <row r="562" customHeight="1" spans="1:12">
      <c r="A562" s="120"/>
      <c r="B562" s="120"/>
      <c r="C562" s="120"/>
      <c r="D562" s="120"/>
      <c r="E562" s="120"/>
      <c r="F562" s="120"/>
      <c r="G562" s="121"/>
      <c r="H562" s="121"/>
      <c r="I562" s="121"/>
      <c r="J562" s="121"/>
      <c r="K562" s="121"/>
      <c r="L562" s="121"/>
    </row>
    <row r="563" customHeight="1" spans="1:12">
      <c r="A563" s="120"/>
      <c r="B563" s="120"/>
      <c r="C563" s="120"/>
      <c r="D563" s="120"/>
      <c r="E563" s="120"/>
      <c r="F563" s="120"/>
      <c r="G563" s="121"/>
      <c r="H563" s="121"/>
      <c r="I563" s="121"/>
      <c r="J563" s="121"/>
      <c r="K563" s="121"/>
      <c r="L563" s="121"/>
    </row>
    <row r="564" customHeight="1" spans="1:12">
      <c r="A564" s="120"/>
      <c r="B564" s="120"/>
      <c r="C564" s="120"/>
      <c r="D564" s="120"/>
      <c r="E564" s="120"/>
      <c r="F564" s="120"/>
      <c r="G564" s="121"/>
      <c r="H564" s="121"/>
      <c r="I564" s="121"/>
      <c r="J564" s="121"/>
      <c r="K564" s="121"/>
      <c r="L564" s="121"/>
    </row>
    <row r="565" customHeight="1" spans="1:12">
      <c r="A565" s="120"/>
      <c r="B565" s="120"/>
      <c r="C565" s="120"/>
      <c r="D565" s="120"/>
      <c r="E565" s="120"/>
      <c r="F565" s="120"/>
      <c r="G565" s="121"/>
      <c r="H565" s="121"/>
      <c r="I565" s="121"/>
      <c r="J565" s="121"/>
      <c r="K565" s="121"/>
      <c r="L565" s="121"/>
    </row>
    <row r="566" customHeight="1" spans="1:12">
      <c r="A566" s="120"/>
      <c r="B566" s="120"/>
      <c r="C566" s="120"/>
      <c r="D566" s="120"/>
      <c r="E566" s="120"/>
      <c r="F566" s="120"/>
      <c r="G566" s="121"/>
      <c r="H566" s="121"/>
      <c r="I566" s="121"/>
      <c r="J566" s="121"/>
      <c r="K566" s="121"/>
      <c r="L566" s="121"/>
    </row>
    <row r="567" customHeight="1" spans="1:12">
      <c r="A567" s="120"/>
      <c r="B567" s="120"/>
      <c r="C567" s="120"/>
      <c r="D567" s="120"/>
      <c r="E567" s="120"/>
      <c r="F567" s="120"/>
      <c r="G567" s="121"/>
      <c r="H567" s="121"/>
      <c r="I567" s="121"/>
      <c r="J567" s="121"/>
      <c r="K567" s="121"/>
      <c r="L567" s="121"/>
    </row>
    <row r="568" customHeight="1" spans="1:12">
      <c r="A568" s="120"/>
      <c r="B568" s="120"/>
      <c r="C568" s="120"/>
      <c r="D568" s="120"/>
      <c r="E568" s="120"/>
      <c r="F568" s="120"/>
      <c r="G568" s="121"/>
      <c r="H568" s="121"/>
      <c r="I568" s="121"/>
      <c r="J568" s="121"/>
      <c r="K568" s="121"/>
      <c r="L568" s="121"/>
    </row>
    <row r="569" customHeight="1" spans="1:12">
      <c r="A569" s="120"/>
      <c r="B569" s="120"/>
      <c r="C569" s="120"/>
      <c r="D569" s="120"/>
      <c r="E569" s="120"/>
      <c r="F569" s="120"/>
      <c r="G569" s="121"/>
      <c r="H569" s="121"/>
      <c r="I569" s="121"/>
      <c r="J569" s="121"/>
      <c r="K569" s="121"/>
      <c r="L569" s="121"/>
    </row>
    <row r="570" customHeight="1" spans="1:12">
      <c r="A570" s="120"/>
      <c r="B570" s="120"/>
      <c r="C570" s="120"/>
      <c r="D570" s="120"/>
      <c r="E570" s="120"/>
      <c r="F570" s="120"/>
      <c r="G570" s="121"/>
      <c r="H570" s="121"/>
      <c r="I570" s="121"/>
      <c r="J570" s="121"/>
      <c r="K570" s="121"/>
      <c r="L570" s="121"/>
    </row>
    <row r="571" customHeight="1" spans="1:12">
      <c r="A571" s="120"/>
      <c r="B571" s="120"/>
      <c r="C571" s="120"/>
      <c r="D571" s="120"/>
      <c r="E571" s="120"/>
      <c r="F571" s="120"/>
      <c r="G571" s="121"/>
      <c r="H571" s="121"/>
      <c r="I571" s="121"/>
      <c r="J571" s="121"/>
      <c r="K571" s="121"/>
      <c r="L571" s="121"/>
    </row>
    <row r="572" customHeight="1" spans="1:12">
      <c r="A572" s="120"/>
      <c r="B572" s="120"/>
      <c r="C572" s="120"/>
      <c r="D572" s="120"/>
      <c r="E572" s="120"/>
      <c r="F572" s="120"/>
      <c r="G572" s="121"/>
      <c r="H572" s="121"/>
      <c r="I572" s="121"/>
      <c r="J572" s="121"/>
      <c r="K572" s="121"/>
      <c r="L572" s="121"/>
    </row>
    <row r="573" customHeight="1" spans="1:12">
      <c r="A573" s="120"/>
      <c r="B573" s="120"/>
      <c r="C573" s="120"/>
      <c r="D573" s="120"/>
      <c r="E573" s="120"/>
      <c r="F573" s="120"/>
      <c r="G573" s="121"/>
      <c r="H573" s="121"/>
      <c r="I573" s="121"/>
      <c r="J573" s="121"/>
      <c r="K573" s="121"/>
      <c r="L573" s="121"/>
    </row>
    <row r="574" customHeight="1" spans="1:12">
      <c r="A574" s="120"/>
      <c r="B574" s="120"/>
      <c r="C574" s="120"/>
      <c r="D574" s="120"/>
      <c r="E574" s="120"/>
      <c r="F574" s="120"/>
      <c r="G574" s="121"/>
      <c r="H574" s="121"/>
      <c r="I574" s="121"/>
      <c r="J574" s="121"/>
      <c r="K574" s="121"/>
      <c r="L574" s="121"/>
    </row>
    <row r="575" customHeight="1" spans="1:12">
      <c r="A575" s="120"/>
      <c r="B575" s="120"/>
      <c r="C575" s="120"/>
      <c r="D575" s="120"/>
      <c r="E575" s="120"/>
      <c r="F575" s="120"/>
      <c r="G575" s="121"/>
      <c r="H575" s="121"/>
      <c r="I575" s="121"/>
      <c r="J575" s="121"/>
      <c r="K575" s="121"/>
      <c r="L575" s="121"/>
    </row>
    <row r="576" customHeight="1" spans="1:12">
      <c r="A576" s="120"/>
      <c r="B576" s="120"/>
      <c r="C576" s="120"/>
      <c r="D576" s="120"/>
      <c r="E576" s="120"/>
      <c r="F576" s="120"/>
      <c r="G576" s="121"/>
      <c r="H576" s="121"/>
      <c r="I576" s="121"/>
      <c r="J576" s="121"/>
      <c r="K576" s="121"/>
      <c r="L576" s="121"/>
    </row>
    <row r="577" customHeight="1" spans="1:12">
      <c r="A577" s="120"/>
      <c r="B577" s="120"/>
      <c r="C577" s="120"/>
      <c r="D577" s="120"/>
      <c r="E577" s="120"/>
      <c r="F577" s="120"/>
      <c r="G577" s="121"/>
      <c r="H577" s="121"/>
      <c r="I577" s="121"/>
      <c r="J577" s="121"/>
      <c r="K577" s="121"/>
      <c r="L577" s="121"/>
    </row>
    <row r="578" customHeight="1" spans="1:12">
      <c r="A578" s="120"/>
      <c r="B578" s="120"/>
      <c r="C578" s="120"/>
      <c r="D578" s="120"/>
      <c r="E578" s="120"/>
      <c r="F578" s="120"/>
      <c r="G578" s="121"/>
      <c r="H578" s="121"/>
      <c r="I578" s="121"/>
      <c r="J578" s="121"/>
      <c r="K578" s="121"/>
      <c r="L578" s="121"/>
    </row>
    <row r="579" customHeight="1" spans="1:12">
      <c r="A579" s="120"/>
      <c r="B579" s="120"/>
      <c r="C579" s="120"/>
      <c r="D579" s="120"/>
      <c r="E579" s="120"/>
      <c r="F579" s="120"/>
      <c r="G579" s="121"/>
      <c r="H579" s="121"/>
      <c r="I579" s="121"/>
      <c r="J579" s="121"/>
      <c r="K579" s="121"/>
      <c r="L579" s="121"/>
    </row>
    <row r="580" customHeight="1" spans="1:12">
      <c r="A580" s="120"/>
      <c r="B580" s="120"/>
      <c r="C580" s="120"/>
      <c r="D580" s="120"/>
      <c r="E580" s="120"/>
      <c r="F580" s="120"/>
      <c r="G580" s="121"/>
      <c r="H580" s="121"/>
      <c r="I580" s="121"/>
      <c r="J580" s="121"/>
      <c r="K580" s="121"/>
      <c r="L580" s="121"/>
    </row>
    <row r="581" customHeight="1" spans="1:12">
      <c r="A581" s="120"/>
      <c r="B581" s="120"/>
      <c r="C581" s="120"/>
      <c r="D581" s="120"/>
      <c r="E581" s="120"/>
      <c r="F581" s="120"/>
      <c r="G581" s="121"/>
      <c r="H581" s="121"/>
      <c r="I581" s="121"/>
      <c r="J581" s="121"/>
      <c r="K581" s="121"/>
      <c r="L581" s="121"/>
    </row>
    <row r="582" customHeight="1" spans="1:12">
      <c r="A582" s="120"/>
      <c r="B582" s="120"/>
      <c r="C582" s="120"/>
      <c r="D582" s="120"/>
      <c r="E582" s="120"/>
      <c r="F582" s="120"/>
      <c r="G582" s="121"/>
      <c r="H582" s="121"/>
      <c r="I582" s="121"/>
      <c r="J582" s="121"/>
      <c r="K582" s="121"/>
      <c r="L582" s="121"/>
    </row>
    <row r="583" customHeight="1" spans="1:12">
      <c r="A583" s="120"/>
      <c r="B583" s="120"/>
      <c r="C583" s="120"/>
      <c r="D583" s="120"/>
      <c r="E583" s="120"/>
      <c r="F583" s="120"/>
      <c r="G583" s="121"/>
      <c r="H583" s="121"/>
      <c r="I583" s="121"/>
      <c r="J583" s="121"/>
      <c r="K583" s="121"/>
      <c r="L583" s="121"/>
    </row>
    <row r="584" customHeight="1" spans="1:12">
      <c r="A584" s="120"/>
      <c r="B584" s="120"/>
      <c r="C584" s="120"/>
      <c r="D584" s="120"/>
      <c r="E584" s="120"/>
      <c r="F584" s="120"/>
      <c r="G584" s="121"/>
      <c r="H584" s="121"/>
      <c r="I584" s="121"/>
      <c r="J584" s="121"/>
      <c r="K584" s="121"/>
      <c r="L584" s="121"/>
    </row>
    <row r="585" customHeight="1" spans="1:12">
      <c r="A585" s="120"/>
      <c r="B585" s="120"/>
      <c r="C585" s="120"/>
      <c r="D585" s="120"/>
      <c r="E585" s="120"/>
      <c r="F585" s="120"/>
      <c r="G585" s="121"/>
      <c r="H585" s="121"/>
      <c r="I585" s="121"/>
      <c r="J585" s="121"/>
      <c r="K585" s="121"/>
      <c r="L585" s="121"/>
    </row>
    <row r="586" customHeight="1" spans="1:12">
      <c r="A586" s="120"/>
      <c r="B586" s="120"/>
      <c r="C586" s="120"/>
      <c r="D586" s="120"/>
      <c r="E586" s="120"/>
      <c r="F586" s="120"/>
      <c r="G586" s="121"/>
      <c r="H586" s="121"/>
      <c r="I586" s="121"/>
      <c r="J586" s="121"/>
      <c r="K586" s="121"/>
      <c r="L586" s="121"/>
    </row>
    <row r="587" customHeight="1" spans="1:12">
      <c r="A587" s="120"/>
      <c r="B587" s="120"/>
      <c r="C587" s="120"/>
      <c r="D587" s="120"/>
      <c r="E587" s="120"/>
      <c r="F587" s="120"/>
      <c r="G587" s="121"/>
      <c r="H587" s="121"/>
      <c r="I587" s="121"/>
      <c r="J587" s="121"/>
      <c r="K587" s="121"/>
      <c r="L587" s="121"/>
    </row>
    <row r="588" customHeight="1" spans="1:12">
      <c r="A588" s="120"/>
      <c r="B588" s="120"/>
      <c r="C588" s="120"/>
      <c r="D588" s="120"/>
      <c r="E588" s="120"/>
      <c r="F588" s="120"/>
      <c r="G588" s="121"/>
      <c r="H588" s="121"/>
      <c r="I588" s="121"/>
      <c r="J588" s="121"/>
      <c r="K588" s="121"/>
      <c r="L588" s="121"/>
    </row>
    <row r="589" customHeight="1" spans="1:12">
      <c r="A589" s="120"/>
      <c r="B589" s="120"/>
      <c r="C589" s="120"/>
      <c r="D589" s="120"/>
      <c r="E589" s="120"/>
      <c r="F589" s="120"/>
      <c r="G589" s="121"/>
      <c r="H589" s="121"/>
      <c r="I589" s="121"/>
      <c r="J589" s="121"/>
      <c r="K589" s="121"/>
      <c r="L589" s="121"/>
    </row>
    <row r="590" customHeight="1" spans="1:12">
      <c r="A590" s="120"/>
      <c r="B590" s="120"/>
      <c r="C590" s="120"/>
      <c r="D590" s="120"/>
      <c r="E590" s="120"/>
      <c r="F590" s="120"/>
      <c r="G590" s="121"/>
      <c r="H590" s="121"/>
      <c r="I590" s="121"/>
      <c r="J590" s="121"/>
      <c r="K590" s="121"/>
      <c r="L590" s="121"/>
    </row>
    <row r="591" customHeight="1" spans="1:12">
      <c r="A591" s="120"/>
      <c r="B591" s="120"/>
      <c r="C591" s="120"/>
      <c r="D591" s="120"/>
      <c r="E591" s="120"/>
      <c r="F591" s="120"/>
      <c r="G591" s="121"/>
      <c r="H591" s="121"/>
      <c r="I591" s="121"/>
      <c r="J591" s="121"/>
      <c r="K591" s="121"/>
      <c r="L591" s="121"/>
    </row>
    <row r="592" customHeight="1" spans="1:12">
      <c r="A592" s="120"/>
      <c r="B592" s="120"/>
      <c r="C592" s="120"/>
      <c r="D592" s="120"/>
      <c r="E592" s="120"/>
      <c r="F592" s="120"/>
      <c r="G592" s="121"/>
      <c r="H592" s="121"/>
      <c r="I592" s="121"/>
      <c r="J592" s="121"/>
      <c r="K592" s="121"/>
      <c r="L592" s="121"/>
    </row>
    <row r="593" customHeight="1" spans="1:12">
      <c r="A593" s="120"/>
      <c r="B593" s="120"/>
      <c r="C593" s="120"/>
      <c r="D593" s="120"/>
      <c r="E593" s="120"/>
      <c r="F593" s="120"/>
      <c r="G593" s="121"/>
      <c r="H593" s="121"/>
      <c r="I593" s="121"/>
      <c r="J593" s="121"/>
      <c r="K593" s="121"/>
      <c r="L593" s="121"/>
    </row>
    <row r="594" customHeight="1" spans="1:12">
      <c r="A594" s="120"/>
      <c r="B594" s="120"/>
      <c r="C594" s="120"/>
      <c r="D594" s="120"/>
      <c r="E594" s="120"/>
      <c r="F594" s="120"/>
      <c r="G594" s="121"/>
      <c r="H594" s="121"/>
      <c r="I594" s="121"/>
      <c r="J594" s="121"/>
      <c r="K594" s="121"/>
      <c r="L594" s="121"/>
    </row>
    <row r="595" customHeight="1" spans="1:12">
      <c r="A595" s="120"/>
      <c r="B595" s="120"/>
      <c r="C595" s="120"/>
      <c r="D595" s="120"/>
      <c r="E595" s="120"/>
      <c r="F595" s="120"/>
      <c r="G595" s="121"/>
      <c r="H595" s="121"/>
      <c r="I595" s="121"/>
      <c r="J595" s="121"/>
      <c r="K595" s="121"/>
      <c r="L595" s="121"/>
    </row>
    <row r="596" customHeight="1" spans="1:12">
      <c r="A596" s="120"/>
      <c r="B596" s="120"/>
      <c r="C596" s="120"/>
      <c r="D596" s="120"/>
      <c r="E596" s="120"/>
      <c r="F596" s="120"/>
      <c r="G596" s="121"/>
      <c r="H596" s="121"/>
      <c r="I596" s="121"/>
      <c r="J596" s="121"/>
      <c r="K596" s="121"/>
      <c r="L596" s="121"/>
    </row>
    <row r="597" customHeight="1" spans="1:12">
      <c r="A597" s="120"/>
      <c r="B597" s="120"/>
      <c r="C597" s="120"/>
      <c r="D597" s="120"/>
      <c r="E597" s="120"/>
      <c r="F597" s="120"/>
      <c r="G597" s="121"/>
      <c r="H597" s="121"/>
      <c r="I597" s="121"/>
      <c r="J597" s="121"/>
      <c r="K597" s="121"/>
      <c r="L597" s="121"/>
    </row>
    <row r="598" customHeight="1" spans="1:12">
      <c r="A598" s="120"/>
      <c r="B598" s="120"/>
      <c r="C598" s="120"/>
      <c r="D598" s="120"/>
      <c r="E598" s="120"/>
      <c r="F598" s="120"/>
      <c r="G598" s="121"/>
      <c r="H598" s="121"/>
      <c r="I598" s="121"/>
      <c r="J598" s="121"/>
      <c r="K598" s="121"/>
      <c r="L598" s="121"/>
    </row>
    <row r="599" customHeight="1" spans="1:12">
      <c r="A599" s="120"/>
      <c r="B599" s="120"/>
      <c r="C599" s="120"/>
      <c r="D599" s="120"/>
      <c r="E599" s="120"/>
      <c r="F599" s="120"/>
      <c r="G599" s="121"/>
      <c r="H599" s="121"/>
      <c r="I599" s="121"/>
      <c r="J599" s="121"/>
      <c r="K599" s="121"/>
      <c r="L599" s="121"/>
    </row>
    <row r="600" customHeight="1" spans="1:12">
      <c r="A600" s="120"/>
      <c r="B600" s="120"/>
      <c r="C600" s="120"/>
      <c r="D600" s="120"/>
      <c r="E600" s="120"/>
      <c r="F600" s="120"/>
      <c r="G600" s="121"/>
      <c r="H600" s="121"/>
      <c r="I600" s="121"/>
      <c r="J600" s="121"/>
      <c r="K600" s="121"/>
      <c r="L600" s="121"/>
    </row>
    <row r="601" customHeight="1" spans="1:12">
      <c r="A601" s="120"/>
      <c r="B601" s="120"/>
      <c r="C601" s="120"/>
      <c r="D601" s="120"/>
      <c r="E601" s="120"/>
      <c r="F601" s="120"/>
      <c r="G601" s="121"/>
      <c r="H601" s="121"/>
      <c r="I601" s="121"/>
      <c r="J601" s="121"/>
      <c r="K601" s="121"/>
      <c r="L601" s="121"/>
    </row>
    <row r="602" customHeight="1" spans="1:12">
      <c r="A602" s="120"/>
      <c r="B602" s="120"/>
      <c r="C602" s="120"/>
      <c r="D602" s="120"/>
      <c r="E602" s="120"/>
      <c r="F602" s="120"/>
      <c r="G602" s="121"/>
      <c r="H602" s="121"/>
      <c r="I602" s="121"/>
      <c r="J602" s="121"/>
      <c r="K602" s="121"/>
      <c r="L602" s="121"/>
    </row>
    <row r="603" customHeight="1" spans="1:12">
      <c r="A603" s="120"/>
      <c r="B603" s="120"/>
      <c r="C603" s="120"/>
      <c r="D603" s="120"/>
      <c r="E603" s="120"/>
      <c r="F603" s="120"/>
      <c r="G603" s="121"/>
      <c r="H603" s="121"/>
      <c r="I603" s="121"/>
      <c r="J603" s="121"/>
      <c r="K603" s="121"/>
      <c r="L603" s="121"/>
    </row>
    <row r="604" customHeight="1" spans="1:12">
      <c r="A604" s="120"/>
      <c r="B604" s="120"/>
      <c r="C604" s="120"/>
      <c r="D604" s="120"/>
      <c r="E604" s="120"/>
      <c r="F604" s="120"/>
      <c r="G604" s="121"/>
      <c r="H604" s="121"/>
      <c r="I604" s="121"/>
      <c r="J604" s="121"/>
      <c r="K604" s="121"/>
      <c r="L604" s="121"/>
    </row>
    <row r="605" customHeight="1" spans="1:12">
      <c r="A605" s="120"/>
      <c r="B605" s="120"/>
      <c r="C605" s="120"/>
      <c r="D605" s="120"/>
      <c r="E605" s="120"/>
      <c r="F605" s="120"/>
      <c r="G605" s="121"/>
      <c r="H605" s="121"/>
      <c r="I605" s="121"/>
      <c r="J605" s="121"/>
      <c r="K605" s="121"/>
      <c r="L605" s="121"/>
    </row>
    <row r="606" customHeight="1" spans="1:12">
      <c r="A606" s="120"/>
      <c r="B606" s="120"/>
      <c r="C606" s="120"/>
      <c r="D606" s="120"/>
      <c r="E606" s="120"/>
      <c r="F606" s="120"/>
      <c r="G606" s="121"/>
      <c r="H606" s="121"/>
      <c r="I606" s="121"/>
      <c r="J606" s="121"/>
      <c r="K606" s="121"/>
      <c r="L606" s="121"/>
    </row>
    <row r="607" customHeight="1" spans="1:12">
      <c r="A607" s="120"/>
      <c r="B607" s="120"/>
      <c r="C607" s="120"/>
      <c r="D607" s="120"/>
      <c r="E607" s="120"/>
      <c r="F607" s="120"/>
      <c r="G607" s="121"/>
      <c r="H607" s="121"/>
      <c r="I607" s="121"/>
      <c r="J607" s="121"/>
      <c r="K607" s="121"/>
      <c r="L607" s="121"/>
    </row>
    <row r="608" customHeight="1" spans="1:12">
      <c r="A608" s="120"/>
      <c r="B608" s="120"/>
      <c r="C608" s="120"/>
      <c r="D608" s="120"/>
      <c r="E608" s="120"/>
      <c r="F608" s="120"/>
      <c r="G608" s="121"/>
      <c r="H608" s="121"/>
      <c r="I608" s="121"/>
      <c r="J608" s="121"/>
      <c r="K608" s="121"/>
      <c r="L608" s="121"/>
    </row>
    <row r="609" customHeight="1" spans="1:12">
      <c r="A609" s="120"/>
      <c r="B609" s="120"/>
      <c r="C609" s="120"/>
      <c r="D609" s="120"/>
      <c r="E609" s="120"/>
      <c r="F609" s="120"/>
      <c r="G609" s="121"/>
      <c r="H609" s="121"/>
      <c r="I609" s="121"/>
      <c r="J609" s="121"/>
      <c r="K609" s="121"/>
      <c r="L609" s="121"/>
    </row>
    <row r="610" customHeight="1" spans="1:12">
      <c r="A610" s="120"/>
      <c r="B610" s="120"/>
      <c r="C610" s="120"/>
      <c r="D610" s="120"/>
      <c r="E610" s="120"/>
      <c r="F610" s="120"/>
      <c r="G610" s="121"/>
      <c r="H610" s="121"/>
      <c r="I610" s="121"/>
      <c r="J610" s="121"/>
      <c r="K610" s="121"/>
      <c r="L610" s="121"/>
    </row>
    <row r="611" customHeight="1" spans="1:12">
      <c r="A611" s="120"/>
      <c r="B611" s="120"/>
      <c r="C611" s="120"/>
      <c r="D611" s="120"/>
      <c r="E611" s="120"/>
      <c r="F611" s="120"/>
      <c r="G611" s="121"/>
      <c r="H611" s="121"/>
      <c r="I611" s="121"/>
      <c r="J611" s="121"/>
      <c r="K611" s="121"/>
      <c r="L611" s="121"/>
    </row>
    <row r="612" customHeight="1" spans="1:12">
      <c r="A612" s="120"/>
      <c r="B612" s="120"/>
      <c r="C612" s="120"/>
      <c r="D612" s="120"/>
      <c r="E612" s="120"/>
      <c r="F612" s="120"/>
      <c r="G612" s="121"/>
      <c r="H612" s="121"/>
      <c r="I612" s="121"/>
      <c r="J612" s="121"/>
      <c r="K612" s="121"/>
      <c r="L612" s="121"/>
    </row>
    <row r="613" customHeight="1" spans="1:12">
      <c r="A613" s="120"/>
      <c r="B613" s="120"/>
      <c r="C613" s="120"/>
      <c r="D613" s="120"/>
      <c r="E613" s="120"/>
      <c r="F613" s="120"/>
      <c r="G613" s="121"/>
      <c r="H613" s="121"/>
      <c r="I613" s="121"/>
      <c r="J613" s="121"/>
      <c r="K613" s="121"/>
      <c r="L613" s="121"/>
    </row>
    <row r="614" customHeight="1" spans="1:12">
      <c r="A614" s="120"/>
      <c r="B614" s="120"/>
      <c r="C614" s="120"/>
      <c r="D614" s="120"/>
      <c r="E614" s="120"/>
      <c r="F614" s="120"/>
      <c r="G614" s="121"/>
      <c r="H614" s="121"/>
      <c r="I614" s="121"/>
      <c r="J614" s="121"/>
      <c r="K614" s="121"/>
      <c r="L614" s="121"/>
    </row>
    <row r="615" customHeight="1" spans="1:12">
      <c r="A615" s="120"/>
      <c r="B615" s="120"/>
      <c r="C615" s="120"/>
      <c r="D615" s="120"/>
      <c r="E615" s="120"/>
      <c r="F615" s="120"/>
      <c r="G615" s="121"/>
      <c r="H615" s="121"/>
      <c r="I615" s="121"/>
      <c r="J615" s="121"/>
      <c r="K615" s="121"/>
      <c r="L615" s="121"/>
    </row>
    <row r="616" customHeight="1" spans="1:12">
      <c r="A616" s="120"/>
      <c r="B616" s="120"/>
      <c r="C616" s="120"/>
      <c r="D616" s="120"/>
      <c r="E616" s="120"/>
      <c r="F616" s="120"/>
      <c r="G616" s="121"/>
      <c r="H616" s="121"/>
      <c r="I616" s="121"/>
      <c r="J616" s="121"/>
      <c r="K616" s="121"/>
      <c r="L616" s="121"/>
    </row>
    <row r="617" customHeight="1" spans="1:12">
      <c r="A617" s="120"/>
      <c r="B617" s="120"/>
      <c r="C617" s="120"/>
      <c r="D617" s="120"/>
      <c r="E617" s="120"/>
      <c r="F617" s="120"/>
      <c r="G617" s="121"/>
      <c r="H617" s="121"/>
      <c r="I617" s="121"/>
      <c r="J617" s="121"/>
      <c r="K617" s="121"/>
      <c r="L617" s="121"/>
    </row>
    <row r="618" customHeight="1" spans="1:12">
      <c r="A618" s="120"/>
      <c r="B618" s="120"/>
      <c r="C618" s="120"/>
      <c r="D618" s="120"/>
      <c r="E618" s="120"/>
      <c r="F618" s="120"/>
      <c r="G618" s="121"/>
      <c r="H618" s="121"/>
      <c r="I618" s="121"/>
      <c r="J618" s="121"/>
      <c r="K618" s="121"/>
      <c r="L618" s="121"/>
    </row>
    <row r="619" customHeight="1" spans="1:12">
      <c r="A619" s="120"/>
      <c r="B619" s="120"/>
      <c r="C619" s="120"/>
      <c r="D619" s="120"/>
      <c r="E619" s="120"/>
      <c r="F619" s="120"/>
      <c r="G619" s="121"/>
      <c r="H619" s="121"/>
      <c r="I619" s="121"/>
      <c r="J619" s="121"/>
      <c r="K619" s="121"/>
      <c r="L619" s="121"/>
    </row>
    <row r="620" customHeight="1" spans="1:12">
      <c r="A620" s="120"/>
      <c r="B620" s="120"/>
      <c r="C620" s="120"/>
      <c r="D620" s="120"/>
      <c r="E620" s="120"/>
      <c r="F620" s="120"/>
      <c r="G620" s="121"/>
      <c r="H620" s="121"/>
      <c r="I620" s="121"/>
      <c r="J620" s="121"/>
      <c r="K620" s="121"/>
      <c r="L620" s="121"/>
    </row>
    <row r="621" customHeight="1" spans="1:12">
      <c r="A621" s="120"/>
      <c r="B621" s="120"/>
      <c r="C621" s="120"/>
      <c r="D621" s="120"/>
      <c r="E621" s="120"/>
      <c r="F621" s="120"/>
      <c r="G621" s="121"/>
      <c r="H621" s="121"/>
      <c r="I621" s="121"/>
      <c r="J621" s="121"/>
      <c r="K621" s="121"/>
      <c r="L621" s="121"/>
    </row>
    <row r="622" customHeight="1" spans="1:12">
      <c r="A622" s="120"/>
      <c r="B622" s="120"/>
      <c r="C622" s="120"/>
      <c r="D622" s="120"/>
      <c r="E622" s="120"/>
      <c r="F622" s="120"/>
      <c r="G622" s="121"/>
      <c r="H622" s="121"/>
      <c r="I622" s="121"/>
      <c r="J622" s="121"/>
      <c r="K622" s="121"/>
      <c r="L622" s="121"/>
    </row>
    <row r="623" customHeight="1" spans="1:12">
      <c r="A623" s="120"/>
      <c r="B623" s="120"/>
      <c r="C623" s="120"/>
      <c r="D623" s="120"/>
      <c r="E623" s="120"/>
      <c r="F623" s="120"/>
      <c r="G623" s="121"/>
      <c r="H623" s="121"/>
      <c r="I623" s="121"/>
      <c r="J623" s="121"/>
      <c r="K623" s="121"/>
      <c r="L623" s="121"/>
    </row>
    <row r="624" customHeight="1" spans="1:12">
      <c r="A624" s="120"/>
      <c r="B624" s="120"/>
      <c r="C624" s="120"/>
      <c r="D624" s="120"/>
      <c r="E624" s="120"/>
      <c r="F624" s="120"/>
      <c r="G624" s="121"/>
      <c r="H624" s="121"/>
      <c r="I624" s="121"/>
      <c r="J624" s="121"/>
      <c r="K624" s="121"/>
      <c r="L624" s="121"/>
    </row>
    <row r="625" customHeight="1" spans="1:12">
      <c r="A625" s="120"/>
      <c r="B625" s="120"/>
      <c r="C625" s="120"/>
      <c r="D625" s="120"/>
      <c r="E625" s="120"/>
      <c r="F625" s="120"/>
      <c r="G625" s="121"/>
      <c r="H625" s="121"/>
      <c r="I625" s="121"/>
      <c r="J625" s="121"/>
      <c r="K625" s="121"/>
      <c r="L625" s="121"/>
    </row>
    <row r="626" customHeight="1" spans="1:12">
      <c r="A626" s="120"/>
      <c r="B626" s="120"/>
      <c r="C626" s="120"/>
      <c r="D626" s="120"/>
      <c r="E626" s="120"/>
      <c r="F626" s="120"/>
      <c r="G626" s="121"/>
      <c r="H626" s="121"/>
      <c r="I626" s="121"/>
      <c r="J626" s="121"/>
      <c r="K626" s="121"/>
      <c r="L626" s="121"/>
    </row>
    <row r="627" customHeight="1" spans="1:12">
      <c r="A627" s="120"/>
      <c r="B627" s="120"/>
      <c r="C627" s="120"/>
      <c r="D627" s="120"/>
      <c r="E627" s="120"/>
      <c r="F627" s="120"/>
      <c r="G627" s="121"/>
      <c r="H627" s="121"/>
      <c r="I627" s="121"/>
      <c r="J627" s="121"/>
      <c r="K627" s="121"/>
      <c r="L627" s="121"/>
    </row>
    <row r="628" customHeight="1" spans="1:12">
      <c r="A628" s="120"/>
      <c r="B628" s="120"/>
      <c r="C628" s="120"/>
      <c r="D628" s="120"/>
      <c r="E628" s="120"/>
      <c r="F628" s="120"/>
      <c r="G628" s="121"/>
      <c r="H628" s="121"/>
      <c r="I628" s="121"/>
      <c r="J628" s="121"/>
      <c r="K628" s="121"/>
      <c r="L628" s="121"/>
    </row>
    <row r="629" customHeight="1" spans="1:12">
      <c r="A629" s="120"/>
      <c r="B629" s="120"/>
      <c r="C629" s="120"/>
      <c r="D629" s="120"/>
      <c r="E629" s="120"/>
      <c r="F629" s="120"/>
      <c r="G629" s="121"/>
      <c r="H629" s="121"/>
      <c r="I629" s="121"/>
      <c r="J629" s="121"/>
      <c r="K629" s="121"/>
      <c r="L629" s="121"/>
    </row>
    <row r="630" customHeight="1" spans="1:12">
      <c r="A630" s="120"/>
      <c r="B630" s="120"/>
      <c r="C630" s="120"/>
      <c r="D630" s="120"/>
      <c r="E630" s="120"/>
      <c r="F630" s="120"/>
      <c r="G630" s="121"/>
      <c r="H630" s="121"/>
      <c r="I630" s="121"/>
      <c r="J630" s="121"/>
      <c r="K630" s="121"/>
      <c r="L630" s="121"/>
    </row>
    <row r="631" customHeight="1" spans="1:12">
      <c r="A631" s="120"/>
      <c r="B631" s="120"/>
      <c r="C631" s="120"/>
      <c r="D631" s="120"/>
      <c r="E631" s="120"/>
      <c r="F631" s="120"/>
      <c r="G631" s="121"/>
      <c r="H631" s="121"/>
      <c r="I631" s="121"/>
      <c r="J631" s="121"/>
      <c r="K631" s="121"/>
      <c r="L631" s="121"/>
    </row>
    <row r="632" customHeight="1" spans="1:12">
      <c r="A632" s="120"/>
      <c r="B632" s="120"/>
      <c r="C632" s="120"/>
      <c r="D632" s="120"/>
      <c r="E632" s="120"/>
      <c r="F632" s="120"/>
      <c r="G632" s="121"/>
      <c r="H632" s="121"/>
      <c r="I632" s="121"/>
      <c r="J632" s="121"/>
      <c r="K632" s="121"/>
      <c r="L632" s="121"/>
    </row>
    <row r="633" customHeight="1" spans="1:12">
      <c r="A633" s="120"/>
      <c r="B633" s="120"/>
      <c r="C633" s="120"/>
      <c r="D633" s="120"/>
      <c r="E633" s="120"/>
      <c r="F633" s="120"/>
      <c r="G633" s="121"/>
      <c r="H633" s="121"/>
      <c r="I633" s="121"/>
      <c r="J633" s="121"/>
      <c r="K633" s="121"/>
      <c r="L633" s="121"/>
    </row>
    <row r="634" customHeight="1" spans="1:12">
      <c r="A634" s="120"/>
      <c r="B634" s="120"/>
      <c r="C634" s="120"/>
      <c r="D634" s="120"/>
      <c r="E634" s="120"/>
      <c r="F634" s="120"/>
      <c r="G634" s="121"/>
      <c r="H634" s="121"/>
      <c r="I634" s="121"/>
      <c r="J634" s="121"/>
      <c r="K634" s="121"/>
      <c r="L634" s="121"/>
    </row>
    <row r="635" customHeight="1" spans="1:12">
      <c r="A635" s="120"/>
      <c r="B635" s="120"/>
      <c r="C635" s="120"/>
      <c r="D635" s="120"/>
      <c r="E635" s="120"/>
      <c r="F635" s="120"/>
      <c r="G635" s="121"/>
      <c r="H635" s="121"/>
      <c r="I635" s="121"/>
      <c r="J635" s="121"/>
      <c r="K635" s="121"/>
      <c r="L635" s="121"/>
    </row>
    <row r="636" customHeight="1" spans="1:12">
      <c r="A636" s="120"/>
      <c r="B636" s="120"/>
      <c r="C636" s="120"/>
      <c r="D636" s="120"/>
      <c r="E636" s="120"/>
      <c r="F636" s="120"/>
      <c r="G636" s="121"/>
      <c r="H636" s="121"/>
      <c r="I636" s="121"/>
      <c r="J636" s="121"/>
      <c r="K636" s="121"/>
      <c r="L636" s="121"/>
    </row>
    <row r="637" customHeight="1" spans="1:12">
      <c r="A637" s="120"/>
      <c r="B637" s="120"/>
      <c r="C637" s="120"/>
      <c r="D637" s="120"/>
      <c r="E637" s="120"/>
      <c r="F637" s="120"/>
      <c r="G637" s="121"/>
      <c r="H637" s="121"/>
      <c r="I637" s="121"/>
      <c r="J637" s="121"/>
      <c r="K637" s="121"/>
      <c r="L637" s="121"/>
    </row>
    <row r="638" customHeight="1" spans="1:12">
      <c r="A638" s="120"/>
      <c r="B638" s="120"/>
      <c r="C638" s="120"/>
      <c r="D638" s="120"/>
      <c r="E638" s="120"/>
      <c r="F638" s="120"/>
      <c r="G638" s="121"/>
      <c r="H638" s="121"/>
      <c r="I638" s="121"/>
      <c r="J638" s="121"/>
      <c r="K638" s="121"/>
      <c r="L638" s="121"/>
    </row>
    <row r="639" customHeight="1" spans="1:12">
      <c r="A639" s="120"/>
      <c r="B639" s="120"/>
      <c r="C639" s="120"/>
      <c r="D639" s="120"/>
      <c r="E639" s="120"/>
      <c r="F639" s="120"/>
      <c r="G639" s="121"/>
      <c r="H639" s="121"/>
      <c r="I639" s="121"/>
      <c r="J639" s="121"/>
      <c r="K639" s="121"/>
      <c r="L639" s="121"/>
    </row>
    <row r="640" customHeight="1" spans="1:12">
      <c r="A640" s="120"/>
      <c r="B640" s="120"/>
      <c r="C640" s="120"/>
      <c r="D640" s="120"/>
      <c r="E640" s="120"/>
      <c r="F640" s="120"/>
      <c r="G640" s="121"/>
      <c r="H640" s="121"/>
      <c r="I640" s="121"/>
      <c r="J640" s="121"/>
      <c r="K640" s="121"/>
      <c r="L640" s="121"/>
    </row>
    <row r="641" customHeight="1" spans="1:12">
      <c r="A641" s="120"/>
      <c r="B641" s="120"/>
      <c r="C641" s="120"/>
      <c r="D641" s="120"/>
      <c r="E641" s="120"/>
      <c r="F641" s="120"/>
      <c r="G641" s="121"/>
      <c r="H641" s="121"/>
      <c r="I641" s="121"/>
      <c r="J641" s="121"/>
      <c r="K641" s="121"/>
      <c r="L641" s="121"/>
    </row>
    <row r="642" customHeight="1" spans="1:12">
      <c r="A642" s="120"/>
      <c r="B642" s="120"/>
      <c r="C642" s="120"/>
      <c r="D642" s="120"/>
      <c r="E642" s="120"/>
      <c r="F642" s="120"/>
      <c r="G642" s="121"/>
      <c r="H642" s="121"/>
      <c r="I642" s="121"/>
      <c r="J642" s="121"/>
      <c r="K642" s="121"/>
      <c r="L642" s="121"/>
    </row>
    <row r="643" customHeight="1" spans="1:12">
      <c r="A643" s="120"/>
      <c r="B643" s="120"/>
      <c r="C643" s="120"/>
      <c r="D643" s="120"/>
      <c r="E643" s="120"/>
      <c r="F643" s="120"/>
      <c r="G643" s="121"/>
      <c r="H643" s="121"/>
      <c r="I643" s="121"/>
      <c r="J643" s="121"/>
      <c r="K643" s="121"/>
      <c r="L643" s="121"/>
    </row>
    <row r="644" customHeight="1" spans="1:12">
      <c r="A644" s="120"/>
      <c r="B644" s="120"/>
      <c r="C644" s="120"/>
      <c r="D644" s="120"/>
      <c r="E644" s="120"/>
      <c r="F644" s="120"/>
      <c r="G644" s="121"/>
      <c r="H644" s="121"/>
      <c r="I644" s="121"/>
      <c r="J644" s="121"/>
      <c r="K644" s="121"/>
      <c r="L644" s="121"/>
    </row>
    <row r="645" customHeight="1" spans="1:12">
      <c r="A645" s="120"/>
      <c r="B645" s="120"/>
      <c r="C645" s="120"/>
      <c r="D645" s="120"/>
      <c r="E645" s="120"/>
      <c r="F645" s="120"/>
      <c r="G645" s="121"/>
      <c r="H645" s="121"/>
      <c r="I645" s="121"/>
      <c r="J645" s="121"/>
      <c r="K645" s="121"/>
      <c r="L645" s="121"/>
    </row>
    <row r="646" customHeight="1" spans="1:12">
      <c r="A646" s="120"/>
      <c r="B646" s="120"/>
      <c r="C646" s="120"/>
      <c r="D646" s="120"/>
      <c r="E646" s="120"/>
      <c r="F646" s="120"/>
      <c r="G646" s="121"/>
      <c r="H646" s="121"/>
      <c r="I646" s="121"/>
      <c r="J646" s="121"/>
      <c r="K646" s="121"/>
      <c r="L646" s="121"/>
    </row>
    <row r="647" customHeight="1" spans="1:12">
      <c r="A647" s="120"/>
      <c r="B647" s="120"/>
      <c r="C647" s="120"/>
      <c r="D647" s="120"/>
      <c r="E647" s="120"/>
      <c r="F647" s="120"/>
      <c r="G647" s="121"/>
      <c r="H647" s="121"/>
      <c r="I647" s="121"/>
      <c r="J647" s="121"/>
      <c r="K647" s="121"/>
      <c r="L647" s="121"/>
    </row>
    <row r="648" customHeight="1" spans="1:12">
      <c r="A648" s="120"/>
      <c r="B648" s="120"/>
      <c r="C648" s="120"/>
      <c r="D648" s="120"/>
      <c r="E648" s="120"/>
      <c r="F648" s="120"/>
      <c r="G648" s="121"/>
      <c r="H648" s="121"/>
      <c r="I648" s="121"/>
      <c r="J648" s="121"/>
      <c r="K648" s="121"/>
      <c r="L648" s="121"/>
    </row>
    <row r="649" customHeight="1" spans="1:12">
      <c r="A649" s="120"/>
      <c r="B649" s="120"/>
      <c r="C649" s="120"/>
      <c r="D649" s="120"/>
      <c r="E649" s="120"/>
      <c r="F649" s="120"/>
      <c r="G649" s="121"/>
      <c r="H649" s="121"/>
      <c r="I649" s="121"/>
      <c r="J649" s="121"/>
      <c r="K649" s="121"/>
      <c r="L649" s="121"/>
    </row>
    <row r="650" customHeight="1" spans="1:12">
      <c r="A650" s="120"/>
      <c r="B650" s="120"/>
      <c r="C650" s="120"/>
      <c r="D650" s="120"/>
      <c r="E650" s="120"/>
      <c r="F650" s="120"/>
      <c r="G650" s="121"/>
      <c r="H650" s="121"/>
      <c r="I650" s="121"/>
      <c r="J650" s="121"/>
      <c r="K650" s="121"/>
      <c r="L650" s="121"/>
    </row>
    <row r="651" customHeight="1" spans="1:12">
      <c r="A651" s="120"/>
      <c r="B651" s="120"/>
      <c r="C651" s="120"/>
      <c r="D651" s="120"/>
      <c r="E651" s="120"/>
      <c r="F651" s="120"/>
      <c r="G651" s="121"/>
      <c r="H651" s="121"/>
      <c r="I651" s="121"/>
      <c r="J651" s="121"/>
      <c r="K651" s="121"/>
      <c r="L651" s="121"/>
    </row>
    <row r="652" customHeight="1" spans="1:12">
      <c r="A652" s="120"/>
      <c r="B652" s="120"/>
      <c r="C652" s="120"/>
      <c r="D652" s="120"/>
      <c r="E652" s="120"/>
      <c r="F652" s="120"/>
      <c r="G652" s="121"/>
      <c r="H652" s="121"/>
      <c r="I652" s="121"/>
      <c r="J652" s="121"/>
      <c r="K652" s="121"/>
      <c r="L652" s="121"/>
    </row>
    <row r="653" customHeight="1" spans="1:12">
      <c r="A653" s="120"/>
      <c r="B653" s="120"/>
      <c r="C653" s="120"/>
      <c r="D653" s="120"/>
      <c r="E653" s="120"/>
      <c r="F653" s="120"/>
      <c r="G653" s="121"/>
      <c r="H653" s="121"/>
      <c r="I653" s="121"/>
      <c r="J653" s="121"/>
      <c r="K653" s="121"/>
      <c r="L653" s="121"/>
    </row>
    <row r="654" customHeight="1" spans="1:12">
      <c r="A654" s="120"/>
      <c r="B654" s="120"/>
      <c r="C654" s="120"/>
      <c r="D654" s="120"/>
      <c r="E654" s="120"/>
      <c r="F654" s="120"/>
      <c r="G654" s="121"/>
      <c r="H654" s="121"/>
      <c r="I654" s="121"/>
      <c r="J654" s="121"/>
      <c r="K654" s="121"/>
      <c r="L654" s="121"/>
    </row>
    <row r="655" customHeight="1" spans="1:12">
      <c r="A655" s="120"/>
      <c r="B655" s="120"/>
      <c r="C655" s="120"/>
      <c r="D655" s="120"/>
      <c r="E655" s="120"/>
      <c r="F655" s="120"/>
      <c r="G655" s="121"/>
      <c r="H655" s="121"/>
      <c r="I655" s="121"/>
      <c r="J655" s="121"/>
      <c r="K655" s="121"/>
      <c r="L655" s="121"/>
    </row>
    <row r="656" customHeight="1" spans="1:12">
      <c r="A656" s="120"/>
      <c r="B656" s="120"/>
      <c r="C656" s="120"/>
      <c r="D656" s="120"/>
      <c r="E656" s="120"/>
      <c r="F656" s="120"/>
      <c r="G656" s="121"/>
      <c r="H656" s="121"/>
      <c r="I656" s="121"/>
      <c r="J656" s="121"/>
      <c r="K656" s="121"/>
      <c r="L656" s="121"/>
    </row>
    <row r="657" customHeight="1" spans="1:12">
      <c r="A657" s="120"/>
      <c r="B657" s="120"/>
      <c r="C657" s="120"/>
      <c r="D657" s="120"/>
      <c r="E657" s="120"/>
      <c r="F657" s="120"/>
      <c r="G657" s="121"/>
      <c r="H657" s="121"/>
      <c r="I657" s="121"/>
      <c r="J657" s="121"/>
      <c r="K657" s="121"/>
      <c r="L657" s="121"/>
    </row>
    <row r="658" customHeight="1" spans="1:12">
      <c r="A658" s="120"/>
      <c r="B658" s="120"/>
      <c r="C658" s="120"/>
      <c r="D658" s="120"/>
      <c r="E658" s="120"/>
      <c r="F658" s="120"/>
      <c r="G658" s="121"/>
      <c r="H658" s="121"/>
      <c r="I658" s="121"/>
      <c r="J658" s="121"/>
      <c r="K658" s="121"/>
      <c r="L658" s="121"/>
    </row>
    <row r="659" customHeight="1" spans="1:12">
      <c r="A659" s="120"/>
      <c r="B659" s="120"/>
      <c r="C659" s="120"/>
      <c r="D659" s="120"/>
      <c r="E659" s="120"/>
      <c r="F659" s="120"/>
      <c r="G659" s="121"/>
      <c r="H659" s="121"/>
      <c r="I659" s="121"/>
      <c r="J659" s="121"/>
      <c r="K659" s="121"/>
      <c r="L659" s="121"/>
    </row>
    <row r="660" customHeight="1" spans="1:12">
      <c r="A660" s="120"/>
      <c r="B660" s="120"/>
      <c r="C660" s="120"/>
      <c r="D660" s="120"/>
      <c r="E660" s="120"/>
      <c r="F660" s="120"/>
      <c r="G660" s="121"/>
      <c r="H660" s="121"/>
      <c r="I660" s="121"/>
      <c r="J660" s="121"/>
      <c r="K660" s="121"/>
      <c r="L660" s="121"/>
    </row>
    <row r="661" customHeight="1" spans="1:12">
      <c r="A661" s="120"/>
      <c r="B661" s="120"/>
      <c r="C661" s="120"/>
      <c r="D661" s="120"/>
      <c r="E661" s="120"/>
      <c r="F661" s="120"/>
      <c r="G661" s="121"/>
      <c r="H661" s="121"/>
      <c r="I661" s="121"/>
      <c r="J661" s="121"/>
      <c r="K661" s="121"/>
      <c r="L661" s="121"/>
    </row>
    <row r="662" customHeight="1" spans="1:12">
      <c r="A662" s="120"/>
      <c r="B662" s="120"/>
      <c r="C662" s="120"/>
      <c r="D662" s="120"/>
      <c r="E662" s="120"/>
      <c r="F662" s="120"/>
      <c r="G662" s="121"/>
      <c r="H662" s="121"/>
      <c r="I662" s="121"/>
      <c r="J662" s="121"/>
      <c r="K662" s="121"/>
      <c r="L662" s="121"/>
    </row>
    <row r="663" customHeight="1" spans="1:12">
      <c r="A663" s="120"/>
      <c r="B663" s="120"/>
      <c r="C663" s="120"/>
      <c r="D663" s="120"/>
      <c r="E663" s="120"/>
      <c r="F663" s="120"/>
      <c r="G663" s="121"/>
      <c r="H663" s="121"/>
      <c r="I663" s="121"/>
      <c r="J663" s="121"/>
      <c r="K663" s="121"/>
      <c r="L663" s="121"/>
    </row>
    <row r="664" customHeight="1" spans="1:12">
      <c r="A664" s="120"/>
      <c r="B664" s="120"/>
      <c r="C664" s="120"/>
      <c r="D664" s="120"/>
      <c r="E664" s="120"/>
      <c r="F664" s="120"/>
      <c r="G664" s="121"/>
      <c r="H664" s="121"/>
      <c r="I664" s="121"/>
      <c r="J664" s="121"/>
      <c r="K664" s="121"/>
      <c r="L664" s="121"/>
    </row>
    <row r="665" customHeight="1" spans="1:12">
      <c r="A665" s="120"/>
      <c r="B665" s="120"/>
      <c r="C665" s="120"/>
      <c r="D665" s="120"/>
      <c r="E665" s="120"/>
      <c r="F665" s="120"/>
      <c r="G665" s="121"/>
      <c r="H665" s="121"/>
      <c r="I665" s="121"/>
      <c r="J665" s="121"/>
      <c r="K665" s="121"/>
      <c r="L665" s="121"/>
    </row>
    <row r="666" customHeight="1" spans="1:12">
      <c r="A666" s="120"/>
      <c r="B666" s="120"/>
      <c r="C666" s="120"/>
      <c r="D666" s="120"/>
      <c r="E666" s="120"/>
      <c r="F666" s="120"/>
      <c r="G666" s="121"/>
      <c r="H666" s="121"/>
      <c r="I666" s="121"/>
      <c r="J666" s="121"/>
      <c r="K666" s="121"/>
      <c r="L666" s="121"/>
    </row>
    <row r="667" customHeight="1" spans="1:12">
      <c r="A667" s="120"/>
      <c r="B667" s="120"/>
      <c r="C667" s="120"/>
      <c r="D667" s="120"/>
      <c r="E667" s="120"/>
      <c r="F667" s="120"/>
      <c r="G667" s="121"/>
      <c r="H667" s="121"/>
      <c r="I667" s="121"/>
      <c r="J667" s="121"/>
      <c r="K667" s="121"/>
      <c r="L667" s="121"/>
    </row>
    <row r="668" customHeight="1" spans="1:12">
      <c r="A668" s="120"/>
      <c r="B668" s="120"/>
      <c r="C668" s="120"/>
      <c r="D668" s="120"/>
      <c r="E668" s="120"/>
      <c r="F668" s="120"/>
      <c r="G668" s="121"/>
      <c r="H668" s="121"/>
      <c r="I668" s="121"/>
      <c r="J668" s="121"/>
      <c r="K668" s="121"/>
      <c r="L668" s="121"/>
    </row>
    <row r="669" customHeight="1" spans="1:12">
      <c r="A669" s="120"/>
      <c r="B669" s="120"/>
      <c r="C669" s="120"/>
      <c r="D669" s="120"/>
      <c r="E669" s="120"/>
      <c r="F669" s="120"/>
      <c r="G669" s="121"/>
      <c r="H669" s="121"/>
      <c r="I669" s="121"/>
      <c r="J669" s="121"/>
      <c r="K669" s="121"/>
      <c r="L669" s="121"/>
    </row>
    <row r="670" customHeight="1" spans="1:12">
      <c r="A670" s="120"/>
      <c r="B670" s="120"/>
      <c r="C670" s="120"/>
      <c r="D670" s="120"/>
      <c r="E670" s="120"/>
      <c r="F670" s="120"/>
      <c r="G670" s="121"/>
      <c r="H670" s="121"/>
      <c r="I670" s="121"/>
      <c r="J670" s="121"/>
      <c r="K670" s="121"/>
      <c r="L670" s="121"/>
    </row>
    <row r="671" customHeight="1" spans="1:12">
      <c r="A671" s="120"/>
      <c r="B671" s="120"/>
      <c r="C671" s="120"/>
      <c r="D671" s="120"/>
      <c r="E671" s="120"/>
      <c r="F671" s="120"/>
      <c r="G671" s="121"/>
      <c r="H671" s="121"/>
      <c r="I671" s="121"/>
      <c r="J671" s="121"/>
      <c r="K671" s="121"/>
      <c r="L671" s="121"/>
    </row>
    <row r="672" customHeight="1" spans="1:12">
      <c r="A672" s="120"/>
      <c r="B672" s="120"/>
      <c r="C672" s="120"/>
      <c r="D672" s="120"/>
      <c r="E672" s="120"/>
      <c r="F672" s="120"/>
      <c r="G672" s="121"/>
      <c r="H672" s="121"/>
      <c r="I672" s="121"/>
      <c r="J672" s="121"/>
      <c r="K672" s="121"/>
      <c r="L672" s="121"/>
    </row>
    <row r="673" customHeight="1" spans="1:12">
      <c r="A673" s="120"/>
      <c r="B673" s="120"/>
      <c r="C673" s="120"/>
      <c r="D673" s="120"/>
      <c r="E673" s="120"/>
      <c r="F673" s="120"/>
      <c r="G673" s="121"/>
      <c r="H673" s="121"/>
      <c r="I673" s="121"/>
      <c r="J673" s="121"/>
      <c r="K673" s="121"/>
      <c r="L673" s="121"/>
    </row>
    <row r="674" customHeight="1" spans="1:12">
      <c r="A674" s="120"/>
      <c r="B674" s="120"/>
      <c r="C674" s="120"/>
      <c r="D674" s="120"/>
      <c r="E674" s="120"/>
      <c r="F674" s="120"/>
      <c r="G674" s="121"/>
      <c r="H674" s="121"/>
      <c r="I674" s="121"/>
      <c r="J674" s="121"/>
      <c r="K674" s="121"/>
      <c r="L674" s="121"/>
    </row>
    <row r="675" customHeight="1" spans="1:12">
      <c r="A675" s="120"/>
      <c r="B675" s="120"/>
      <c r="C675" s="120"/>
      <c r="D675" s="120"/>
      <c r="E675" s="120"/>
      <c r="F675" s="120"/>
      <c r="G675" s="121"/>
      <c r="H675" s="121"/>
      <c r="I675" s="121"/>
      <c r="J675" s="121"/>
      <c r="K675" s="121"/>
      <c r="L675" s="121"/>
    </row>
    <row r="676" customHeight="1" spans="1:12">
      <c r="A676" s="120"/>
      <c r="B676" s="120"/>
      <c r="C676" s="120"/>
      <c r="D676" s="120"/>
      <c r="E676" s="120"/>
      <c r="F676" s="120"/>
      <c r="G676" s="121"/>
      <c r="H676" s="121"/>
      <c r="I676" s="121"/>
      <c r="J676" s="121"/>
      <c r="K676" s="121"/>
      <c r="L676" s="121"/>
    </row>
    <row r="677" customHeight="1" spans="1:12">
      <c r="A677" s="120"/>
      <c r="B677" s="120"/>
      <c r="C677" s="120"/>
      <c r="D677" s="120"/>
      <c r="E677" s="120"/>
      <c r="F677" s="120"/>
      <c r="G677" s="121"/>
      <c r="H677" s="121"/>
      <c r="I677" s="121"/>
      <c r="J677" s="121"/>
      <c r="K677" s="121"/>
      <c r="L677" s="121"/>
    </row>
    <row r="678" customHeight="1" spans="1:12">
      <c r="A678" s="120"/>
      <c r="B678" s="120"/>
      <c r="C678" s="120"/>
      <c r="D678" s="120"/>
      <c r="E678" s="120"/>
      <c r="F678" s="120"/>
      <c r="G678" s="121"/>
      <c r="H678" s="121"/>
      <c r="I678" s="121"/>
      <c r="J678" s="121"/>
      <c r="K678" s="121"/>
      <c r="L678" s="121"/>
    </row>
    <row r="679" customHeight="1" spans="1:12">
      <c r="A679" s="120"/>
      <c r="B679" s="120"/>
      <c r="C679" s="120"/>
      <c r="D679" s="120"/>
      <c r="E679" s="120"/>
      <c r="F679" s="120"/>
      <c r="G679" s="121"/>
      <c r="H679" s="121"/>
      <c r="I679" s="121"/>
      <c r="J679" s="121"/>
      <c r="K679" s="121"/>
      <c r="L679" s="121"/>
    </row>
    <row r="680" customHeight="1" spans="1:12">
      <c r="A680" s="120"/>
      <c r="B680" s="120"/>
      <c r="C680" s="120"/>
      <c r="D680" s="120"/>
      <c r="E680" s="120"/>
      <c r="F680" s="120"/>
      <c r="G680" s="121"/>
      <c r="H680" s="121"/>
      <c r="I680" s="121"/>
      <c r="J680" s="121"/>
      <c r="K680" s="121"/>
      <c r="L680" s="121"/>
    </row>
    <row r="681" customHeight="1" spans="1:12">
      <c r="A681" s="120"/>
      <c r="B681" s="120"/>
      <c r="C681" s="120"/>
      <c r="D681" s="120"/>
      <c r="E681" s="120"/>
      <c r="F681" s="120"/>
      <c r="G681" s="121"/>
      <c r="H681" s="121"/>
      <c r="I681" s="121"/>
      <c r="J681" s="121"/>
      <c r="K681" s="121"/>
      <c r="L681" s="121"/>
    </row>
    <row r="682" customHeight="1" spans="1:12">
      <c r="A682" s="120"/>
      <c r="B682" s="120"/>
      <c r="C682" s="120"/>
      <c r="D682" s="120"/>
      <c r="E682" s="120"/>
      <c r="F682" s="120"/>
      <c r="G682" s="121"/>
      <c r="H682" s="121"/>
      <c r="I682" s="121"/>
      <c r="J682" s="121"/>
      <c r="K682" s="121"/>
      <c r="L682" s="121"/>
    </row>
    <row r="683" customHeight="1" spans="1:12">
      <c r="A683" s="120"/>
      <c r="B683" s="120"/>
      <c r="C683" s="120"/>
      <c r="D683" s="120"/>
      <c r="E683" s="120"/>
      <c r="F683" s="120"/>
      <c r="G683" s="121"/>
      <c r="H683" s="121"/>
      <c r="I683" s="121"/>
      <c r="J683" s="121"/>
      <c r="K683" s="121"/>
      <c r="L683" s="121"/>
    </row>
    <row r="684" customHeight="1" spans="1:12">
      <c r="A684" s="120"/>
      <c r="B684" s="120"/>
      <c r="C684" s="120"/>
      <c r="D684" s="120"/>
      <c r="E684" s="120"/>
      <c r="F684" s="120"/>
      <c r="G684" s="121"/>
      <c r="H684" s="121"/>
      <c r="I684" s="121"/>
      <c r="J684" s="121"/>
      <c r="K684" s="121"/>
      <c r="L684" s="121"/>
    </row>
    <row r="685" customHeight="1" spans="1:12">
      <c r="A685" s="120"/>
      <c r="B685" s="120"/>
      <c r="C685" s="120"/>
      <c r="D685" s="120"/>
      <c r="E685" s="120"/>
      <c r="F685" s="120"/>
      <c r="G685" s="121"/>
      <c r="H685" s="121"/>
      <c r="I685" s="121"/>
      <c r="J685" s="121"/>
      <c r="K685" s="121"/>
      <c r="L685" s="121"/>
    </row>
    <row r="686" customHeight="1" spans="1:12">
      <c r="A686" s="120"/>
      <c r="B686" s="120"/>
      <c r="C686" s="120"/>
      <c r="D686" s="120"/>
      <c r="E686" s="120"/>
      <c r="F686" s="120"/>
      <c r="G686" s="121"/>
      <c r="H686" s="121"/>
      <c r="I686" s="121"/>
      <c r="J686" s="121"/>
      <c r="K686" s="121"/>
      <c r="L686" s="121"/>
    </row>
    <row r="687" customHeight="1" spans="1:12">
      <c r="A687" s="120"/>
      <c r="B687" s="120"/>
      <c r="C687" s="120"/>
      <c r="D687" s="120"/>
      <c r="E687" s="120"/>
      <c r="F687" s="120"/>
      <c r="G687" s="121"/>
      <c r="H687" s="121"/>
      <c r="I687" s="121"/>
      <c r="J687" s="121"/>
      <c r="K687" s="121"/>
      <c r="L687" s="121"/>
    </row>
    <row r="688" customHeight="1" spans="1:12">
      <c r="A688" s="120"/>
      <c r="B688" s="120"/>
      <c r="C688" s="120"/>
      <c r="D688" s="120"/>
      <c r="E688" s="120"/>
      <c r="F688" s="120"/>
      <c r="G688" s="121"/>
      <c r="H688" s="121"/>
      <c r="I688" s="121"/>
      <c r="J688" s="121"/>
      <c r="K688" s="121"/>
      <c r="L688" s="121"/>
    </row>
    <row r="689" customHeight="1" spans="1:12">
      <c r="A689" s="120"/>
      <c r="B689" s="120"/>
      <c r="C689" s="120"/>
      <c r="D689" s="120"/>
      <c r="E689" s="120"/>
      <c r="F689" s="120"/>
      <c r="G689" s="121"/>
      <c r="H689" s="121"/>
      <c r="I689" s="121"/>
      <c r="J689" s="121"/>
      <c r="K689" s="121"/>
      <c r="L689" s="121"/>
    </row>
    <row r="690" customHeight="1" spans="1:12">
      <c r="A690" s="120"/>
      <c r="B690" s="120"/>
      <c r="C690" s="120"/>
      <c r="D690" s="120"/>
      <c r="E690" s="120"/>
      <c r="F690" s="120"/>
      <c r="G690" s="121"/>
      <c r="H690" s="121"/>
      <c r="I690" s="121"/>
      <c r="J690" s="121"/>
      <c r="K690" s="121"/>
      <c r="L690" s="121"/>
    </row>
    <row r="691" customHeight="1" spans="1:12">
      <c r="A691" s="120"/>
      <c r="B691" s="120"/>
      <c r="C691" s="120"/>
      <c r="D691" s="120"/>
      <c r="E691" s="120"/>
      <c r="F691" s="120"/>
      <c r="G691" s="121"/>
      <c r="H691" s="121"/>
      <c r="I691" s="121"/>
      <c r="J691" s="121"/>
      <c r="K691" s="121"/>
      <c r="L691" s="121"/>
    </row>
    <row r="692" customHeight="1" spans="1:12">
      <c r="A692" s="120"/>
      <c r="B692" s="120"/>
      <c r="C692" s="120"/>
      <c r="D692" s="120"/>
      <c r="E692" s="120"/>
      <c r="F692" s="120"/>
      <c r="G692" s="121"/>
      <c r="H692" s="121"/>
      <c r="I692" s="121"/>
      <c r="J692" s="121"/>
      <c r="K692" s="121"/>
      <c r="L692" s="121"/>
    </row>
    <row r="693" customHeight="1" spans="1:12">
      <c r="A693" s="120"/>
      <c r="B693" s="120"/>
      <c r="C693" s="120"/>
      <c r="D693" s="120"/>
      <c r="E693" s="120"/>
      <c r="F693" s="120"/>
      <c r="G693" s="121"/>
      <c r="H693" s="121"/>
      <c r="I693" s="121"/>
      <c r="J693" s="121"/>
      <c r="K693" s="121"/>
      <c r="L693" s="121"/>
    </row>
    <row r="694" customHeight="1" spans="1:12">
      <c r="A694" s="120"/>
      <c r="B694" s="120"/>
      <c r="C694" s="120"/>
      <c r="D694" s="120"/>
      <c r="E694" s="120"/>
      <c r="F694" s="120"/>
      <c r="G694" s="121"/>
      <c r="H694" s="121"/>
      <c r="I694" s="121"/>
      <c r="J694" s="121"/>
      <c r="K694" s="121"/>
      <c r="L694" s="121"/>
    </row>
    <row r="695" customHeight="1" spans="1:12">
      <c r="A695" s="120"/>
      <c r="B695" s="120"/>
      <c r="C695" s="120"/>
      <c r="D695" s="120"/>
      <c r="E695" s="120"/>
      <c r="F695" s="120"/>
      <c r="G695" s="121"/>
      <c r="H695" s="121"/>
      <c r="I695" s="121"/>
      <c r="J695" s="121"/>
      <c r="K695" s="121"/>
      <c r="L695" s="121"/>
    </row>
    <row r="696" customHeight="1" spans="1:12">
      <c r="A696" s="120"/>
      <c r="B696" s="120"/>
      <c r="C696" s="120"/>
      <c r="D696" s="120"/>
      <c r="E696" s="120"/>
      <c r="F696" s="120"/>
      <c r="G696" s="121"/>
      <c r="H696" s="121"/>
      <c r="I696" s="121"/>
      <c r="J696" s="121"/>
      <c r="K696" s="121"/>
      <c r="L696" s="121"/>
    </row>
    <row r="697" customHeight="1" spans="1:12">
      <c r="A697" s="120"/>
      <c r="B697" s="120"/>
      <c r="C697" s="120"/>
      <c r="D697" s="120"/>
      <c r="E697" s="120"/>
      <c r="F697" s="120"/>
      <c r="G697" s="121"/>
      <c r="H697" s="121"/>
      <c r="I697" s="121"/>
      <c r="J697" s="121"/>
      <c r="K697" s="121"/>
      <c r="L697" s="121"/>
    </row>
    <row r="698" customHeight="1" spans="1:12">
      <c r="A698" s="120"/>
      <c r="B698" s="120"/>
      <c r="C698" s="120"/>
      <c r="D698" s="120"/>
      <c r="E698" s="120"/>
      <c r="F698" s="120"/>
      <c r="G698" s="121"/>
      <c r="H698" s="121"/>
      <c r="I698" s="121"/>
      <c r="J698" s="121"/>
      <c r="K698" s="121"/>
      <c r="L698" s="121"/>
    </row>
    <row r="699" customHeight="1" spans="1:12">
      <c r="A699" s="120"/>
      <c r="B699" s="120"/>
      <c r="C699" s="120"/>
      <c r="D699" s="120"/>
      <c r="E699" s="120"/>
      <c r="F699" s="120"/>
      <c r="G699" s="121"/>
      <c r="H699" s="121"/>
      <c r="I699" s="121"/>
      <c r="J699" s="121"/>
      <c r="K699" s="121"/>
      <c r="L699" s="121"/>
    </row>
    <row r="700" customHeight="1" spans="1:12">
      <c r="A700" s="120"/>
      <c r="B700" s="120"/>
      <c r="C700" s="120"/>
      <c r="D700" s="120"/>
      <c r="E700" s="120"/>
      <c r="F700" s="120"/>
      <c r="G700" s="121"/>
      <c r="H700" s="121"/>
      <c r="I700" s="121"/>
      <c r="J700" s="121"/>
      <c r="K700" s="121"/>
      <c r="L700" s="121"/>
    </row>
    <row r="701" customHeight="1" spans="1:12">
      <c r="A701" s="120"/>
      <c r="B701" s="120"/>
      <c r="C701" s="120"/>
      <c r="D701" s="120"/>
      <c r="E701" s="120"/>
      <c r="F701" s="120"/>
      <c r="G701" s="121"/>
      <c r="H701" s="121"/>
      <c r="I701" s="121"/>
      <c r="J701" s="121"/>
      <c r="K701" s="121"/>
      <c r="L701" s="121"/>
    </row>
    <row r="702" customHeight="1" spans="1:12">
      <c r="A702" s="120"/>
      <c r="B702" s="120"/>
      <c r="C702" s="120"/>
      <c r="D702" s="120"/>
      <c r="E702" s="120"/>
      <c r="F702" s="120"/>
      <c r="G702" s="121"/>
      <c r="H702" s="121"/>
      <c r="I702" s="121"/>
      <c r="J702" s="121"/>
      <c r="K702" s="121"/>
      <c r="L702" s="121"/>
    </row>
    <row r="703" customHeight="1" spans="1:12">
      <c r="A703" s="120"/>
      <c r="B703" s="120"/>
      <c r="C703" s="120"/>
      <c r="D703" s="120"/>
      <c r="E703" s="120"/>
      <c r="F703" s="120"/>
      <c r="G703" s="121"/>
      <c r="H703" s="121"/>
      <c r="I703" s="121"/>
      <c r="J703" s="121"/>
      <c r="K703" s="121"/>
      <c r="L703" s="121"/>
    </row>
    <row r="704" customHeight="1" spans="1:12">
      <c r="A704" s="120"/>
      <c r="B704" s="120"/>
      <c r="C704" s="120"/>
      <c r="D704" s="120"/>
      <c r="E704" s="120"/>
      <c r="F704" s="120"/>
      <c r="G704" s="121"/>
      <c r="H704" s="121"/>
      <c r="I704" s="121"/>
      <c r="J704" s="121"/>
      <c r="K704" s="121"/>
      <c r="L704" s="121"/>
    </row>
    <row r="705" customHeight="1" spans="1:12">
      <c r="A705" s="120"/>
      <c r="B705" s="120"/>
      <c r="C705" s="120"/>
      <c r="D705" s="120"/>
      <c r="E705" s="120"/>
      <c r="F705" s="120"/>
      <c r="G705" s="121"/>
      <c r="H705" s="121"/>
      <c r="I705" s="121"/>
      <c r="J705" s="121"/>
      <c r="K705" s="121"/>
      <c r="L705" s="121"/>
    </row>
    <row r="706" customHeight="1" spans="1:12">
      <c r="A706" s="120"/>
      <c r="B706" s="120"/>
      <c r="C706" s="120"/>
      <c r="D706" s="120"/>
      <c r="E706" s="120"/>
      <c r="F706" s="120"/>
      <c r="G706" s="121"/>
      <c r="H706" s="121"/>
      <c r="I706" s="121"/>
      <c r="J706" s="121"/>
      <c r="K706" s="121"/>
      <c r="L706" s="121"/>
    </row>
    <row r="707" customHeight="1" spans="1:12">
      <c r="A707" s="120"/>
      <c r="B707" s="120"/>
      <c r="C707" s="120"/>
      <c r="D707" s="120"/>
      <c r="E707" s="120"/>
      <c r="F707" s="120"/>
      <c r="G707" s="121"/>
      <c r="H707" s="121"/>
      <c r="I707" s="121"/>
      <c r="J707" s="121"/>
      <c r="K707" s="121"/>
      <c r="L707" s="121"/>
    </row>
    <row r="708" customHeight="1" spans="1:12">
      <c r="A708" s="120"/>
      <c r="B708" s="120"/>
      <c r="C708" s="120"/>
      <c r="D708" s="120"/>
      <c r="E708" s="120"/>
      <c r="F708" s="120"/>
      <c r="G708" s="121"/>
      <c r="H708" s="121"/>
      <c r="I708" s="121"/>
      <c r="J708" s="121"/>
      <c r="K708" s="121"/>
      <c r="L708" s="121"/>
    </row>
    <row r="709" customHeight="1" spans="1:12">
      <c r="A709" s="120"/>
      <c r="B709" s="120"/>
      <c r="C709" s="120"/>
      <c r="D709" s="120"/>
      <c r="E709" s="120"/>
      <c r="F709" s="120"/>
      <c r="G709" s="121"/>
      <c r="H709" s="121"/>
      <c r="I709" s="121"/>
      <c r="J709" s="121"/>
      <c r="K709" s="121"/>
      <c r="L709" s="121"/>
    </row>
    <row r="710" customHeight="1" spans="1:12">
      <c r="A710" s="120"/>
      <c r="B710" s="120"/>
      <c r="C710" s="120"/>
      <c r="D710" s="120"/>
      <c r="E710" s="120"/>
      <c r="F710" s="120"/>
      <c r="G710" s="121"/>
      <c r="H710" s="121"/>
      <c r="I710" s="121"/>
      <c r="J710" s="121"/>
      <c r="K710" s="121"/>
      <c r="L710" s="121"/>
    </row>
    <row r="711" customHeight="1" spans="1:12">
      <c r="A711" s="120"/>
      <c r="B711" s="120"/>
      <c r="C711" s="120"/>
      <c r="D711" s="120"/>
      <c r="E711" s="120"/>
      <c r="F711" s="120"/>
      <c r="G711" s="121"/>
      <c r="H711" s="121"/>
      <c r="I711" s="121"/>
      <c r="J711" s="121"/>
      <c r="K711" s="121"/>
      <c r="L711" s="121"/>
    </row>
    <row r="712" customHeight="1" spans="1:12">
      <c r="A712" s="120"/>
      <c r="B712" s="120"/>
      <c r="C712" s="120"/>
      <c r="D712" s="120"/>
      <c r="E712" s="120"/>
      <c r="F712" s="120"/>
      <c r="G712" s="121"/>
      <c r="H712" s="121"/>
      <c r="I712" s="121"/>
      <c r="J712" s="121"/>
      <c r="K712" s="121"/>
      <c r="L712" s="121"/>
    </row>
    <row r="713" customHeight="1" spans="1:12">
      <c r="A713" s="120"/>
      <c r="B713" s="120"/>
      <c r="C713" s="120"/>
      <c r="D713" s="120"/>
      <c r="E713" s="120"/>
      <c r="F713" s="120"/>
      <c r="G713" s="121"/>
      <c r="H713" s="121"/>
      <c r="I713" s="121"/>
      <c r="J713" s="121"/>
      <c r="K713" s="121"/>
      <c r="L713" s="121"/>
    </row>
    <row r="714" customHeight="1" spans="1:12">
      <c r="A714" s="120"/>
      <c r="B714" s="120"/>
      <c r="C714" s="120"/>
      <c r="D714" s="120"/>
      <c r="E714" s="120"/>
      <c r="F714" s="120"/>
      <c r="G714" s="121"/>
      <c r="H714" s="121"/>
      <c r="I714" s="121"/>
      <c r="J714" s="121"/>
      <c r="K714" s="121"/>
      <c r="L714" s="121"/>
    </row>
    <row r="715" customHeight="1" spans="1:12">
      <c r="A715" s="120"/>
      <c r="B715" s="120"/>
      <c r="C715" s="120"/>
      <c r="D715" s="120"/>
      <c r="E715" s="120"/>
      <c r="F715" s="120"/>
      <c r="G715" s="121"/>
      <c r="H715" s="121"/>
      <c r="I715" s="121"/>
      <c r="J715" s="121"/>
      <c r="K715" s="121"/>
      <c r="L715" s="121"/>
    </row>
    <row r="716" customHeight="1" spans="1:12">
      <c r="A716" s="120"/>
      <c r="B716" s="120"/>
      <c r="C716" s="120"/>
      <c r="D716" s="120"/>
      <c r="E716" s="120"/>
      <c r="F716" s="120"/>
      <c r="G716" s="121"/>
      <c r="H716" s="121"/>
      <c r="I716" s="121"/>
      <c r="J716" s="121"/>
      <c r="K716" s="121"/>
      <c r="L716" s="121"/>
    </row>
    <row r="717" customHeight="1" spans="1:12">
      <c r="A717" s="120"/>
      <c r="B717" s="120"/>
      <c r="C717" s="120"/>
      <c r="D717" s="120"/>
      <c r="E717" s="120"/>
      <c r="F717" s="120"/>
      <c r="G717" s="121"/>
      <c r="H717" s="121"/>
      <c r="I717" s="121"/>
      <c r="J717" s="121"/>
      <c r="K717" s="121"/>
      <c r="L717" s="121"/>
    </row>
    <row r="718" customHeight="1" spans="1:12">
      <c r="A718" s="120"/>
      <c r="B718" s="120"/>
      <c r="C718" s="120"/>
      <c r="D718" s="120"/>
      <c r="E718" s="120"/>
      <c r="F718" s="120"/>
      <c r="G718" s="121"/>
      <c r="H718" s="121"/>
      <c r="I718" s="121"/>
      <c r="J718" s="121"/>
      <c r="K718" s="121"/>
      <c r="L718" s="121"/>
    </row>
    <row r="719" customHeight="1" spans="1:12">
      <c r="A719" s="120"/>
      <c r="B719" s="120"/>
      <c r="C719" s="120"/>
      <c r="D719" s="120"/>
      <c r="E719" s="120"/>
      <c r="F719" s="120"/>
      <c r="G719" s="121"/>
      <c r="H719" s="121"/>
      <c r="I719" s="121"/>
      <c r="J719" s="121"/>
      <c r="K719" s="121"/>
      <c r="L719" s="121"/>
    </row>
    <row r="720" customHeight="1" spans="1:12">
      <c r="A720" s="120"/>
      <c r="B720" s="120"/>
      <c r="C720" s="120"/>
      <c r="D720" s="120"/>
      <c r="E720" s="120"/>
      <c r="F720" s="120"/>
      <c r="G720" s="121"/>
      <c r="H720" s="121"/>
      <c r="I720" s="121"/>
      <c r="J720" s="121"/>
      <c r="K720" s="121"/>
      <c r="L720" s="121"/>
    </row>
    <row r="721" customHeight="1" spans="1:12">
      <c r="A721" s="120"/>
      <c r="B721" s="120"/>
      <c r="C721" s="120"/>
      <c r="D721" s="120"/>
      <c r="E721" s="120"/>
      <c r="F721" s="120"/>
      <c r="G721" s="121"/>
      <c r="H721" s="121"/>
      <c r="I721" s="121"/>
      <c r="J721" s="121"/>
      <c r="K721" s="121"/>
      <c r="L721" s="121"/>
    </row>
    <row r="722" customHeight="1" spans="1:12">
      <c r="A722" s="120"/>
      <c r="B722" s="120"/>
      <c r="C722" s="120"/>
      <c r="D722" s="120"/>
      <c r="E722" s="120"/>
      <c r="F722" s="120"/>
      <c r="G722" s="121"/>
      <c r="H722" s="121"/>
      <c r="I722" s="121"/>
      <c r="J722" s="121"/>
      <c r="K722" s="121"/>
      <c r="L722" s="121"/>
    </row>
    <row r="723" customHeight="1" spans="1:12">
      <c r="A723" s="120"/>
      <c r="B723" s="120"/>
      <c r="C723" s="120"/>
      <c r="D723" s="120"/>
      <c r="E723" s="120"/>
      <c r="F723" s="120"/>
      <c r="G723" s="121"/>
      <c r="H723" s="121"/>
      <c r="I723" s="121"/>
      <c r="J723" s="121"/>
      <c r="K723" s="121"/>
      <c r="L723" s="121"/>
    </row>
    <row r="724" customHeight="1" spans="1:12">
      <c r="A724" s="120"/>
      <c r="B724" s="120"/>
      <c r="C724" s="120"/>
      <c r="D724" s="120"/>
      <c r="E724" s="120"/>
      <c r="F724" s="120"/>
      <c r="G724" s="121"/>
      <c r="H724" s="121"/>
      <c r="I724" s="121"/>
      <c r="J724" s="121"/>
      <c r="K724" s="121"/>
      <c r="L724" s="121"/>
    </row>
    <row r="725" customHeight="1" spans="1:12">
      <c r="A725" s="120"/>
      <c r="B725" s="120"/>
      <c r="C725" s="120"/>
      <c r="D725" s="120"/>
      <c r="E725" s="120"/>
      <c r="F725" s="120"/>
      <c r="G725" s="121"/>
      <c r="H725" s="121"/>
      <c r="I725" s="121"/>
      <c r="J725" s="121"/>
      <c r="K725" s="121"/>
      <c r="L725" s="121"/>
    </row>
    <row r="726" customHeight="1" spans="1:12">
      <c r="A726" s="120"/>
      <c r="B726" s="120"/>
      <c r="C726" s="120"/>
      <c r="D726" s="120"/>
      <c r="E726" s="120"/>
      <c r="F726" s="120"/>
      <c r="G726" s="121"/>
      <c r="H726" s="121"/>
      <c r="I726" s="121"/>
      <c r="J726" s="121"/>
      <c r="K726" s="121"/>
      <c r="L726" s="121"/>
    </row>
    <row r="727" customHeight="1" spans="1:12">
      <c r="A727" s="120"/>
      <c r="B727" s="120"/>
      <c r="C727" s="120"/>
      <c r="D727" s="120"/>
      <c r="E727" s="120"/>
      <c r="F727" s="120"/>
      <c r="G727" s="121"/>
      <c r="H727" s="121"/>
      <c r="I727" s="121"/>
      <c r="J727" s="121"/>
      <c r="K727" s="121"/>
      <c r="L727" s="121"/>
    </row>
    <row r="728" customHeight="1" spans="1:12">
      <c r="A728" s="120"/>
      <c r="B728" s="120"/>
      <c r="C728" s="120"/>
      <c r="D728" s="120"/>
      <c r="E728" s="120"/>
      <c r="F728" s="120"/>
      <c r="G728" s="121"/>
      <c r="H728" s="121"/>
      <c r="I728" s="121"/>
      <c r="J728" s="121"/>
      <c r="K728" s="121"/>
      <c r="L728" s="121"/>
    </row>
    <row r="729" customHeight="1" spans="1:12">
      <c r="A729" s="120"/>
      <c r="B729" s="120"/>
      <c r="C729" s="120"/>
      <c r="D729" s="120"/>
      <c r="E729" s="120"/>
      <c r="F729" s="120"/>
      <c r="G729" s="121"/>
      <c r="H729" s="121"/>
      <c r="I729" s="121"/>
      <c r="J729" s="121"/>
      <c r="K729" s="121"/>
      <c r="L729" s="121"/>
    </row>
    <row r="730" customHeight="1" spans="1:12">
      <c r="A730" s="120"/>
      <c r="B730" s="120"/>
      <c r="C730" s="120"/>
      <c r="D730" s="120"/>
      <c r="E730" s="120"/>
      <c r="F730" s="120"/>
      <c r="G730" s="121"/>
      <c r="H730" s="121"/>
      <c r="I730" s="121"/>
      <c r="J730" s="121"/>
      <c r="K730" s="121"/>
      <c r="L730" s="121"/>
    </row>
    <row r="731" customHeight="1" spans="1:12">
      <c r="A731" s="120"/>
      <c r="B731" s="120"/>
      <c r="C731" s="120"/>
      <c r="D731" s="120"/>
      <c r="E731" s="120"/>
      <c r="F731" s="120"/>
      <c r="G731" s="121"/>
      <c r="H731" s="121"/>
      <c r="I731" s="121"/>
      <c r="J731" s="121"/>
      <c r="K731" s="121"/>
      <c r="L731" s="121"/>
    </row>
    <row r="732" customHeight="1" spans="1:12">
      <c r="A732" s="120"/>
      <c r="B732" s="120"/>
      <c r="C732" s="120"/>
      <c r="D732" s="120"/>
      <c r="E732" s="120"/>
      <c r="F732" s="120"/>
      <c r="G732" s="121"/>
      <c r="H732" s="121"/>
      <c r="I732" s="121"/>
      <c r="J732" s="121"/>
      <c r="K732" s="121"/>
      <c r="L732" s="121"/>
    </row>
    <row r="733" customHeight="1" spans="1:12">
      <c r="A733" s="120"/>
      <c r="B733" s="120"/>
      <c r="C733" s="120"/>
      <c r="D733" s="120"/>
      <c r="E733" s="120"/>
      <c r="F733" s="120"/>
      <c r="G733" s="121"/>
      <c r="H733" s="121"/>
      <c r="I733" s="121"/>
      <c r="J733" s="121"/>
      <c r="K733" s="121"/>
      <c r="L733" s="121"/>
    </row>
    <row r="734" customHeight="1" spans="1:12">
      <c r="A734" s="120"/>
      <c r="B734" s="120"/>
      <c r="C734" s="120"/>
      <c r="D734" s="120"/>
      <c r="E734" s="120"/>
      <c r="F734" s="120"/>
      <c r="G734" s="121"/>
      <c r="H734" s="121"/>
      <c r="I734" s="121"/>
      <c r="J734" s="121"/>
      <c r="K734" s="121"/>
      <c r="L734" s="121"/>
    </row>
    <row r="735" customHeight="1" spans="1:12">
      <c r="A735" s="120"/>
      <c r="B735" s="120"/>
      <c r="C735" s="120"/>
      <c r="D735" s="120"/>
      <c r="E735" s="120"/>
      <c r="F735" s="120"/>
      <c r="G735" s="121"/>
      <c r="H735" s="121"/>
      <c r="I735" s="121"/>
      <c r="J735" s="121"/>
      <c r="K735" s="121"/>
      <c r="L735" s="121"/>
    </row>
    <row r="736" customHeight="1" spans="1:12">
      <c r="A736" s="120"/>
      <c r="B736" s="120"/>
      <c r="C736" s="120"/>
      <c r="D736" s="120"/>
      <c r="E736" s="120"/>
      <c r="F736" s="120"/>
      <c r="G736" s="121"/>
      <c r="H736" s="121"/>
      <c r="I736" s="121"/>
      <c r="J736" s="121"/>
      <c r="K736" s="121"/>
      <c r="L736" s="121"/>
    </row>
    <row r="737" customHeight="1" spans="1:12">
      <c r="A737" s="120"/>
      <c r="B737" s="120"/>
      <c r="C737" s="120"/>
      <c r="D737" s="120"/>
      <c r="E737" s="120"/>
      <c r="F737" s="120"/>
      <c r="G737" s="121"/>
      <c r="H737" s="121"/>
      <c r="I737" s="121"/>
      <c r="J737" s="121"/>
      <c r="K737" s="121"/>
      <c r="L737" s="121"/>
    </row>
    <row r="738" customHeight="1" spans="1:12">
      <c r="A738" s="120"/>
      <c r="B738" s="120"/>
      <c r="C738" s="120"/>
      <c r="D738" s="120"/>
      <c r="E738" s="120"/>
      <c r="F738" s="120"/>
      <c r="G738" s="121"/>
      <c r="H738" s="121"/>
      <c r="I738" s="121"/>
      <c r="J738" s="121"/>
      <c r="K738" s="121"/>
      <c r="L738" s="121"/>
    </row>
    <row r="739" customHeight="1" spans="1:12">
      <c r="A739" s="120"/>
      <c r="B739" s="120"/>
      <c r="C739" s="120"/>
      <c r="D739" s="120"/>
      <c r="E739" s="120"/>
      <c r="F739" s="120"/>
      <c r="G739" s="121"/>
      <c r="H739" s="121"/>
      <c r="I739" s="121"/>
      <c r="J739" s="121"/>
      <c r="K739" s="121"/>
      <c r="L739" s="121"/>
    </row>
    <row r="740" customHeight="1" spans="1:12">
      <c r="A740" s="120"/>
      <c r="B740" s="120"/>
      <c r="C740" s="120"/>
      <c r="D740" s="120"/>
      <c r="E740" s="120"/>
      <c r="F740" s="120"/>
      <c r="G740" s="121"/>
      <c r="H740" s="121"/>
      <c r="I740" s="121"/>
      <c r="J740" s="121"/>
      <c r="K740" s="121"/>
      <c r="L740" s="121"/>
    </row>
    <row r="741" customHeight="1" spans="1:12">
      <c r="A741" s="120"/>
      <c r="B741" s="120"/>
      <c r="C741" s="120"/>
      <c r="D741" s="120"/>
      <c r="E741" s="120"/>
      <c r="F741" s="120"/>
      <c r="G741" s="121"/>
      <c r="H741" s="121"/>
      <c r="I741" s="121"/>
      <c r="J741" s="121"/>
      <c r="K741" s="121"/>
      <c r="L741" s="121"/>
    </row>
    <row r="742" customHeight="1" spans="1:12">
      <c r="A742" s="120"/>
      <c r="B742" s="120"/>
      <c r="C742" s="120"/>
      <c r="D742" s="120"/>
      <c r="E742" s="120"/>
      <c r="F742" s="120"/>
      <c r="G742" s="121"/>
      <c r="H742" s="121"/>
      <c r="I742" s="121"/>
      <c r="J742" s="121"/>
      <c r="K742" s="121"/>
      <c r="L742" s="121"/>
    </row>
    <row r="743" customHeight="1" spans="1:12">
      <c r="A743" s="120"/>
      <c r="B743" s="120"/>
      <c r="C743" s="120"/>
      <c r="D743" s="120"/>
      <c r="E743" s="120"/>
      <c r="F743" s="120"/>
      <c r="G743" s="121"/>
      <c r="H743" s="121"/>
      <c r="I743" s="121"/>
      <c r="J743" s="121"/>
      <c r="K743" s="121"/>
      <c r="L743" s="121"/>
    </row>
    <row r="744" customHeight="1" spans="1:12">
      <c r="A744" s="120"/>
      <c r="B744" s="120"/>
      <c r="C744" s="120"/>
      <c r="D744" s="120"/>
      <c r="E744" s="120"/>
      <c r="F744" s="120"/>
      <c r="G744" s="121"/>
      <c r="H744" s="121"/>
      <c r="I744" s="121"/>
      <c r="J744" s="121"/>
      <c r="K744" s="121"/>
      <c r="L744" s="121"/>
    </row>
    <row r="745" customHeight="1" spans="1:12">
      <c r="A745" s="120"/>
      <c r="B745" s="120"/>
      <c r="C745" s="120"/>
      <c r="D745" s="120"/>
      <c r="E745" s="120"/>
      <c r="F745" s="120"/>
      <c r="G745" s="121"/>
      <c r="H745" s="121"/>
      <c r="I745" s="121"/>
      <c r="J745" s="121"/>
      <c r="K745" s="121"/>
      <c r="L745" s="121"/>
    </row>
    <row r="746" customHeight="1" spans="1:12">
      <c r="A746" s="120"/>
      <c r="B746" s="120"/>
      <c r="C746" s="120"/>
      <c r="D746" s="120"/>
      <c r="E746" s="120"/>
      <c r="F746" s="120"/>
      <c r="G746" s="121"/>
      <c r="H746" s="121"/>
      <c r="I746" s="121"/>
      <c r="J746" s="121"/>
      <c r="K746" s="121"/>
      <c r="L746" s="121"/>
    </row>
    <row r="747" customHeight="1" spans="1:12">
      <c r="A747" s="120"/>
      <c r="B747" s="120"/>
      <c r="C747" s="120"/>
      <c r="D747" s="120"/>
      <c r="E747" s="120"/>
      <c r="F747" s="120"/>
      <c r="G747" s="121"/>
      <c r="H747" s="121"/>
      <c r="I747" s="121"/>
      <c r="J747" s="121"/>
      <c r="K747" s="121"/>
      <c r="L747" s="121"/>
    </row>
    <row r="748" customHeight="1" spans="1:12">
      <c r="A748" s="120"/>
      <c r="B748" s="120"/>
      <c r="C748" s="120"/>
      <c r="D748" s="120"/>
      <c r="E748" s="120"/>
      <c r="F748" s="120"/>
      <c r="G748" s="121"/>
      <c r="H748" s="121"/>
      <c r="I748" s="121"/>
      <c r="J748" s="121"/>
      <c r="K748" s="121"/>
      <c r="L748" s="121"/>
    </row>
    <row r="749" customHeight="1" spans="1:12">
      <c r="A749" s="120"/>
      <c r="B749" s="120"/>
      <c r="C749" s="120"/>
      <c r="D749" s="120"/>
      <c r="E749" s="120"/>
      <c r="F749" s="120"/>
      <c r="G749" s="121"/>
      <c r="H749" s="121"/>
      <c r="I749" s="121"/>
      <c r="J749" s="121"/>
      <c r="K749" s="121"/>
      <c r="L749" s="121"/>
    </row>
    <row r="750" customHeight="1" spans="1:12">
      <c r="A750" s="120"/>
      <c r="B750" s="120"/>
      <c r="C750" s="120"/>
      <c r="D750" s="120"/>
      <c r="E750" s="120"/>
      <c r="F750" s="120"/>
      <c r="G750" s="121"/>
      <c r="H750" s="121"/>
      <c r="I750" s="121"/>
      <c r="J750" s="121"/>
      <c r="K750" s="121"/>
      <c r="L750" s="121"/>
    </row>
    <row r="751" customHeight="1" spans="1:12">
      <c r="A751" s="120"/>
      <c r="B751" s="120"/>
      <c r="C751" s="120"/>
      <c r="D751" s="120"/>
      <c r="E751" s="120"/>
      <c r="F751" s="120"/>
      <c r="G751" s="121"/>
      <c r="H751" s="121"/>
      <c r="I751" s="121"/>
      <c r="J751" s="121"/>
      <c r="K751" s="121"/>
      <c r="L751" s="121"/>
    </row>
    <row r="752" customHeight="1" spans="1:12">
      <c r="A752" s="120"/>
      <c r="B752" s="120"/>
      <c r="C752" s="120"/>
      <c r="D752" s="120"/>
      <c r="E752" s="120"/>
      <c r="F752" s="120"/>
      <c r="G752" s="121"/>
      <c r="H752" s="121"/>
      <c r="I752" s="121"/>
      <c r="J752" s="121"/>
      <c r="K752" s="121"/>
      <c r="L752" s="121"/>
    </row>
    <row r="753" customHeight="1" spans="1:12">
      <c r="A753" s="120"/>
      <c r="B753" s="120"/>
      <c r="C753" s="120"/>
      <c r="D753" s="120"/>
      <c r="E753" s="120"/>
      <c r="F753" s="120"/>
      <c r="G753" s="121"/>
      <c r="H753" s="121"/>
      <c r="I753" s="121"/>
      <c r="J753" s="121"/>
      <c r="K753" s="121"/>
      <c r="L753" s="121"/>
    </row>
    <row r="754" customHeight="1" spans="1:12">
      <c r="A754" s="120"/>
      <c r="B754" s="120"/>
      <c r="C754" s="120"/>
      <c r="D754" s="120"/>
      <c r="E754" s="120"/>
      <c r="F754" s="120"/>
      <c r="G754" s="121"/>
      <c r="H754" s="121"/>
      <c r="I754" s="121"/>
      <c r="J754" s="121"/>
      <c r="K754" s="121"/>
      <c r="L754" s="121"/>
    </row>
    <row r="755" customHeight="1" spans="1:12">
      <c r="A755" s="120"/>
      <c r="B755" s="120"/>
      <c r="C755" s="120"/>
      <c r="D755" s="120"/>
      <c r="E755" s="120"/>
      <c r="F755" s="120"/>
      <c r="G755" s="121"/>
      <c r="H755" s="121"/>
      <c r="I755" s="121"/>
      <c r="J755" s="121"/>
      <c r="K755" s="121"/>
      <c r="L755" s="121"/>
    </row>
    <row r="756" customHeight="1" spans="1:12">
      <c r="A756" s="120"/>
      <c r="B756" s="120"/>
      <c r="C756" s="120"/>
      <c r="D756" s="120"/>
      <c r="E756" s="120"/>
      <c r="F756" s="120"/>
      <c r="G756" s="121"/>
      <c r="H756" s="121"/>
      <c r="I756" s="121"/>
      <c r="J756" s="121"/>
      <c r="K756" s="121"/>
      <c r="L756" s="121"/>
    </row>
    <row r="757" customHeight="1" spans="1:12">
      <c r="A757" s="120"/>
      <c r="B757" s="120"/>
      <c r="C757" s="120"/>
      <c r="D757" s="120"/>
      <c r="E757" s="120"/>
      <c r="F757" s="120"/>
      <c r="G757" s="121"/>
      <c r="H757" s="121"/>
      <c r="I757" s="121"/>
      <c r="J757" s="121"/>
      <c r="K757" s="121"/>
      <c r="L757" s="121"/>
    </row>
    <row r="758" customHeight="1" spans="1:12">
      <c r="A758" s="120"/>
      <c r="B758" s="120"/>
      <c r="C758" s="120"/>
      <c r="D758" s="120"/>
      <c r="E758" s="120"/>
      <c r="F758" s="120"/>
      <c r="G758" s="121"/>
      <c r="H758" s="121"/>
      <c r="I758" s="121"/>
      <c r="J758" s="121"/>
      <c r="K758" s="121"/>
      <c r="L758" s="121"/>
    </row>
    <row r="759" customHeight="1" spans="1:12">
      <c r="A759" s="120"/>
      <c r="B759" s="120"/>
      <c r="C759" s="120"/>
      <c r="D759" s="120"/>
      <c r="E759" s="120"/>
      <c r="F759" s="120"/>
      <c r="G759" s="121"/>
      <c r="H759" s="121"/>
      <c r="I759" s="121"/>
      <c r="J759" s="121"/>
      <c r="K759" s="121"/>
      <c r="L759" s="121"/>
    </row>
    <row r="760" customHeight="1" spans="1:12">
      <c r="A760" s="120"/>
      <c r="B760" s="120"/>
      <c r="C760" s="120"/>
      <c r="D760" s="120"/>
      <c r="E760" s="120"/>
      <c r="F760" s="120"/>
      <c r="G760" s="121"/>
      <c r="H760" s="121"/>
      <c r="I760" s="121"/>
      <c r="J760" s="121"/>
      <c r="K760" s="121"/>
      <c r="L760" s="121"/>
    </row>
    <row r="761" customHeight="1" spans="1:12">
      <c r="A761" s="120"/>
      <c r="B761" s="120"/>
      <c r="C761" s="120"/>
      <c r="D761" s="120"/>
      <c r="E761" s="120"/>
      <c r="F761" s="120"/>
      <c r="G761" s="121"/>
      <c r="H761" s="121"/>
      <c r="I761" s="121"/>
      <c r="J761" s="121"/>
      <c r="K761" s="121"/>
      <c r="L761" s="121"/>
    </row>
    <row r="762" customHeight="1" spans="1:12">
      <c r="A762" s="120"/>
      <c r="B762" s="120"/>
      <c r="C762" s="120"/>
      <c r="D762" s="120"/>
      <c r="E762" s="120"/>
      <c r="F762" s="120"/>
      <c r="G762" s="121"/>
      <c r="H762" s="121"/>
      <c r="I762" s="121"/>
      <c r="J762" s="121"/>
      <c r="K762" s="121"/>
      <c r="L762" s="121"/>
    </row>
    <row r="763" customHeight="1" spans="1:12">
      <c r="A763" s="120"/>
      <c r="B763" s="120"/>
      <c r="C763" s="120"/>
      <c r="D763" s="120"/>
      <c r="E763" s="120"/>
      <c r="F763" s="120"/>
      <c r="G763" s="121"/>
      <c r="H763" s="121"/>
      <c r="I763" s="121"/>
      <c r="J763" s="121"/>
      <c r="K763" s="121"/>
      <c r="L763" s="121"/>
    </row>
    <row r="764" customHeight="1" spans="1:12">
      <c r="A764" s="120"/>
      <c r="B764" s="120"/>
      <c r="C764" s="120"/>
      <c r="D764" s="120"/>
      <c r="E764" s="120"/>
      <c r="F764" s="120"/>
      <c r="G764" s="121"/>
      <c r="H764" s="121"/>
      <c r="I764" s="121"/>
      <c r="J764" s="121"/>
      <c r="K764" s="121"/>
      <c r="L764" s="121"/>
    </row>
    <row r="765" customHeight="1" spans="1:12">
      <c r="A765" s="120"/>
      <c r="B765" s="120"/>
      <c r="C765" s="120"/>
      <c r="D765" s="120"/>
      <c r="E765" s="120"/>
      <c r="F765" s="120"/>
      <c r="G765" s="121"/>
      <c r="H765" s="121"/>
      <c r="I765" s="121"/>
      <c r="J765" s="121"/>
      <c r="K765" s="121"/>
      <c r="L765" s="121"/>
    </row>
    <row r="766" customHeight="1" spans="1:12">
      <c r="A766" s="120"/>
      <c r="B766" s="120"/>
      <c r="C766" s="120"/>
      <c r="D766" s="120"/>
      <c r="E766" s="120"/>
      <c r="F766" s="120"/>
      <c r="G766" s="121"/>
      <c r="H766" s="121"/>
      <c r="I766" s="121"/>
      <c r="J766" s="121"/>
      <c r="K766" s="121"/>
      <c r="L766" s="121"/>
    </row>
    <row r="767" customHeight="1" spans="1:12">
      <c r="A767" s="120"/>
      <c r="B767" s="120"/>
      <c r="C767" s="120"/>
      <c r="D767" s="120"/>
      <c r="E767" s="120"/>
      <c r="F767" s="120"/>
      <c r="G767" s="121"/>
      <c r="H767" s="121"/>
      <c r="I767" s="121"/>
      <c r="J767" s="121"/>
      <c r="K767" s="121"/>
      <c r="L767" s="121"/>
    </row>
    <row r="768" customHeight="1" spans="1:12">
      <c r="A768" s="120"/>
      <c r="B768" s="120"/>
      <c r="C768" s="120"/>
      <c r="D768" s="120"/>
      <c r="E768" s="120"/>
      <c r="F768" s="120"/>
      <c r="G768" s="121"/>
      <c r="H768" s="121"/>
      <c r="I768" s="121"/>
      <c r="J768" s="121"/>
      <c r="K768" s="121"/>
      <c r="L768" s="121"/>
    </row>
    <row r="769" customHeight="1" spans="1:12">
      <c r="A769" s="120"/>
      <c r="B769" s="120"/>
      <c r="C769" s="120"/>
      <c r="D769" s="120"/>
      <c r="E769" s="120"/>
      <c r="F769" s="120"/>
      <c r="G769" s="121"/>
      <c r="H769" s="121"/>
      <c r="I769" s="121"/>
      <c r="J769" s="121"/>
      <c r="K769" s="121"/>
      <c r="L769" s="121"/>
    </row>
    <row r="770" customHeight="1" spans="1:12">
      <c r="A770" s="120"/>
      <c r="B770" s="120"/>
      <c r="C770" s="120"/>
      <c r="D770" s="120"/>
      <c r="E770" s="120"/>
      <c r="F770" s="120"/>
      <c r="G770" s="121"/>
      <c r="H770" s="121"/>
      <c r="I770" s="121"/>
      <c r="J770" s="121"/>
      <c r="K770" s="121"/>
      <c r="L770" s="121"/>
    </row>
    <row r="771" customHeight="1" spans="1:12">
      <c r="A771" s="120"/>
      <c r="B771" s="120"/>
      <c r="C771" s="120"/>
      <c r="D771" s="120"/>
      <c r="E771" s="120"/>
      <c r="F771" s="120"/>
      <c r="G771" s="121"/>
      <c r="H771" s="121"/>
      <c r="I771" s="121"/>
      <c r="J771" s="121"/>
      <c r="K771" s="121"/>
      <c r="L771" s="121"/>
    </row>
    <row r="772" customHeight="1" spans="1:12">
      <c r="A772" s="120"/>
      <c r="B772" s="120"/>
      <c r="C772" s="120"/>
      <c r="D772" s="120"/>
      <c r="E772" s="120"/>
      <c r="F772" s="120"/>
      <c r="G772" s="121"/>
      <c r="H772" s="121"/>
      <c r="I772" s="121"/>
      <c r="J772" s="121"/>
      <c r="K772" s="121"/>
      <c r="L772" s="121"/>
    </row>
    <row r="773" customHeight="1" spans="1:12">
      <c r="A773" s="120"/>
      <c r="B773" s="120"/>
      <c r="C773" s="120"/>
      <c r="D773" s="120"/>
      <c r="E773" s="120"/>
      <c r="F773" s="120"/>
      <c r="G773" s="121"/>
      <c r="H773" s="121"/>
      <c r="I773" s="121"/>
      <c r="J773" s="121"/>
      <c r="K773" s="121"/>
      <c r="L773" s="121"/>
    </row>
    <row r="774" customHeight="1" spans="1:12">
      <c r="A774" s="120"/>
      <c r="B774" s="120"/>
      <c r="C774" s="120"/>
      <c r="D774" s="120"/>
      <c r="E774" s="120"/>
      <c r="F774" s="120"/>
      <c r="G774" s="121"/>
      <c r="H774" s="121"/>
      <c r="I774" s="121"/>
      <c r="J774" s="121"/>
      <c r="K774" s="121"/>
      <c r="L774" s="121"/>
    </row>
    <row r="775" customHeight="1" spans="1:12">
      <c r="A775" s="120"/>
      <c r="B775" s="120"/>
      <c r="C775" s="120"/>
      <c r="D775" s="120"/>
      <c r="E775" s="120"/>
      <c r="F775" s="120"/>
      <c r="G775" s="121"/>
      <c r="H775" s="121"/>
      <c r="I775" s="121"/>
      <c r="J775" s="121"/>
      <c r="K775" s="121"/>
      <c r="L775" s="121"/>
    </row>
    <row r="776" customHeight="1" spans="1:12">
      <c r="A776" s="120"/>
      <c r="B776" s="120"/>
      <c r="C776" s="120"/>
      <c r="D776" s="120"/>
      <c r="E776" s="120"/>
      <c r="F776" s="120"/>
      <c r="G776" s="121"/>
      <c r="H776" s="121"/>
      <c r="I776" s="121"/>
      <c r="J776" s="121"/>
      <c r="K776" s="121"/>
      <c r="L776" s="121"/>
    </row>
    <row r="777" customHeight="1" spans="1:12">
      <c r="A777" s="120"/>
      <c r="B777" s="120"/>
      <c r="C777" s="120"/>
      <c r="D777" s="120"/>
      <c r="E777" s="120"/>
      <c r="F777" s="120"/>
      <c r="G777" s="121"/>
      <c r="H777" s="121"/>
      <c r="I777" s="121"/>
      <c r="J777" s="121"/>
      <c r="K777" s="121"/>
      <c r="L777" s="121"/>
    </row>
    <row r="778" customHeight="1" spans="1:12">
      <c r="A778" s="120"/>
      <c r="B778" s="120"/>
      <c r="C778" s="120"/>
      <c r="D778" s="120"/>
      <c r="E778" s="120"/>
      <c r="F778" s="120"/>
      <c r="G778" s="121"/>
      <c r="H778" s="121"/>
      <c r="I778" s="121"/>
      <c r="J778" s="121"/>
      <c r="K778" s="121"/>
      <c r="L778" s="121"/>
    </row>
    <row r="779" customHeight="1" spans="1:12">
      <c r="A779" s="120"/>
      <c r="B779" s="120"/>
      <c r="C779" s="120"/>
      <c r="D779" s="120"/>
      <c r="E779" s="120"/>
      <c r="F779" s="120"/>
      <c r="G779" s="121"/>
      <c r="H779" s="121"/>
      <c r="I779" s="121"/>
      <c r="J779" s="121"/>
      <c r="K779" s="121"/>
      <c r="L779" s="121"/>
    </row>
    <row r="780" customHeight="1" spans="1:12">
      <c r="A780" s="120"/>
      <c r="B780" s="120"/>
      <c r="C780" s="120"/>
      <c r="D780" s="120"/>
      <c r="E780" s="120"/>
      <c r="F780" s="120"/>
      <c r="G780" s="121"/>
      <c r="H780" s="121"/>
      <c r="I780" s="121"/>
      <c r="J780" s="121"/>
      <c r="K780" s="121"/>
      <c r="L780" s="121"/>
    </row>
    <row r="781" customHeight="1" spans="1:12">
      <c r="A781" s="120"/>
      <c r="B781" s="120"/>
      <c r="C781" s="120"/>
      <c r="D781" s="120"/>
      <c r="E781" s="120"/>
      <c r="F781" s="120"/>
      <c r="G781" s="121"/>
      <c r="H781" s="121"/>
      <c r="I781" s="121"/>
      <c r="J781" s="121"/>
      <c r="K781" s="121"/>
      <c r="L781" s="121"/>
    </row>
    <row r="782" customHeight="1" spans="1:12">
      <c r="A782" s="120"/>
      <c r="B782" s="120"/>
      <c r="C782" s="120"/>
      <c r="D782" s="120"/>
      <c r="E782" s="120"/>
      <c r="F782" s="120"/>
      <c r="G782" s="121"/>
      <c r="H782" s="121"/>
      <c r="I782" s="121"/>
      <c r="J782" s="121"/>
      <c r="K782" s="121"/>
      <c r="L782" s="121"/>
    </row>
    <row r="783" customHeight="1" spans="1:12">
      <c r="A783" s="120"/>
      <c r="B783" s="120"/>
      <c r="C783" s="120"/>
      <c r="D783" s="120"/>
      <c r="E783" s="120"/>
      <c r="F783" s="120"/>
      <c r="G783" s="121"/>
      <c r="H783" s="121"/>
      <c r="I783" s="121"/>
      <c r="J783" s="121"/>
      <c r="K783" s="121"/>
      <c r="L783" s="121"/>
    </row>
    <row r="784" customHeight="1" spans="1:12">
      <c r="A784" s="120"/>
      <c r="B784" s="120"/>
      <c r="C784" s="120"/>
      <c r="D784" s="120"/>
      <c r="E784" s="120"/>
      <c r="F784" s="120"/>
      <c r="G784" s="121"/>
      <c r="H784" s="121"/>
      <c r="I784" s="121"/>
      <c r="J784" s="121"/>
      <c r="K784" s="121"/>
      <c r="L784" s="121"/>
    </row>
    <row r="785" customHeight="1" spans="1:12">
      <c r="A785" s="120"/>
      <c r="B785" s="120"/>
      <c r="C785" s="120"/>
      <c r="D785" s="120"/>
      <c r="E785" s="120"/>
      <c r="F785" s="120"/>
      <c r="G785" s="121"/>
      <c r="H785" s="121"/>
      <c r="I785" s="121"/>
      <c r="J785" s="121"/>
      <c r="K785" s="121"/>
      <c r="L785" s="121"/>
    </row>
    <row r="786" customHeight="1" spans="1:12">
      <c r="A786" s="120"/>
      <c r="B786" s="120"/>
      <c r="C786" s="120"/>
      <c r="D786" s="120"/>
      <c r="E786" s="120"/>
      <c r="F786" s="120"/>
      <c r="G786" s="121"/>
      <c r="H786" s="121"/>
      <c r="I786" s="121"/>
      <c r="J786" s="121"/>
      <c r="K786" s="121"/>
      <c r="L786" s="121"/>
    </row>
    <row r="787" customHeight="1" spans="1:12">
      <c r="A787" s="120"/>
      <c r="B787" s="120"/>
      <c r="C787" s="120"/>
      <c r="D787" s="120"/>
      <c r="E787" s="120"/>
      <c r="F787" s="120"/>
      <c r="G787" s="121"/>
      <c r="H787" s="121"/>
      <c r="I787" s="121"/>
      <c r="J787" s="121"/>
      <c r="K787" s="121"/>
      <c r="L787" s="121"/>
    </row>
    <row r="788" customHeight="1" spans="1:12">
      <c r="A788" s="120"/>
      <c r="B788" s="120"/>
      <c r="C788" s="120"/>
      <c r="D788" s="120"/>
      <c r="E788" s="120"/>
      <c r="F788" s="120"/>
      <c r="G788" s="121"/>
      <c r="H788" s="121"/>
      <c r="I788" s="121"/>
      <c r="J788" s="121"/>
      <c r="K788" s="121"/>
      <c r="L788" s="121"/>
    </row>
    <row r="789" customHeight="1" spans="1:12">
      <c r="A789" s="120"/>
      <c r="B789" s="120"/>
      <c r="C789" s="120"/>
      <c r="D789" s="120"/>
      <c r="E789" s="120"/>
      <c r="F789" s="120"/>
      <c r="G789" s="121"/>
      <c r="H789" s="121"/>
      <c r="I789" s="121"/>
      <c r="J789" s="121"/>
      <c r="K789" s="121"/>
      <c r="L789" s="121"/>
    </row>
    <row r="790" customHeight="1" spans="1:12">
      <c r="A790" s="120"/>
      <c r="B790" s="120"/>
      <c r="C790" s="120"/>
      <c r="D790" s="120"/>
      <c r="E790" s="120"/>
      <c r="F790" s="120"/>
      <c r="G790" s="121"/>
      <c r="H790" s="121"/>
      <c r="I790" s="121"/>
      <c r="J790" s="121"/>
      <c r="K790" s="121"/>
      <c r="L790" s="121"/>
    </row>
    <row r="791" customHeight="1" spans="1:12">
      <c r="A791" s="120"/>
      <c r="B791" s="120"/>
      <c r="C791" s="120"/>
      <c r="D791" s="120"/>
      <c r="E791" s="120"/>
      <c r="F791" s="120"/>
      <c r="G791" s="121"/>
      <c r="H791" s="121"/>
      <c r="I791" s="121"/>
      <c r="J791" s="121"/>
      <c r="K791" s="121"/>
      <c r="L791" s="121"/>
    </row>
    <row r="792" customHeight="1" spans="1:12">
      <c r="A792" s="120"/>
      <c r="B792" s="120"/>
      <c r="C792" s="120"/>
      <c r="D792" s="120"/>
      <c r="E792" s="120"/>
      <c r="F792" s="120"/>
      <c r="G792" s="121"/>
      <c r="H792" s="121"/>
      <c r="I792" s="121"/>
      <c r="J792" s="121"/>
      <c r="K792" s="121"/>
      <c r="L792" s="121"/>
    </row>
    <row r="793" customHeight="1" spans="1:12">
      <c r="A793" s="120"/>
      <c r="B793" s="120"/>
      <c r="C793" s="120"/>
      <c r="D793" s="120"/>
      <c r="E793" s="120"/>
      <c r="F793" s="120"/>
      <c r="G793" s="121"/>
      <c r="H793" s="121"/>
      <c r="I793" s="121"/>
      <c r="J793" s="121"/>
      <c r="K793" s="121"/>
      <c r="L793" s="121"/>
    </row>
    <row r="794" customHeight="1" spans="1:12">
      <c r="A794" s="120"/>
      <c r="B794" s="120"/>
      <c r="C794" s="120"/>
      <c r="D794" s="120"/>
      <c r="E794" s="120"/>
      <c r="F794" s="120"/>
      <c r="G794" s="121"/>
      <c r="H794" s="121"/>
      <c r="I794" s="121"/>
      <c r="J794" s="121"/>
      <c r="K794" s="121"/>
      <c r="L794" s="121"/>
    </row>
    <row r="795" customHeight="1" spans="1:12">
      <c r="A795" s="120"/>
      <c r="B795" s="120"/>
      <c r="C795" s="120"/>
      <c r="D795" s="120"/>
      <c r="E795" s="120"/>
      <c r="F795" s="120"/>
      <c r="G795" s="121"/>
      <c r="H795" s="121"/>
      <c r="I795" s="121"/>
      <c r="J795" s="121"/>
      <c r="K795" s="121"/>
      <c r="L795" s="121"/>
    </row>
    <row r="796" customHeight="1" spans="1:12">
      <c r="A796" s="120"/>
      <c r="B796" s="120"/>
      <c r="C796" s="120"/>
      <c r="D796" s="120"/>
      <c r="E796" s="120"/>
      <c r="F796" s="120"/>
      <c r="G796" s="121"/>
      <c r="H796" s="121"/>
      <c r="I796" s="121"/>
      <c r="J796" s="121"/>
      <c r="K796" s="121"/>
      <c r="L796" s="121"/>
    </row>
    <row r="797" customHeight="1" spans="1:12">
      <c r="A797" s="120"/>
      <c r="B797" s="120"/>
      <c r="C797" s="120"/>
      <c r="D797" s="120"/>
      <c r="E797" s="120"/>
      <c r="F797" s="120"/>
      <c r="G797" s="121"/>
      <c r="H797" s="121"/>
      <c r="I797" s="121"/>
      <c r="J797" s="121"/>
      <c r="K797" s="121"/>
      <c r="L797" s="121"/>
    </row>
    <row r="798" customHeight="1" spans="1:12">
      <c r="A798" s="120"/>
      <c r="B798" s="120"/>
      <c r="C798" s="120"/>
      <c r="D798" s="120"/>
      <c r="E798" s="120"/>
      <c r="F798" s="120"/>
      <c r="G798" s="121"/>
      <c r="H798" s="121"/>
      <c r="I798" s="121"/>
      <c r="J798" s="121"/>
      <c r="K798" s="121"/>
      <c r="L798" s="121"/>
    </row>
    <row r="799" customHeight="1" spans="1:12">
      <c r="A799" s="120"/>
      <c r="B799" s="120"/>
      <c r="C799" s="120"/>
      <c r="D799" s="120"/>
      <c r="E799" s="120"/>
      <c r="F799" s="120"/>
      <c r="G799" s="121"/>
      <c r="H799" s="121"/>
      <c r="I799" s="121"/>
      <c r="J799" s="121"/>
      <c r="K799" s="121"/>
      <c r="L799" s="121"/>
    </row>
    <row r="800" customHeight="1" spans="1:12">
      <c r="A800" s="120"/>
      <c r="B800" s="120"/>
      <c r="C800" s="120"/>
      <c r="D800" s="120"/>
      <c r="E800" s="120"/>
      <c r="F800" s="120"/>
      <c r="G800" s="121"/>
      <c r="H800" s="121"/>
      <c r="I800" s="121"/>
      <c r="J800" s="121"/>
      <c r="K800" s="121"/>
      <c r="L800" s="121"/>
    </row>
    <row r="801" customHeight="1" spans="1:12">
      <c r="A801" s="120"/>
      <c r="B801" s="120"/>
      <c r="C801" s="120"/>
      <c r="D801" s="120"/>
      <c r="E801" s="120"/>
      <c r="F801" s="120"/>
      <c r="G801" s="121"/>
      <c r="H801" s="121"/>
      <c r="I801" s="121"/>
      <c r="J801" s="121"/>
      <c r="K801" s="121"/>
      <c r="L801" s="121"/>
    </row>
    <row r="802" customHeight="1" spans="1:12">
      <c r="A802" s="120"/>
      <c r="B802" s="120"/>
      <c r="C802" s="120"/>
      <c r="D802" s="120"/>
      <c r="E802" s="120"/>
      <c r="F802" s="120"/>
      <c r="G802" s="121"/>
      <c r="H802" s="121"/>
      <c r="I802" s="121"/>
      <c r="J802" s="121"/>
      <c r="K802" s="121"/>
      <c r="L802" s="121"/>
    </row>
    <row r="803" customHeight="1" spans="1:12">
      <c r="A803" s="120"/>
      <c r="B803" s="120"/>
      <c r="C803" s="120"/>
      <c r="D803" s="120"/>
      <c r="E803" s="120"/>
      <c r="F803" s="120"/>
      <c r="G803" s="121"/>
      <c r="H803" s="121"/>
      <c r="I803" s="121"/>
      <c r="J803" s="121"/>
      <c r="K803" s="121"/>
      <c r="L803" s="121"/>
    </row>
    <row r="804" customHeight="1" spans="1:12">
      <c r="A804" s="120"/>
      <c r="B804" s="120"/>
      <c r="C804" s="120"/>
      <c r="D804" s="120"/>
      <c r="E804" s="120"/>
      <c r="F804" s="120"/>
      <c r="G804" s="121"/>
      <c r="H804" s="121"/>
      <c r="I804" s="121"/>
      <c r="J804" s="121"/>
      <c r="K804" s="121"/>
      <c r="L804" s="121"/>
    </row>
    <row r="805" customHeight="1" spans="1:12">
      <c r="A805" s="120"/>
      <c r="B805" s="120"/>
      <c r="C805" s="120"/>
      <c r="D805" s="120"/>
      <c r="E805" s="120"/>
      <c r="F805" s="120"/>
      <c r="G805" s="121"/>
      <c r="H805" s="121"/>
      <c r="I805" s="121"/>
      <c r="J805" s="121"/>
      <c r="K805" s="121"/>
      <c r="L805" s="121"/>
    </row>
    <row r="806" customHeight="1" spans="1:12">
      <c r="A806" s="120"/>
      <c r="B806" s="120"/>
      <c r="C806" s="120"/>
      <c r="D806" s="120"/>
      <c r="E806" s="120"/>
      <c r="F806" s="120"/>
      <c r="G806" s="121"/>
      <c r="H806" s="121"/>
      <c r="I806" s="121"/>
      <c r="J806" s="121"/>
      <c r="K806" s="121"/>
      <c r="L806" s="121"/>
    </row>
    <row r="807" customHeight="1" spans="1:12">
      <c r="A807" s="120"/>
      <c r="B807" s="120"/>
      <c r="C807" s="120"/>
      <c r="D807" s="120"/>
      <c r="E807" s="120"/>
      <c r="F807" s="120"/>
      <c r="G807" s="121"/>
      <c r="H807" s="121"/>
      <c r="I807" s="121"/>
      <c r="J807" s="121"/>
      <c r="K807" s="121"/>
      <c r="L807" s="121"/>
    </row>
    <row r="808" customHeight="1" spans="1:12">
      <c r="A808" s="120"/>
      <c r="B808" s="120"/>
      <c r="C808" s="120"/>
      <c r="D808" s="120"/>
      <c r="E808" s="120"/>
      <c r="F808" s="120"/>
      <c r="G808" s="121"/>
      <c r="H808" s="121"/>
      <c r="I808" s="121"/>
      <c r="J808" s="121"/>
      <c r="K808" s="121"/>
      <c r="L808" s="121"/>
    </row>
    <row r="809" customHeight="1" spans="1:12">
      <c r="A809" s="120"/>
      <c r="B809" s="120"/>
      <c r="C809" s="120"/>
      <c r="D809" s="120"/>
      <c r="E809" s="120"/>
      <c r="F809" s="120"/>
      <c r="G809" s="121"/>
      <c r="H809" s="121"/>
      <c r="I809" s="121"/>
      <c r="J809" s="121"/>
      <c r="K809" s="121"/>
      <c r="L809" s="121"/>
    </row>
    <row r="810" customHeight="1" spans="1:12">
      <c r="A810" s="120"/>
      <c r="B810" s="120"/>
      <c r="C810" s="120"/>
      <c r="D810" s="120"/>
      <c r="E810" s="120"/>
      <c r="F810" s="120"/>
      <c r="G810" s="121"/>
      <c r="H810" s="121"/>
      <c r="I810" s="121"/>
      <c r="J810" s="121"/>
      <c r="K810" s="121"/>
      <c r="L810" s="121"/>
    </row>
    <row r="811" customHeight="1" spans="1:12">
      <c r="A811" s="120"/>
      <c r="B811" s="120"/>
      <c r="C811" s="120"/>
      <c r="D811" s="120"/>
      <c r="E811" s="120"/>
      <c r="F811" s="120"/>
      <c r="G811" s="121"/>
      <c r="H811" s="121"/>
      <c r="I811" s="121"/>
      <c r="J811" s="121"/>
      <c r="K811" s="121"/>
      <c r="L811" s="121"/>
    </row>
    <row r="812" customHeight="1" spans="1:12">
      <c r="A812" s="120"/>
      <c r="B812" s="120"/>
      <c r="C812" s="120"/>
      <c r="D812" s="120"/>
      <c r="E812" s="120"/>
      <c r="F812" s="120"/>
      <c r="G812" s="121"/>
      <c r="H812" s="121"/>
      <c r="I812" s="121"/>
      <c r="J812" s="121"/>
      <c r="K812" s="121"/>
      <c r="L812" s="121"/>
    </row>
    <row r="813" customHeight="1" spans="1:12">
      <c r="A813" s="120"/>
      <c r="B813" s="120"/>
      <c r="C813" s="120"/>
      <c r="D813" s="120"/>
      <c r="E813" s="120"/>
      <c r="F813" s="120"/>
      <c r="G813" s="121"/>
      <c r="H813" s="121"/>
      <c r="I813" s="121"/>
      <c r="J813" s="121"/>
      <c r="K813" s="121"/>
      <c r="L813" s="121"/>
    </row>
    <row r="814" customHeight="1" spans="1:12">
      <c r="A814" s="120"/>
      <c r="B814" s="120"/>
      <c r="C814" s="120"/>
      <c r="D814" s="120"/>
      <c r="E814" s="120"/>
      <c r="F814" s="120"/>
      <c r="G814" s="121"/>
      <c r="H814" s="121"/>
      <c r="I814" s="121"/>
      <c r="J814" s="121"/>
      <c r="K814" s="121"/>
      <c r="L814" s="121"/>
    </row>
    <row r="815" customHeight="1" spans="1:12">
      <c r="A815" s="120"/>
      <c r="B815" s="120"/>
      <c r="C815" s="120"/>
      <c r="D815" s="120"/>
      <c r="E815" s="120"/>
      <c r="F815" s="120"/>
      <c r="G815" s="121"/>
      <c r="H815" s="121"/>
      <c r="I815" s="121"/>
      <c r="J815" s="121"/>
      <c r="K815" s="121"/>
      <c r="L815" s="121"/>
    </row>
    <row r="816" customHeight="1" spans="1:12">
      <c r="A816" s="120"/>
      <c r="B816" s="120"/>
      <c r="C816" s="120"/>
      <c r="D816" s="120"/>
      <c r="E816" s="120"/>
      <c r="F816" s="120"/>
      <c r="G816" s="121"/>
      <c r="H816" s="121"/>
      <c r="I816" s="121"/>
      <c r="J816" s="121"/>
      <c r="K816" s="121"/>
      <c r="L816" s="121"/>
    </row>
    <row r="817" customHeight="1" spans="1:12">
      <c r="A817" s="120"/>
      <c r="B817" s="120"/>
      <c r="C817" s="120"/>
      <c r="D817" s="120"/>
      <c r="E817" s="120"/>
      <c r="F817" s="120"/>
      <c r="G817" s="121"/>
      <c r="H817" s="121"/>
      <c r="I817" s="121"/>
      <c r="J817" s="121"/>
      <c r="K817" s="121"/>
      <c r="L817" s="121"/>
    </row>
    <row r="818" customHeight="1" spans="1:12">
      <c r="A818" s="120"/>
      <c r="B818" s="120"/>
      <c r="C818" s="120"/>
      <c r="D818" s="120"/>
      <c r="E818" s="120"/>
      <c r="F818" s="120"/>
      <c r="G818" s="121"/>
      <c r="H818" s="121"/>
      <c r="I818" s="121"/>
      <c r="J818" s="121"/>
      <c r="K818" s="121"/>
      <c r="L818" s="121"/>
    </row>
    <row r="819" customHeight="1" spans="1:12">
      <c r="A819" s="120"/>
      <c r="B819" s="120"/>
      <c r="C819" s="120"/>
      <c r="D819" s="120"/>
      <c r="E819" s="120"/>
      <c r="F819" s="120"/>
      <c r="G819" s="121"/>
      <c r="H819" s="121"/>
      <c r="I819" s="121"/>
      <c r="J819" s="121"/>
      <c r="K819" s="121"/>
      <c r="L819" s="121"/>
    </row>
    <row r="820" customHeight="1" spans="1:12">
      <c r="A820" s="120"/>
      <c r="B820" s="120"/>
      <c r="C820" s="120"/>
      <c r="D820" s="120"/>
      <c r="E820" s="120"/>
      <c r="F820" s="120"/>
      <c r="G820" s="121"/>
      <c r="H820" s="121"/>
      <c r="I820" s="121"/>
      <c r="J820" s="121"/>
      <c r="K820" s="121"/>
      <c r="L820" s="121"/>
    </row>
    <row r="821" customHeight="1" spans="1:12">
      <c r="A821" s="120"/>
      <c r="B821" s="120"/>
      <c r="C821" s="120"/>
      <c r="D821" s="120"/>
      <c r="E821" s="120"/>
      <c r="F821" s="120"/>
      <c r="G821" s="121"/>
      <c r="H821" s="121"/>
      <c r="I821" s="121"/>
      <c r="J821" s="121"/>
      <c r="K821" s="121"/>
      <c r="L821" s="121"/>
    </row>
    <row r="822" customHeight="1" spans="1:12">
      <c r="A822" s="120"/>
      <c r="B822" s="120"/>
      <c r="C822" s="120"/>
      <c r="D822" s="120"/>
      <c r="E822" s="120"/>
      <c r="F822" s="120"/>
      <c r="G822" s="121"/>
      <c r="H822" s="121"/>
      <c r="I822" s="121"/>
      <c r="J822" s="121"/>
      <c r="K822" s="121"/>
      <c r="L822" s="121"/>
    </row>
    <row r="823" customHeight="1" spans="1:12">
      <c r="A823" s="120"/>
      <c r="B823" s="120"/>
      <c r="C823" s="120"/>
      <c r="D823" s="120"/>
      <c r="E823" s="120"/>
      <c r="F823" s="120"/>
      <c r="G823" s="121"/>
      <c r="H823" s="121"/>
      <c r="I823" s="121"/>
      <c r="J823" s="121"/>
      <c r="K823" s="121"/>
      <c r="L823" s="121"/>
    </row>
    <row r="824" customHeight="1" spans="1:12">
      <c r="A824" s="120"/>
      <c r="B824" s="120"/>
      <c r="C824" s="120"/>
      <c r="D824" s="120"/>
      <c r="E824" s="120"/>
      <c r="F824" s="120"/>
      <c r="G824" s="121"/>
      <c r="H824" s="121"/>
      <c r="I824" s="121"/>
      <c r="J824" s="121"/>
      <c r="K824" s="121"/>
      <c r="L824" s="121"/>
    </row>
    <row r="825" customHeight="1" spans="1:12">
      <c r="A825" s="120"/>
      <c r="B825" s="120"/>
      <c r="C825" s="120"/>
      <c r="D825" s="120"/>
      <c r="E825" s="120"/>
      <c r="F825" s="120"/>
      <c r="G825" s="121"/>
      <c r="H825" s="121"/>
      <c r="I825" s="121"/>
      <c r="J825" s="121"/>
      <c r="K825" s="121"/>
      <c r="L825" s="121"/>
    </row>
    <row r="826" customHeight="1" spans="1:12">
      <c r="A826" s="120"/>
      <c r="B826" s="120"/>
      <c r="C826" s="120"/>
      <c r="D826" s="120"/>
      <c r="E826" s="120"/>
      <c r="F826" s="120"/>
      <c r="G826" s="121"/>
      <c r="H826" s="121"/>
      <c r="I826" s="121"/>
      <c r="J826" s="121"/>
      <c r="K826" s="121"/>
      <c r="L826" s="121"/>
    </row>
    <row r="827" customHeight="1" spans="1:12">
      <c r="A827" s="120"/>
      <c r="B827" s="120"/>
      <c r="C827" s="120"/>
      <c r="D827" s="120"/>
      <c r="E827" s="120"/>
      <c r="F827" s="120"/>
      <c r="G827" s="121"/>
      <c r="H827" s="121"/>
      <c r="I827" s="121"/>
      <c r="J827" s="121"/>
      <c r="K827" s="121"/>
      <c r="L827" s="121"/>
    </row>
    <row r="828" customHeight="1" spans="1:12">
      <c r="A828" s="120"/>
      <c r="B828" s="120"/>
      <c r="C828" s="120"/>
      <c r="D828" s="120"/>
      <c r="E828" s="120"/>
      <c r="F828" s="120"/>
      <c r="G828" s="121"/>
      <c r="H828" s="121"/>
      <c r="I828" s="121"/>
      <c r="J828" s="121"/>
      <c r="K828" s="121"/>
      <c r="L828" s="121"/>
    </row>
    <row r="829" customHeight="1" spans="1:12">
      <c r="A829" s="120"/>
      <c r="B829" s="120"/>
      <c r="C829" s="120"/>
      <c r="D829" s="120"/>
      <c r="E829" s="120"/>
      <c r="F829" s="120"/>
      <c r="G829" s="121"/>
      <c r="H829" s="121"/>
      <c r="I829" s="121"/>
      <c r="J829" s="121"/>
      <c r="K829" s="121"/>
      <c r="L829" s="121"/>
    </row>
    <row r="830" customHeight="1" spans="1:12">
      <c r="A830" s="120"/>
      <c r="B830" s="120"/>
      <c r="C830" s="120"/>
      <c r="D830" s="120"/>
      <c r="E830" s="120"/>
      <c r="F830" s="120"/>
      <c r="G830" s="121"/>
      <c r="H830" s="121"/>
      <c r="I830" s="121"/>
      <c r="J830" s="121"/>
      <c r="K830" s="121"/>
      <c r="L830" s="121"/>
    </row>
    <row r="831" customHeight="1" spans="1:12">
      <c r="A831" s="120"/>
      <c r="B831" s="120"/>
      <c r="C831" s="120"/>
      <c r="D831" s="120"/>
      <c r="E831" s="120"/>
      <c r="F831" s="120"/>
      <c r="G831" s="121"/>
      <c r="H831" s="121"/>
      <c r="I831" s="121"/>
      <c r="J831" s="121"/>
      <c r="K831" s="121"/>
      <c r="L831" s="121"/>
    </row>
    <row r="832" customHeight="1" spans="1:12">
      <c r="A832" s="120"/>
      <c r="B832" s="120"/>
      <c r="C832" s="120"/>
      <c r="D832" s="120"/>
      <c r="E832" s="120"/>
      <c r="F832" s="120"/>
      <c r="G832" s="121"/>
      <c r="H832" s="121"/>
      <c r="I832" s="121"/>
      <c r="J832" s="121"/>
      <c r="K832" s="121"/>
      <c r="L832" s="121"/>
    </row>
    <row r="833" customHeight="1" spans="1:12">
      <c r="A833" s="120"/>
      <c r="B833" s="120"/>
      <c r="C833" s="120"/>
      <c r="D833" s="120"/>
      <c r="E833" s="120"/>
      <c r="F833" s="120"/>
      <c r="G833" s="121"/>
      <c r="H833" s="121"/>
      <c r="I833" s="121"/>
      <c r="J833" s="121"/>
      <c r="K833" s="121"/>
      <c r="L833" s="121"/>
    </row>
    <row r="834" customHeight="1" spans="1:12">
      <c r="A834" s="120"/>
      <c r="B834" s="120"/>
      <c r="C834" s="120"/>
      <c r="D834" s="120"/>
      <c r="E834" s="120"/>
      <c r="F834" s="120"/>
      <c r="G834" s="121"/>
      <c r="H834" s="121"/>
      <c r="I834" s="121"/>
      <c r="J834" s="121"/>
      <c r="K834" s="121"/>
      <c r="L834" s="122"/>
    </row>
    <row r="835" customHeight="1" spans="1:12">
      <c r="A835" s="120"/>
      <c r="B835" s="120"/>
      <c r="C835" s="120"/>
      <c r="D835" s="120"/>
      <c r="E835" s="120"/>
      <c r="F835" s="120"/>
      <c r="G835" s="121"/>
      <c r="H835" s="121"/>
      <c r="I835" s="121"/>
      <c r="J835" s="121"/>
      <c r="K835" s="121"/>
      <c r="L835" s="122"/>
    </row>
    <row r="836" customHeight="1" spans="1:12">
      <c r="A836" s="122"/>
      <c r="B836" s="122"/>
      <c r="C836" s="122"/>
      <c r="D836" s="122"/>
      <c r="E836" s="122"/>
      <c r="F836" s="122"/>
      <c r="G836" s="122"/>
      <c r="H836" s="122"/>
      <c r="I836" s="122"/>
      <c r="J836" s="122"/>
      <c r="K836" s="122"/>
      <c r="L836" s="122"/>
    </row>
    <row r="837" customHeight="1" spans="1:12">
      <c r="A837" s="122"/>
      <c r="B837" s="122"/>
      <c r="C837" s="122"/>
      <c r="D837" s="122"/>
      <c r="E837" s="122"/>
      <c r="F837" s="122"/>
      <c r="G837" s="122"/>
      <c r="H837" s="122"/>
      <c r="I837" s="122"/>
      <c r="J837" s="122"/>
      <c r="K837" s="122"/>
      <c r="L837" s="122"/>
    </row>
    <row r="838" customHeight="1" spans="1:12">
      <c r="A838" s="122"/>
      <c r="B838" s="122"/>
      <c r="C838" s="122"/>
      <c r="D838" s="122"/>
      <c r="E838" s="122"/>
      <c r="F838" s="122"/>
      <c r="G838" s="122"/>
      <c r="H838" s="122"/>
      <c r="I838" s="122"/>
      <c r="J838" s="122"/>
      <c r="K838" s="122"/>
      <c r="L838" s="122"/>
    </row>
    <row r="839" customHeight="1" spans="1:12">
      <c r="A839" s="122"/>
      <c r="B839" s="122"/>
      <c r="C839" s="122"/>
      <c r="D839" s="122"/>
      <c r="E839" s="122"/>
      <c r="F839" s="122"/>
      <c r="G839" s="122"/>
      <c r="H839" s="122"/>
      <c r="I839" s="122"/>
      <c r="J839" s="122"/>
      <c r="K839" s="122"/>
      <c r="L839" s="122"/>
    </row>
    <row r="840" customHeight="1" spans="1:12">
      <c r="A840" s="122"/>
      <c r="B840" s="122"/>
      <c r="C840" s="122"/>
      <c r="D840" s="122"/>
      <c r="E840" s="122"/>
      <c r="F840" s="122"/>
      <c r="G840" s="122"/>
      <c r="H840" s="122"/>
      <c r="I840" s="122"/>
      <c r="J840" s="122"/>
      <c r="K840" s="122"/>
      <c r="L840" s="122"/>
    </row>
    <row r="841" customHeight="1" spans="1:12">
      <c r="A841" s="122"/>
      <c r="B841" s="122"/>
      <c r="C841" s="122"/>
      <c r="D841" s="122"/>
      <c r="E841" s="122"/>
      <c r="F841" s="122"/>
      <c r="G841" s="122"/>
      <c r="H841" s="122"/>
      <c r="I841" s="122"/>
      <c r="J841" s="122"/>
      <c r="K841" s="122"/>
      <c r="L841" s="122"/>
    </row>
    <row r="842" customHeight="1" spans="1:12">
      <c r="A842" s="122"/>
      <c r="B842" s="122"/>
      <c r="C842" s="122"/>
      <c r="D842" s="122"/>
      <c r="E842" s="122"/>
      <c r="F842" s="122"/>
      <c r="G842" s="122"/>
      <c r="H842" s="122"/>
      <c r="I842" s="122"/>
      <c r="J842" s="122"/>
      <c r="K842" s="122"/>
      <c r="L842" s="122"/>
    </row>
    <row r="843" customHeight="1" spans="1:12">
      <c r="A843" s="122"/>
      <c r="B843" s="122"/>
      <c r="C843" s="122"/>
      <c r="D843" s="122"/>
      <c r="E843" s="122"/>
      <c r="F843" s="122"/>
      <c r="G843" s="122"/>
      <c r="H843" s="122"/>
      <c r="I843" s="122"/>
      <c r="J843" s="122"/>
      <c r="K843" s="122"/>
      <c r="L843" s="122"/>
    </row>
    <row r="844" customHeight="1" spans="1:12">
      <c r="A844" s="122"/>
      <c r="B844" s="122"/>
      <c r="C844" s="122"/>
      <c r="D844" s="122"/>
      <c r="E844" s="122"/>
      <c r="F844" s="122"/>
      <c r="G844" s="122"/>
      <c r="H844" s="122"/>
      <c r="I844" s="122"/>
      <c r="J844" s="122"/>
      <c r="K844" s="122"/>
      <c r="L844" s="122"/>
    </row>
    <row r="845" customHeight="1" spans="1:12">
      <c r="A845" s="122"/>
      <c r="B845" s="122"/>
      <c r="C845" s="122"/>
      <c r="D845" s="122"/>
      <c r="E845" s="122"/>
      <c r="F845" s="122"/>
      <c r="G845" s="122"/>
      <c r="H845" s="122"/>
      <c r="I845" s="122"/>
      <c r="J845" s="122"/>
      <c r="K845" s="122"/>
      <c r="L845" s="122"/>
    </row>
    <row r="846" customHeight="1" spans="1:12">
      <c r="A846" s="122"/>
      <c r="B846" s="122"/>
      <c r="C846" s="122"/>
      <c r="D846" s="122"/>
      <c r="E846" s="122"/>
      <c r="F846" s="122"/>
      <c r="G846" s="122"/>
      <c r="H846" s="122"/>
      <c r="I846" s="122"/>
      <c r="J846" s="122"/>
      <c r="K846" s="122"/>
      <c r="L846" s="122"/>
    </row>
    <row r="847" customHeight="1" spans="1:12">
      <c r="A847" s="122"/>
      <c r="B847" s="122"/>
      <c r="C847" s="122"/>
      <c r="D847" s="122"/>
      <c r="E847" s="122"/>
      <c r="F847" s="122"/>
      <c r="G847" s="122"/>
      <c r="H847" s="122"/>
      <c r="I847" s="122"/>
      <c r="J847" s="122"/>
      <c r="K847" s="122"/>
      <c r="L847" s="122"/>
    </row>
    <row r="848" customHeight="1" spans="1:12">
      <c r="A848" s="122"/>
      <c r="B848" s="122"/>
      <c r="C848" s="122"/>
      <c r="D848" s="122"/>
      <c r="E848" s="122"/>
      <c r="F848" s="122"/>
      <c r="G848" s="122"/>
      <c r="H848" s="122"/>
      <c r="I848" s="122"/>
      <c r="J848" s="122"/>
      <c r="K848" s="122"/>
      <c r="L848" s="122"/>
    </row>
    <row r="849" customHeight="1" spans="1:12">
      <c r="A849" s="122"/>
      <c r="B849" s="122"/>
      <c r="C849" s="122"/>
      <c r="D849" s="122"/>
      <c r="E849" s="122"/>
      <c r="F849" s="122"/>
      <c r="G849" s="122"/>
      <c r="H849" s="122"/>
      <c r="I849" s="122"/>
      <c r="J849" s="122"/>
      <c r="K849" s="122"/>
      <c r="L849" s="122"/>
    </row>
    <row r="850" customHeight="1" spans="1:12">
      <c r="A850" s="122"/>
      <c r="B850" s="122"/>
      <c r="C850" s="122"/>
      <c r="D850" s="122"/>
      <c r="E850" s="122"/>
      <c r="F850" s="122"/>
      <c r="G850" s="122"/>
      <c r="H850" s="122"/>
      <c r="I850" s="122"/>
      <c r="J850" s="122"/>
      <c r="K850" s="122"/>
      <c r="L850" s="122"/>
    </row>
    <row r="851" customHeight="1" spans="1:12">
      <c r="A851" s="122"/>
      <c r="B851" s="122"/>
      <c r="C851" s="122"/>
      <c r="D851" s="122"/>
      <c r="E851" s="122"/>
      <c r="F851" s="122"/>
      <c r="G851" s="122"/>
      <c r="H851" s="122"/>
      <c r="I851" s="122"/>
      <c r="J851" s="122"/>
      <c r="K851" s="122"/>
      <c r="L851" s="122"/>
    </row>
    <row r="852" customHeight="1" spans="1:12">
      <c r="A852" s="122"/>
      <c r="B852" s="122"/>
      <c r="C852" s="122"/>
      <c r="D852" s="122"/>
      <c r="E852" s="122"/>
      <c r="F852" s="122"/>
      <c r="G852" s="122"/>
      <c r="H852" s="122"/>
      <c r="I852" s="122"/>
      <c r="J852" s="122"/>
      <c r="K852" s="122"/>
      <c r="L852" s="122"/>
    </row>
    <row r="853" customHeight="1" spans="1:12">
      <c r="A853" s="122"/>
      <c r="B853" s="122"/>
      <c r="C853" s="122"/>
      <c r="D853" s="122"/>
      <c r="E853" s="122"/>
      <c r="F853" s="122"/>
      <c r="G853" s="122"/>
      <c r="H853" s="122"/>
      <c r="I853" s="122"/>
      <c r="J853" s="122"/>
      <c r="K853" s="122"/>
      <c r="L853" s="122"/>
    </row>
    <row r="854" customHeight="1" spans="1:12">
      <c r="A854" s="122"/>
      <c r="B854" s="122"/>
      <c r="C854" s="122"/>
      <c r="D854" s="122"/>
      <c r="E854" s="122"/>
      <c r="F854" s="122"/>
      <c r="G854" s="122"/>
      <c r="H854" s="122"/>
      <c r="I854" s="122"/>
      <c r="J854" s="122"/>
      <c r="K854" s="122"/>
      <c r="L854" s="122"/>
    </row>
    <row r="855" customHeight="1" spans="1:12">
      <c r="A855" s="122"/>
      <c r="B855" s="122"/>
      <c r="C855" s="122"/>
      <c r="D855" s="122"/>
      <c r="E855" s="122"/>
      <c r="F855" s="122"/>
      <c r="G855" s="122"/>
      <c r="H855" s="122"/>
      <c r="I855" s="122"/>
      <c r="J855" s="122"/>
      <c r="K855" s="122"/>
      <c r="L855" s="122"/>
    </row>
    <row r="856" customHeight="1" spans="1:12">
      <c r="A856" s="122"/>
      <c r="B856" s="122"/>
      <c r="C856" s="122"/>
      <c r="D856" s="122"/>
      <c r="E856" s="122"/>
      <c r="F856" s="122"/>
      <c r="G856" s="122"/>
      <c r="H856" s="122"/>
      <c r="I856" s="122"/>
      <c r="J856" s="122"/>
      <c r="K856" s="122"/>
      <c r="L856" s="122"/>
    </row>
    <row r="857" customHeight="1" spans="1:12">
      <c r="A857" s="122"/>
      <c r="B857" s="122"/>
      <c r="C857" s="122"/>
      <c r="D857" s="122"/>
      <c r="E857" s="122"/>
      <c r="F857" s="122"/>
      <c r="G857" s="122"/>
      <c r="H857" s="122"/>
      <c r="I857" s="122"/>
      <c r="J857" s="122"/>
      <c r="K857" s="122"/>
      <c r="L857" s="122"/>
    </row>
    <row r="858" customHeight="1" spans="1:12">
      <c r="A858" s="122"/>
      <c r="B858" s="122"/>
      <c r="C858" s="122"/>
      <c r="D858" s="122"/>
      <c r="E858" s="122"/>
      <c r="F858" s="122"/>
      <c r="G858" s="122"/>
      <c r="H858" s="122"/>
      <c r="I858" s="122"/>
      <c r="J858" s="122"/>
      <c r="K858" s="122"/>
      <c r="L858" s="122"/>
    </row>
    <row r="859" customHeight="1" spans="1:12">
      <c r="A859" s="122"/>
      <c r="B859" s="122"/>
      <c r="C859" s="122"/>
      <c r="D859" s="122"/>
      <c r="E859" s="122"/>
      <c r="F859" s="122"/>
      <c r="G859" s="122"/>
      <c r="H859" s="122"/>
      <c r="I859" s="122"/>
      <c r="J859" s="122"/>
      <c r="K859" s="122"/>
      <c r="L859" s="122"/>
    </row>
    <row r="860" customHeight="1" spans="1:11">
      <c r="A860" s="122"/>
      <c r="B860" s="122"/>
      <c r="C860" s="122"/>
      <c r="D860" s="122"/>
      <c r="E860" s="122"/>
      <c r="F860" s="122"/>
      <c r="G860" s="122"/>
      <c r="H860" s="122"/>
      <c r="I860" s="122"/>
      <c r="J860" s="122"/>
      <c r="K860" s="122"/>
    </row>
    <row r="861" customHeight="1" spans="1:11">
      <c r="A861" s="122"/>
      <c r="B861" s="122"/>
      <c r="C861" s="122"/>
      <c r="D861" s="122"/>
      <c r="E861" s="122"/>
      <c r="F861" s="122"/>
      <c r="G861" s="122"/>
      <c r="H861" s="122"/>
      <c r="I861" s="122"/>
      <c r="J861" s="122"/>
      <c r="K861" s="122"/>
    </row>
    <row r="862" customHeight="1" spans="1:4">
      <c r="A862" s="122"/>
      <c r="B862" s="122"/>
      <c r="C862" s="122"/>
      <c r="D862" s="122"/>
    </row>
    <row r="863" customHeight="1" spans="1:4">
      <c r="A863" s="122"/>
      <c r="B863" s="122"/>
      <c r="C863" s="122"/>
      <c r="D863" s="122"/>
    </row>
    <row r="864" customHeight="1" spans="1:4">
      <c r="A864" s="122"/>
      <c r="B864" s="122"/>
      <c r="C864" s="122"/>
      <c r="D864" s="122"/>
    </row>
    <row r="865" customHeight="1" spans="1:4">
      <c r="A865" s="122"/>
      <c r="B865" s="122"/>
      <c r="C865" s="122"/>
      <c r="D865" s="122"/>
    </row>
    <row r="866" customHeight="1" spans="1:4">
      <c r="A866" s="122"/>
      <c r="B866" s="122"/>
      <c r="C866" s="122"/>
      <c r="D866" s="122"/>
    </row>
    <row r="867" customHeight="1" spans="1:4">
      <c r="A867" s="122"/>
      <c r="B867" s="122"/>
      <c r="C867" s="122"/>
      <c r="D867" s="122"/>
    </row>
    <row r="868" customHeight="1" spans="1:4">
      <c r="A868" s="122"/>
      <c r="B868" s="122"/>
      <c r="C868" s="122"/>
      <c r="D868" s="122"/>
    </row>
    <row r="869" customHeight="1" spans="1:4">
      <c r="A869" s="122"/>
      <c r="B869" s="122"/>
      <c r="C869" s="122"/>
      <c r="D869" s="122"/>
    </row>
    <row r="870" customHeight="1" spans="1:4">
      <c r="A870" s="122"/>
      <c r="B870" s="122"/>
      <c r="C870" s="122"/>
      <c r="D870" s="122"/>
    </row>
    <row r="871" customHeight="1" spans="1:4">
      <c r="A871" s="122"/>
      <c r="B871" s="122"/>
      <c r="C871" s="122"/>
      <c r="D871" s="122"/>
    </row>
    <row r="872" customHeight="1" spans="1:4">
      <c r="A872" s="122"/>
      <c r="B872" s="122"/>
      <c r="C872" s="122"/>
      <c r="D872" s="122"/>
    </row>
    <row r="873" customHeight="1" spans="1:4">
      <c r="A873" s="122"/>
      <c r="B873" s="122"/>
      <c r="C873" s="122"/>
      <c r="D873" s="122"/>
    </row>
    <row r="874" customHeight="1" spans="1:4">
      <c r="A874" s="122"/>
      <c r="B874" s="122"/>
      <c r="C874" s="122"/>
      <c r="D874" s="122"/>
    </row>
    <row r="875" customHeight="1" spans="1:4">
      <c r="A875" s="122"/>
      <c r="B875" s="122"/>
      <c r="C875" s="122"/>
      <c r="D875" s="122"/>
    </row>
    <row r="876" customHeight="1" spans="1:4">
      <c r="A876" s="122"/>
      <c r="B876" s="122"/>
      <c r="C876" s="122"/>
      <c r="D876" s="122"/>
    </row>
    <row r="877" customHeight="1" spans="1:4">
      <c r="A877" s="122"/>
      <c r="B877" s="122"/>
      <c r="C877" s="122"/>
      <c r="D877" s="122"/>
    </row>
    <row r="878" customHeight="1" spans="1:4">
      <c r="A878" s="122"/>
      <c r="B878" s="122"/>
      <c r="C878" s="122"/>
      <c r="D878" s="122"/>
    </row>
    <row r="879" customHeight="1" spans="1:4">
      <c r="A879" s="122"/>
      <c r="B879" s="122"/>
      <c r="C879" s="122"/>
      <c r="D879" s="122"/>
    </row>
    <row r="880" customHeight="1" spans="1:4">
      <c r="A880" s="122"/>
      <c r="B880" s="122"/>
      <c r="C880" s="122"/>
      <c r="D880" s="122"/>
    </row>
    <row r="881" customHeight="1" spans="1:4">
      <c r="A881" s="122"/>
      <c r="B881" s="122"/>
      <c r="C881" s="122"/>
      <c r="D881" s="122"/>
    </row>
    <row r="882" customHeight="1" spans="1:4">
      <c r="A882" s="122"/>
      <c r="B882" s="122"/>
      <c r="C882" s="122"/>
      <c r="D882" s="122"/>
    </row>
    <row r="883" customHeight="1" spans="1:4">
      <c r="A883" s="122"/>
      <c r="B883" s="122"/>
      <c r="C883" s="122"/>
      <c r="D883" s="122"/>
    </row>
    <row r="884" customHeight="1" spans="1:4">
      <c r="A884" s="122"/>
      <c r="B884" s="122"/>
      <c r="C884" s="122"/>
      <c r="D884" s="122"/>
    </row>
    <row r="885" customHeight="1" spans="1:4">
      <c r="A885" s="122"/>
      <c r="B885" s="122"/>
      <c r="C885" s="122"/>
      <c r="D885" s="122"/>
    </row>
    <row r="886" customHeight="1" spans="1:4">
      <c r="A886" s="122"/>
      <c r="B886" s="122"/>
      <c r="C886" s="122"/>
      <c r="D886" s="122"/>
    </row>
    <row r="887" customHeight="1" spans="1:4">
      <c r="A887" s="122"/>
      <c r="B887" s="122"/>
      <c r="C887" s="122"/>
      <c r="D887" s="122"/>
    </row>
    <row r="888" customHeight="1" spans="1:4">
      <c r="A888" s="122"/>
      <c r="B888" s="122"/>
      <c r="C888" s="122"/>
      <c r="D888" s="122"/>
    </row>
    <row r="889" customHeight="1" spans="1:4">
      <c r="A889" s="122"/>
      <c r="B889" s="122"/>
      <c r="C889" s="122"/>
      <c r="D889" s="122"/>
    </row>
    <row r="890" customHeight="1" spans="1:4">
      <c r="A890" s="122"/>
      <c r="B890" s="122"/>
      <c r="C890" s="122"/>
      <c r="D890" s="122"/>
    </row>
    <row r="891" customHeight="1" spans="1:4">
      <c r="A891" s="122"/>
      <c r="B891" s="122"/>
      <c r="C891" s="122"/>
      <c r="D891" s="122"/>
    </row>
    <row r="892" customHeight="1" spans="1:4">
      <c r="A892" s="122"/>
      <c r="B892" s="122"/>
      <c r="C892" s="122"/>
      <c r="D892" s="122"/>
    </row>
    <row r="893" customHeight="1" spans="1:4">
      <c r="A893" s="122"/>
      <c r="B893" s="122"/>
      <c r="C893" s="122"/>
      <c r="D893" s="122"/>
    </row>
    <row r="894" customHeight="1" spans="1:4">
      <c r="A894" s="122"/>
      <c r="B894" s="122"/>
      <c r="C894" s="122"/>
      <c r="D894" s="122"/>
    </row>
    <row r="895" customHeight="1" spans="1:4">
      <c r="A895" s="122"/>
      <c r="B895" s="122"/>
      <c r="C895" s="122"/>
      <c r="D895" s="122"/>
    </row>
    <row r="896" customHeight="1" spans="1:4">
      <c r="A896" s="122"/>
      <c r="B896" s="122"/>
      <c r="C896" s="122"/>
      <c r="D896" s="122"/>
    </row>
    <row r="897" customHeight="1" spans="1:4">
      <c r="A897" s="122"/>
      <c r="B897" s="122"/>
      <c r="C897" s="122"/>
      <c r="D897" s="122"/>
    </row>
    <row r="898" customHeight="1" spans="1:4">
      <c r="A898" s="122"/>
      <c r="B898" s="122"/>
      <c r="C898" s="122"/>
      <c r="D898" s="122"/>
    </row>
    <row r="899" customHeight="1" spans="1:4">
      <c r="A899" s="122"/>
      <c r="B899" s="122"/>
      <c r="C899" s="122"/>
      <c r="D899" s="122"/>
    </row>
    <row r="900" customHeight="1" spans="1:4">
      <c r="A900" s="122"/>
      <c r="B900" s="122"/>
      <c r="C900" s="122"/>
      <c r="D900" s="122"/>
    </row>
    <row r="901" customHeight="1" spans="1:4">
      <c r="A901" s="122"/>
      <c r="B901" s="122"/>
      <c r="C901" s="122"/>
      <c r="D901" s="122"/>
    </row>
    <row r="902" customHeight="1" spans="1:4">
      <c r="A902" s="122"/>
      <c r="B902" s="122"/>
      <c r="C902" s="122"/>
      <c r="D902" s="122"/>
    </row>
    <row r="903" customHeight="1" spans="1:4">
      <c r="A903" s="122"/>
      <c r="B903" s="122"/>
      <c r="C903" s="122"/>
      <c r="D903" s="122"/>
    </row>
    <row r="904" customHeight="1" spans="1:4">
      <c r="A904" s="122"/>
      <c r="B904" s="122"/>
      <c r="C904" s="122"/>
      <c r="D904" s="122"/>
    </row>
    <row r="905" customHeight="1" spans="1:4">
      <c r="A905" s="122"/>
      <c r="B905" s="122"/>
      <c r="C905" s="122"/>
      <c r="D905" s="122"/>
    </row>
    <row r="906" customHeight="1" spans="1:4">
      <c r="A906" s="122"/>
      <c r="B906" s="122"/>
      <c r="C906" s="122"/>
      <c r="D906" s="122"/>
    </row>
    <row r="907" customHeight="1" spans="1:4">
      <c r="A907" s="122"/>
      <c r="B907" s="122"/>
      <c r="C907" s="122"/>
      <c r="D907" s="122"/>
    </row>
    <row r="908" customHeight="1" spans="1:4">
      <c r="A908" s="122"/>
      <c r="B908" s="122"/>
      <c r="C908" s="122"/>
      <c r="D908" s="122"/>
    </row>
    <row r="909" customHeight="1" spans="1:4">
      <c r="A909" s="122"/>
      <c r="B909" s="122"/>
      <c r="C909" s="122"/>
      <c r="D909" s="122"/>
    </row>
    <row r="910" customHeight="1" spans="1:4">
      <c r="A910" s="122"/>
      <c r="B910" s="122"/>
      <c r="C910" s="122"/>
      <c r="D910" s="122"/>
    </row>
    <row r="911" customHeight="1" spans="1:4">
      <c r="A911" s="122"/>
      <c r="B911" s="122"/>
      <c r="C911" s="122"/>
      <c r="D911" s="122"/>
    </row>
    <row r="912" customHeight="1" spans="1:4">
      <c r="A912" s="122"/>
      <c r="B912" s="122"/>
      <c r="C912" s="122"/>
      <c r="D912" s="122"/>
    </row>
    <row r="913" customHeight="1" spans="1:4">
      <c r="A913" s="122"/>
      <c r="B913" s="122"/>
      <c r="C913" s="122"/>
      <c r="D913" s="122"/>
    </row>
    <row r="914" customHeight="1" spans="1:4">
      <c r="A914" s="122"/>
      <c r="B914" s="122"/>
      <c r="C914" s="122"/>
      <c r="D914" s="122"/>
    </row>
    <row r="915" customHeight="1" spans="1:4">
      <c r="A915" s="122"/>
      <c r="B915" s="122"/>
      <c r="C915" s="122"/>
      <c r="D915" s="122"/>
    </row>
    <row r="916" customHeight="1" spans="1:4">
      <c r="A916" s="122"/>
      <c r="B916" s="122"/>
      <c r="C916" s="122"/>
      <c r="D916" s="122"/>
    </row>
    <row r="917" customHeight="1" spans="1:4">
      <c r="A917" s="122"/>
      <c r="B917" s="122"/>
      <c r="C917" s="122"/>
      <c r="D917" s="122"/>
    </row>
    <row r="918" customHeight="1" spans="1:4">
      <c r="A918" s="122"/>
      <c r="B918" s="122"/>
      <c r="C918" s="122"/>
      <c r="D918" s="122"/>
    </row>
    <row r="919" customHeight="1" spans="1:4">
      <c r="A919" s="122"/>
      <c r="B919" s="122"/>
      <c r="C919" s="122"/>
      <c r="D919" s="122"/>
    </row>
    <row r="920" customHeight="1" spans="1:4">
      <c r="A920" s="122"/>
      <c r="B920" s="122"/>
      <c r="C920" s="122"/>
      <c r="D920" s="122"/>
    </row>
    <row r="921" customHeight="1" spans="1:4">
      <c r="A921" s="122"/>
      <c r="B921" s="122"/>
      <c r="C921" s="122"/>
      <c r="D921" s="122"/>
    </row>
    <row r="922" customHeight="1" spans="1:4">
      <c r="A922" s="122"/>
      <c r="B922" s="122"/>
      <c r="C922" s="122"/>
      <c r="D922" s="122"/>
    </row>
    <row r="923" customHeight="1" spans="1:4">
      <c r="A923" s="122"/>
      <c r="B923" s="122"/>
      <c r="C923" s="122"/>
      <c r="D923" s="122"/>
    </row>
    <row r="924" customHeight="1" spans="1:4">
      <c r="A924" s="122"/>
      <c r="B924" s="122"/>
      <c r="C924" s="122"/>
      <c r="D924" s="122"/>
    </row>
    <row r="925" customHeight="1" spans="1:4">
      <c r="A925" s="122"/>
      <c r="B925" s="122"/>
      <c r="C925" s="122"/>
      <c r="D925" s="122"/>
    </row>
    <row r="926" customHeight="1" spans="1:4">
      <c r="A926" s="122"/>
      <c r="B926" s="122"/>
      <c r="C926" s="122"/>
      <c r="D926" s="122"/>
    </row>
    <row r="927" customHeight="1" spans="1:4">
      <c r="A927" s="122"/>
      <c r="B927" s="122"/>
      <c r="C927" s="122"/>
      <c r="D927" s="122"/>
    </row>
    <row r="928" customHeight="1" spans="1:4">
      <c r="A928" s="122"/>
      <c r="B928" s="122"/>
      <c r="C928" s="122"/>
      <c r="D928" s="122"/>
    </row>
    <row r="929" customHeight="1" spans="1:4">
      <c r="A929" s="122"/>
      <c r="B929" s="122"/>
      <c r="C929" s="122"/>
      <c r="D929" s="122"/>
    </row>
    <row r="930" customHeight="1" spans="1:4">
      <c r="A930" s="122"/>
      <c r="B930" s="122"/>
      <c r="C930" s="122"/>
      <c r="D930" s="122"/>
    </row>
    <row r="931" customHeight="1" spans="1:4">
      <c r="A931" s="122"/>
      <c r="B931" s="122"/>
      <c r="C931" s="122"/>
      <c r="D931" s="122"/>
    </row>
    <row r="932" customHeight="1" spans="1:4">
      <c r="A932" s="122"/>
      <c r="B932" s="122"/>
      <c r="C932" s="122"/>
      <c r="D932" s="122"/>
    </row>
    <row r="933" customHeight="1" spans="1:4">
      <c r="A933" s="122"/>
      <c r="B933" s="122"/>
      <c r="C933" s="122"/>
      <c r="D933" s="122"/>
    </row>
    <row r="934" customHeight="1" spans="1:4">
      <c r="A934" s="122"/>
      <c r="B934" s="122"/>
      <c r="C934" s="122"/>
      <c r="D934" s="122"/>
    </row>
    <row r="935" customHeight="1" spans="1:4">
      <c r="A935" s="122"/>
      <c r="B935" s="122"/>
      <c r="C935" s="122"/>
      <c r="D935" s="122"/>
    </row>
    <row r="936" customHeight="1" spans="1:4">
      <c r="A936" s="122"/>
      <c r="B936" s="122"/>
      <c r="C936" s="122"/>
      <c r="D936" s="122"/>
    </row>
    <row r="937" customHeight="1" spans="1:4">
      <c r="A937" s="122"/>
      <c r="B937" s="122"/>
      <c r="C937" s="122"/>
      <c r="D937" s="122"/>
    </row>
    <row r="938" customHeight="1" spans="1:4">
      <c r="A938" s="122"/>
      <c r="B938" s="122"/>
      <c r="C938" s="122"/>
      <c r="D938" s="122"/>
    </row>
    <row r="939" customHeight="1" spans="1:4">
      <c r="A939" s="122"/>
      <c r="B939" s="122"/>
      <c r="C939" s="122"/>
      <c r="D939" s="122"/>
    </row>
    <row r="940" customHeight="1" spans="1:4">
      <c r="A940" s="122"/>
      <c r="B940" s="122"/>
      <c r="C940" s="122"/>
      <c r="D940" s="122"/>
    </row>
    <row r="941" customHeight="1" spans="1:4">
      <c r="A941" s="122"/>
      <c r="B941" s="122"/>
      <c r="C941" s="122"/>
      <c r="D941" s="122"/>
    </row>
    <row r="942" customHeight="1" spans="1:4">
      <c r="A942" s="122"/>
      <c r="B942" s="122"/>
      <c r="C942" s="122"/>
      <c r="D942" s="122"/>
    </row>
    <row r="943" customHeight="1" spans="1:4">
      <c r="A943" s="122"/>
      <c r="B943" s="122"/>
      <c r="C943" s="122"/>
      <c r="D943" s="122"/>
    </row>
    <row r="944" customHeight="1" spans="1:4">
      <c r="A944" s="122"/>
      <c r="B944" s="122"/>
      <c r="C944" s="122"/>
      <c r="D944" s="122"/>
    </row>
    <row r="945" customHeight="1" spans="1:4">
      <c r="A945" s="122"/>
      <c r="B945" s="122"/>
      <c r="C945" s="122"/>
      <c r="D945" s="122"/>
    </row>
    <row r="946" customHeight="1" spans="1:4">
      <c r="A946" s="122"/>
      <c r="B946" s="122"/>
      <c r="C946" s="122"/>
      <c r="D946" s="122"/>
    </row>
    <row r="947" customHeight="1" spans="1:4">
      <c r="A947" s="122"/>
      <c r="B947" s="122"/>
      <c r="C947" s="122"/>
      <c r="D947" s="122"/>
    </row>
    <row r="948" customHeight="1" spans="1:4">
      <c r="A948" s="122"/>
      <c r="B948" s="122"/>
      <c r="C948" s="122"/>
      <c r="D948" s="122"/>
    </row>
    <row r="949" customHeight="1" spans="1:4">
      <c r="A949" s="122"/>
      <c r="B949" s="122"/>
      <c r="C949" s="122"/>
      <c r="D949" s="122"/>
    </row>
    <row r="950" customHeight="1" spans="1:4">
      <c r="A950" s="122"/>
      <c r="B950" s="122"/>
      <c r="C950" s="122"/>
      <c r="D950" s="122"/>
    </row>
    <row r="951" customHeight="1" spans="1:4">
      <c r="A951" s="122"/>
      <c r="B951" s="122"/>
      <c r="C951" s="122"/>
      <c r="D951" s="122"/>
    </row>
    <row r="952" customHeight="1" spans="1:4">
      <c r="A952" s="122"/>
      <c r="B952" s="122"/>
      <c r="C952" s="122"/>
      <c r="D952" s="122"/>
    </row>
    <row r="953" customHeight="1" spans="1:4">
      <c r="A953" s="122"/>
      <c r="B953" s="122"/>
      <c r="C953" s="122"/>
      <c r="D953" s="122"/>
    </row>
    <row r="954" customHeight="1" spans="1:4">
      <c r="A954" s="122"/>
      <c r="B954" s="122"/>
      <c r="C954" s="122"/>
      <c r="D954" s="122"/>
    </row>
    <row r="955" customHeight="1" spans="1:4">
      <c r="A955" s="122"/>
      <c r="B955" s="122"/>
      <c r="C955" s="122"/>
      <c r="D955" s="122"/>
    </row>
  </sheetData>
  <autoFilter xmlns:etc="http://www.wps.cn/officeDocument/2017/etCustomData" ref="A1:M447" etc:filterBottomFollowUsedRange="0">
    <filterColumn colId="6">
      <filters>
        <filter val="Retencao - Mediante visita tecnica"/>
        <filter val="Retencao - Realizado suporte remoto"/>
        <filter val="Retencao - Encaixe de ordem de servico"/>
      </filters>
    </filterColumn>
    <extLst/>
  </autoFilter>
  <customSheetViews>
    <customSheetView guid="{05DE1DFD-B1C9-4FCC-9819-8DC44B34489C}" filter="1" showAutoFilter="1">
      <autoFilter ref="E1:G210"/>
    </customSheetView>
    <customSheetView guid="{D74825DA-C841-4AE6-BF61-1F564F755B77}" filter="1" showAutoFilter="1">
      <autoFilter ref="E1:G210"/>
    </customSheetView>
    <customSheetView guid="{1295E43F-28C2-4BA3-8E63-3865CA6E92D0}" filter="1" showAutoFilter="1">
      <autoFilter ref="E1:G210"/>
    </customSheetView>
  </customSheetViews>
  <conditionalFormatting sqref="I2:I274">
    <cfRule type="notContainsBlanks" dxfId="8" priority="1">
      <formula>LEN(TRIM(I2))&gt;0</formula>
    </cfRule>
  </conditionalFormatting>
  <dataValidations count="4">
    <dataValidation type="list" allowBlank="1" showErrorMessage="1" sqref="I2:I447">
      <formula1>"Sim,Não,Indefinido"</formula1>
    </dataValidation>
    <dataValidation type="list" allowBlank="1" showErrorMessage="1" sqref="K2:K447">
      <formula1>"Sim,Pendente,Indefinido"</formula1>
    </dataValidation>
    <dataValidation type="list" allowBlank="1" showErrorMessage="1" sqref="L2:L447">
      <formula1>"Indefinido,Baixa,Alta,Crítica"</formula1>
    </dataValidation>
    <dataValidation type="list" allowBlank="1" showErrorMessage="1" sqref="M2:M447">
      <formula1>"Indefinido,Pendente,OK"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20124D"/>
    <outlinePr summaryBelow="0" summaryRight="0"/>
  </sheetPr>
  <dimension ref="B1:H981"/>
  <sheetViews>
    <sheetView workbookViewId="0">
      <pane ySplit="1" topLeftCell="A2" activePane="bottomLeft" state="frozen"/>
      <selection/>
      <selection pane="bottomLeft" activeCell="B3" sqref="B3"/>
    </sheetView>
  </sheetViews>
  <sheetFormatPr defaultColWidth="12.6285714285714" defaultRowHeight="15.75" customHeight="1" outlineLevelCol="7"/>
  <cols>
    <col min="4" max="4" width="17.8761904761905" customWidth="1"/>
    <col min="5" max="5" width="30.8761904761905" customWidth="1"/>
    <col min="6" max="6" width="21.6285714285714" customWidth="1"/>
    <col min="7" max="7" width="100" customWidth="1"/>
    <col min="8" max="8" width="28.6285714285714" customWidth="1"/>
    <col min="9" max="9" width="9.13333333333333" customWidth="1"/>
    <col min="10" max="10" width="11.6285714285714" customWidth="1"/>
  </cols>
  <sheetData>
    <row r="1" customHeight="1" spans="2:8">
      <c r="B1" s="66" t="s">
        <v>1014</v>
      </c>
      <c r="C1" s="66" t="s">
        <v>1015</v>
      </c>
      <c r="D1" s="66" t="s">
        <v>1016</v>
      </c>
      <c r="E1" s="66" t="s">
        <v>148</v>
      </c>
      <c r="F1" s="66" t="s">
        <v>1333</v>
      </c>
      <c r="G1" s="66" t="s">
        <v>1334</v>
      </c>
      <c r="H1" s="66" t="s">
        <v>1335</v>
      </c>
    </row>
    <row r="2" customHeight="1" spans="2:8">
      <c r="B2" s="70">
        <v>33463</v>
      </c>
      <c r="C2" s="70">
        <v>83526</v>
      </c>
      <c r="D2" s="69">
        <v>1160426</v>
      </c>
      <c r="E2" s="70" t="s">
        <v>823</v>
      </c>
      <c r="F2" s="70" t="s">
        <v>1336</v>
      </c>
      <c r="G2" s="100" t="s">
        <v>1337</v>
      </c>
      <c r="H2" s="100" t="s">
        <v>347</v>
      </c>
    </row>
    <row r="3" customHeight="1" spans="2:8">
      <c r="B3" s="70">
        <v>72574</v>
      </c>
      <c r="C3" s="70">
        <v>102589</v>
      </c>
      <c r="D3" s="70">
        <v>1162066</v>
      </c>
      <c r="E3" s="72" t="s">
        <v>1067</v>
      </c>
      <c r="F3" s="70" t="s">
        <v>1338</v>
      </c>
      <c r="G3" s="100" t="s">
        <v>1339</v>
      </c>
      <c r="H3" s="100" t="s">
        <v>347</v>
      </c>
    </row>
    <row r="4" customHeight="1" spans="2:8">
      <c r="B4" s="70">
        <v>76607</v>
      </c>
      <c r="C4" s="70">
        <v>112960</v>
      </c>
      <c r="D4" s="70">
        <v>1164702</v>
      </c>
      <c r="E4" s="72" t="s">
        <v>1066</v>
      </c>
      <c r="F4" s="70" t="s">
        <v>1338</v>
      </c>
      <c r="G4" s="100" t="s">
        <v>1339</v>
      </c>
      <c r="H4" s="100" t="s">
        <v>347</v>
      </c>
    </row>
    <row r="5" customHeight="1" spans="2:8">
      <c r="B5" s="70">
        <v>75627</v>
      </c>
      <c r="C5" s="70">
        <v>111894</v>
      </c>
      <c r="D5" s="70">
        <v>1165135</v>
      </c>
      <c r="E5" s="70" t="s">
        <v>1028</v>
      </c>
      <c r="F5" s="70" t="s">
        <v>1338</v>
      </c>
      <c r="G5" s="100" t="s">
        <v>1339</v>
      </c>
      <c r="H5" s="100" t="s">
        <v>347</v>
      </c>
    </row>
    <row r="6" customHeight="1" spans="2:8">
      <c r="B6" s="70">
        <v>13932</v>
      </c>
      <c r="C6" s="70">
        <v>85529</v>
      </c>
      <c r="D6" s="69">
        <v>1161127</v>
      </c>
      <c r="E6" s="70" t="s">
        <v>786</v>
      </c>
      <c r="F6" s="70" t="s">
        <v>1336</v>
      </c>
      <c r="G6" s="100" t="s">
        <v>1340</v>
      </c>
      <c r="H6" s="100" t="s">
        <v>347</v>
      </c>
    </row>
    <row r="7" customHeight="1" spans="2:8">
      <c r="B7" s="70">
        <v>76946</v>
      </c>
      <c r="C7" s="70">
        <v>113509</v>
      </c>
      <c r="D7" s="70">
        <v>1170911</v>
      </c>
      <c r="E7" s="70" t="s">
        <v>1025</v>
      </c>
      <c r="F7" s="70" t="s">
        <v>1338</v>
      </c>
      <c r="G7" s="100" t="s">
        <v>1339</v>
      </c>
      <c r="H7" s="100" t="s">
        <v>339</v>
      </c>
    </row>
    <row r="8" customHeight="1" spans="2:8">
      <c r="B8" s="70">
        <v>38917</v>
      </c>
      <c r="C8" s="70">
        <v>62707</v>
      </c>
      <c r="D8" s="70">
        <v>1171446</v>
      </c>
      <c r="E8" s="72" t="s">
        <v>837</v>
      </c>
      <c r="F8" s="70" t="s">
        <v>1338</v>
      </c>
      <c r="G8" s="100" t="s">
        <v>1339</v>
      </c>
      <c r="H8" s="100" t="s">
        <v>347</v>
      </c>
    </row>
    <row r="9" customHeight="1" spans="2:8">
      <c r="B9" s="70">
        <v>46898</v>
      </c>
      <c r="C9" s="70">
        <v>90996</v>
      </c>
      <c r="D9" s="69">
        <v>1171342</v>
      </c>
      <c r="E9" s="70" t="s">
        <v>718</v>
      </c>
      <c r="F9" s="70" t="s">
        <v>1336</v>
      </c>
      <c r="G9" s="100" t="s">
        <v>1340</v>
      </c>
      <c r="H9" s="100" t="s">
        <v>339</v>
      </c>
    </row>
    <row r="10" customHeight="1" spans="2:8">
      <c r="B10" s="70">
        <v>82639</v>
      </c>
      <c r="C10" s="70">
        <v>120164</v>
      </c>
      <c r="D10" s="69">
        <v>1172999</v>
      </c>
      <c r="E10" s="70" t="s">
        <v>1158</v>
      </c>
      <c r="F10" s="70" t="s">
        <v>1336</v>
      </c>
      <c r="G10" s="100" t="s">
        <v>1341</v>
      </c>
      <c r="H10" s="100" t="s">
        <v>347</v>
      </c>
    </row>
    <row r="11" customHeight="1" spans="2:8">
      <c r="B11" s="70">
        <v>25669</v>
      </c>
      <c r="C11" s="70">
        <v>112063</v>
      </c>
      <c r="D11" s="70" t="s">
        <v>1342</v>
      </c>
      <c r="E11" s="70" t="s">
        <v>1343</v>
      </c>
      <c r="F11" s="70" t="s">
        <v>1338</v>
      </c>
      <c r="G11" s="68" t="s">
        <v>1344</v>
      </c>
      <c r="H11" s="100" t="s">
        <v>347</v>
      </c>
    </row>
    <row r="12" customHeight="1" spans="2:8">
      <c r="B12" s="70">
        <v>2124</v>
      </c>
      <c r="C12" s="70">
        <v>1961</v>
      </c>
      <c r="D12" s="70">
        <v>1164668</v>
      </c>
      <c r="E12" s="70" t="s">
        <v>1345</v>
      </c>
      <c r="F12" s="70" t="s">
        <v>1338</v>
      </c>
      <c r="G12" s="68" t="s">
        <v>1346</v>
      </c>
      <c r="H12" s="100" t="s">
        <v>347</v>
      </c>
    </row>
    <row r="13" customHeight="1" spans="2:8">
      <c r="B13" s="70">
        <v>7439</v>
      </c>
      <c r="C13" s="70">
        <v>11270</v>
      </c>
      <c r="D13" s="69">
        <v>1173968</v>
      </c>
      <c r="E13" s="70" t="s">
        <v>1271</v>
      </c>
      <c r="F13" s="70" t="s">
        <v>1336</v>
      </c>
      <c r="G13" s="100" t="s">
        <v>1347</v>
      </c>
      <c r="H13" s="100" t="s">
        <v>347</v>
      </c>
    </row>
    <row r="14" customHeight="1" spans="2:8">
      <c r="B14" s="70">
        <v>84254</v>
      </c>
      <c r="C14" s="70">
        <v>122041</v>
      </c>
      <c r="D14" s="69">
        <v>1168338</v>
      </c>
      <c r="E14" s="70" t="s">
        <v>1188</v>
      </c>
      <c r="F14" s="70" t="s">
        <v>1336</v>
      </c>
      <c r="G14" s="100" t="s">
        <v>1348</v>
      </c>
      <c r="H14" s="100" t="s">
        <v>347</v>
      </c>
    </row>
    <row r="15" customHeight="1" spans="2:8">
      <c r="B15" s="70">
        <v>79421</v>
      </c>
      <c r="C15" s="70">
        <v>116359</v>
      </c>
      <c r="D15" s="69">
        <v>1169683</v>
      </c>
      <c r="E15" s="70" t="s">
        <v>1097</v>
      </c>
      <c r="F15" s="70" t="s">
        <v>1336</v>
      </c>
      <c r="G15" s="100" t="s">
        <v>1349</v>
      </c>
      <c r="H15" s="100" t="s">
        <v>347</v>
      </c>
    </row>
    <row r="16" customHeight="1" spans="2:8">
      <c r="B16" s="70">
        <v>37066</v>
      </c>
      <c r="C16" s="70">
        <v>60516</v>
      </c>
      <c r="D16" s="69">
        <v>1178256</v>
      </c>
      <c r="E16" s="70" t="s">
        <v>1275</v>
      </c>
      <c r="F16" s="70" t="s">
        <v>1336</v>
      </c>
      <c r="G16" s="100" t="s">
        <v>1350</v>
      </c>
      <c r="H16" s="100" t="s">
        <v>347</v>
      </c>
    </row>
    <row r="17" customHeight="1" spans="2:8">
      <c r="B17" s="70">
        <v>84254</v>
      </c>
      <c r="C17" s="70">
        <v>122041</v>
      </c>
      <c r="D17" s="69">
        <v>1185485</v>
      </c>
      <c r="E17" s="70" t="s">
        <v>1188</v>
      </c>
      <c r="F17" s="70" t="s">
        <v>1336</v>
      </c>
      <c r="G17" s="100" t="s">
        <v>1351</v>
      </c>
      <c r="H17" s="100" t="s">
        <v>347</v>
      </c>
    </row>
    <row r="18" customHeight="1" spans="2:8">
      <c r="B18" s="70">
        <v>12746</v>
      </c>
      <c r="C18" s="70">
        <v>88529</v>
      </c>
      <c r="D18" s="69">
        <v>1186797</v>
      </c>
      <c r="E18" s="70" t="s">
        <v>1168</v>
      </c>
      <c r="F18" s="70" t="s">
        <v>1336</v>
      </c>
      <c r="G18" s="100" t="s">
        <v>1352</v>
      </c>
      <c r="H18" s="100" t="s">
        <v>347</v>
      </c>
    </row>
    <row r="19" customHeight="1" spans="2:8">
      <c r="B19" s="70">
        <v>57774</v>
      </c>
      <c r="C19" s="70">
        <v>122117</v>
      </c>
      <c r="D19" s="70">
        <v>1160846</v>
      </c>
      <c r="E19" s="70" t="s">
        <v>1091</v>
      </c>
      <c r="F19" s="70" t="s">
        <v>1338</v>
      </c>
      <c r="G19" s="100" t="s">
        <v>1339</v>
      </c>
      <c r="H19" s="100" t="s">
        <v>347</v>
      </c>
    </row>
    <row r="20" customHeight="1" spans="2:8">
      <c r="B20" s="70">
        <v>59935</v>
      </c>
      <c r="C20" s="70">
        <v>87587</v>
      </c>
      <c r="D20" s="70">
        <v>1178184</v>
      </c>
      <c r="E20" s="101" t="s">
        <v>1002</v>
      </c>
      <c r="F20" s="70" t="s">
        <v>1338</v>
      </c>
      <c r="G20" s="100" t="s">
        <v>1339</v>
      </c>
      <c r="H20" s="100" t="s">
        <v>347</v>
      </c>
    </row>
    <row r="21" customHeight="1" spans="2:8">
      <c r="B21" s="70">
        <v>85046</v>
      </c>
      <c r="C21" s="70">
        <v>122987</v>
      </c>
      <c r="D21" s="70">
        <v>1184500</v>
      </c>
      <c r="E21" s="101" t="s">
        <v>1084</v>
      </c>
      <c r="F21" s="70" t="s">
        <v>1338</v>
      </c>
      <c r="G21" s="100" t="s">
        <v>1339</v>
      </c>
      <c r="H21" s="100" t="s">
        <v>347</v>
      </c>
    </row>
    <row r="22" customHeight="1" spans="2:8">
      <c r="B22" s="70">
        <v>50553</v>
      </c>
      <c r="C22" s="70">
        <v>76378</v>
      </c>
      <c r="D22" s="70">
        <v>1160935</v>
      </c>
      <c r="E22" s="101" t="s">
        <v>1092</v>
      </c>
      <c r="F22" s="70" t="s">
        <v>1338</v>
      </c>
      <c r="G22" s="100" t="s">
        <v>1339</v>
      </c>
      <c r="H22" s="100" t="s">
        <v>347</v>
      </c>
    </row>
    <row r="23" customHeight="1" spans="2:8">
      <c r="B23" s="70">
        <v>20513</v>
      </c>
      <c r="C23" s="70">
        <v>35278</v>
      </c>
      <c r="D23" s="70" t="s">
        <v>1342</v>
      </c>
      <c r="E23" s="70" t="s">
        <v>1353</v>
      </c>
      <c r="F23" s="70" t="s">
        <v>1338</v>
      </c>
      <c r="G23" s="68" t="s">
        <v>1354</v>
      </c>
      <c r="H23" s="100" t="s">
        <v>347</v>
      </c>
    </row>
    <row r="24" customHeight="1" spans="2:8">
      <c r="B24" s="70">
        <v>3117</v>
      </c>
      <c r="C24" s="70">
        <v>3243</v>
      </c>
      <c r="D24" s="70" t="s">
        <v>1342</v>
      </c>
      <c r="E24" s="70" t="s">
        <v>1355</v>
      </c>
      <c r="F24" s="70" t="s">
        <v>1338</v>
      </c>
      <c r="G24" s="68" t="s">
        <v>1356</v>
      </c>
      <c r="H24" s="100" t="s">
        <v>347</v>
      </c>
    </row>
    <row r="25" customHeight="1" spans="6:6">
      <c r="F25" s="99"/>
    </row>
    <row r="26" customHeight="1" spans="6:6">
      <c r="F26" s="99"/>
    </row>
    <row r="27" customHeight="1" spans="6:6">
      <c r="F27" s="99"/>
    </row>
    <row r="28" customHeight="1" spans="6:6">
      <c r="F28" s="99"/>
    </row>
    <row r="29" customHeight="1" spans="6:6">
      <c r="F29" s="99"/>
    </row>
    <row r="30" customHeight="1" spans="6:6">
      <c r="F30" s="99"/>
    </row>
    <row r="31" customHeight="1" spans="6:6">
      <c r="F31" s="99"/>
    </row>
    <row r="32" customHeight="1" spans="6:6">
      <c r="F32" s="99"/>
    </row>
    <row r="33" customHeight="1" spans="6:6">
      <c r="F33" s="99"/>
    </row>
    <row r="34" customHeight="1" spans="6:6">
      <c r="F34" s="99"/>
    </row>
    <row r="35" customHeight="1" spans="6:6">
      <c r="F35" s="99"/>
    </row>
    <row r="36" customHeight="1" spans="6:6">
      <c r="F36" s="99"/>
    </row>
    <row r="37" customHeight="1" spans="6:6">
      <c r="F37" s="99"/>
    </row>
    <row r="38" customHeight="1" spans="6:6">
      <c r="F38" s="99"/>
    </row>
    <row r="39" customHeight="1" spans="6:6">
      <c r="F39" s="99"/>
    </row>
    <row r="40" customHeight="1" spans="6:6">
      <c r="F40" s="99"/>
    </row>
    <row r="41" customHeight="1" spans="6:6">
      <c r="F41" s="99"/>
    </row>
    <row r="42" customHeight="1" spans="6:6">
      <c r="F42" s="99"/>
    </row>
    <row r="43" customHeight="1" spans="6:6">
      <c r="F43" s="99"/>
    </row>
    <row r="44" customHeight="1" spans="6:6">
      <c r="F44" s="99"/>
    </row>
    <row r="45" customHeight="1" spans="6:6">
      <c r="F45" s="99"/>
    </row>
    <row r="46" customHeight="1" spans="6:6">
      <c r="F46" s="99"/>
    </row>
    <row r="47" customHeight="1" spans="6:6">
      <c r="F47" s="99"/>
    </row>
    <row r="48" customHeight="1" spans="6:6">
      <c r="F48" s="99"/>
    </row>
    <row r="49" customHeight="1" spans="6:6">
      <c r="F49" s="99"/>
    </row>
    <row r="50" customHeight="1" spans="6:6">
      <c r="F50" s="99"/>
    </row>
    <row r="51" customHeight="1" spans="6:6">
      <c r="F51" s="99"/>
    </row>
    <row r="52" customHeight="1" spans="6:6">
      <c r="F52" s="99"/>
    </row>
    <row r="53" customHeight="1" spans="6:6">
      <c r="F53" s="99"/>
    </row>
    <row r="54" customHeight="1" spans="6:6">
      <c r="F54" s="99"/>
    </row>
    <row r="55" customHeight="1" spans="6:6">
      <c r="F55" s="99"/>
    </row>
    <row r="56" customHeight="1" spans="6:6">
      <c r="F56" s="99"/>
    </row>
    <row r="57" customHeight="1" spans="6:6">
      <c r="F57" s="99"/>
    </row>
    <row r="58" customHeight="1" spans="6:6">
      <c r="F58" s="99"/>
    </row>
    <row r="59" customHeight="1" spans="6:6">
      <c r="F59" s="99"/>
    </row>
    <row r="60" customHeight="1" spans="6:6">
      <c r="F60" s="99"/>
    </row>
    <row r="61" customHeight="1" spans="6:6">
      <c r="F61" s="99"/>
    </row>
    <row r="62" customHeight="1" spans="6:6">
      <c r="F62" s="99"/>
    </row>
    <row r="63" customHeight="1" spans="6:6">
      <c r="F63" s="99"/>
    </row>
    <row r="64" customHeight="1" spans="6:6">
      <c r="F64" s="99"/>
    </row>
    <row r="65" customHeight="1" spans="6:6">
      <c r="F65" s="99"/>
    </row>
    <row r="66" customHeight="1" spans="6:6">
      <c r="F66" s="99"/>
    </row>
    <row r="67" customHeight="1" spans="6:6">
      <c r="F67" s="99"/>
    </row>
    <row r="68" customHeight="1" spans="6:6">
      <c r="F68" s="99"/>
    </row>
    <row r="69" customHeight="1" spans="6:6">
      <c r="F69" s="99"/>
    </row>
    <row r="70" customHeight="1" spans="6:6">
      <c r="F70" s="99"/>
    </row>
    <row r="71" customHeight="1" spans="6:6">
      <c r="F71" s="99"/>
    </row>
    <row r="72" customHeight="1" spans="6:6">
      <c r="F72" s="99"/>
    </row>
    <row r="73" customHeight="1" spans="6:6">
      <c r="F73" s="99"/>
    </row>
    <row r="74" customHeight="1" spans="6:6">
      <c r="F74" s="99"/>
    </row>
    <row r="75" customHeight="1" spans="6:6">
      <c r="F75" s="99"/>
    </row>
    <row r="76" customHeight="1" spans="6:6">
      <c r="F76" s="99"/>
    </row>
    <row r="77" customHeight="1" spans="6:6">
      <c r="F77" s="99"/>
    </row>
    <row r="78" customHeight="1" spans="6:6">
      <c r="F78" s="99"/>
    </row>
    <row r="79" customHeight="1" spans="6:6">
      <c r="F79" s="99"/>
    </row>
    <row r="80" customHeight="1" spans="6:6">
      <c r="F80" s="99"/>
    </row>
    <row r="81" customHeight="1" spans="6:6">
      <c r="F81" s="99"/>
    </row>
    <row r="82" customHeight="1" spans="6:6">
      <c r="F82" s="99"/>
    </row>
    <row r="83" customHeight="1" spans="6:6">
      <c r="F83" s="99"/>
    </row>
    <row r="84" customHeight="1" spans="6:6">
      <c r="F84" s="99"/>
    </row>
    <row r="85" customHeight="1" spans="6:6">
      <c r="F85" s="99"/>
    </row>
    <row r="86" customHeight="1" spans="6:6">
      <c r="F86" s="99"/>
    </row>
    <row r="87" customHeight="1" spans="6:6">
      <c r="F87" s="99"/>
    </row>
    <row r="88" customHeight="1" spans="6:6">
      <c r="F88" s="99"/>
    </row>
    <row r="89" customHeight="1" spans="6:6">
      <c r="F89" s="99"/>
    </row>
    <row r="90" customHeight="1" spans="6:6">
      <c r="F90" s="99"/>
    </row>
    <row r="91" customHeight="1" spans="6:6">
      <c r="F91" s="99"/>
    </row>
    <row r="92" customHeight="1" spans="6:6">
      <c r="F92" s="99"/>
    </row>
    <row r="93" customHeight="1" spans="6:6">
      <c r="F93" s="99"/>
    </row>
    <row r="94" customHeight="1" spans="6:6">
      <c r="F94" s="99"/>
    </row>
    <row r="95" customHeight="1" spans="6:6">
      <c r="F95" s="99"/>
    </row>
    <row r="96" customHeight="1" spans="6:6">
      <c r="F96" s="99"/>
    </row>
    <row r="97" customHeight="1" spans="6:6">
      <c r="F97" s="99"/>
    </row>
    <row r="98" customHeight="1" spans="6:6">
      <c r="F98" s="99"/>
    </row>
    <row r="99" customHeight="1" spans="6:6">
      <c r="F99" s="99"/>
    </row>
    <row r="100" customHeight="1" spans="6:6">
      <c r="F100" s="99"/>
    </row>
    <row r="101" customHeight="1" spans="6:6">
      <c r="F101" s="99"/>
    </row>
    <row r="102" customHeight="1" spans="6:6">
      <c r="F102" s="99"/>
    </row>
    <row r="103" customHeight="1" spans="6:6">
      <c r="F103" s="99"/>
    </row>
    <row r="104" customHeight="1" spans="6:6">
      <c r="F104" s="99"/>
    </row>
    <row r="105" customHeight="1" spans="6:6">
      <c r="F105" s="99"/>
    </row>
    <row r="106" customHeight="1" spans="6:6">
      <c r="F106" s="99"/>
    </row>
    <row r="107" customHeight="1" spans="6:6">
      <c r="F107" s="99"/>
    </row>
    <row r="108" customHeight="1" spans="6:6">
      <c r="F108" s="99"/>
    </row>
    <row r="109" customHeight="1" spans="6:6">
      <c r="F109" s="99"/>
    </row>
    <row r="110" customHeight="1" spans="6:6">
      <c r="F110" s="99"/>
    </row>
    <row r="111" customHeight="1" spans="6:6">
      <c r="F111" s="99"/>
    </row>
    <row r="112" customHeight="1" spans="6:6">
      <c r="F112" s="99"/>
    </row>
    <row r="113" customHeight="1" spans="6:6">
      <c r="F113" s="99"/>
    </row>
    <row r="114" customHeight="1" spans="6:6">
      <c r="F114" s="99"/>
    </row>
    <row r="115" customHeight="1" spans="6:6">
      <c r="F115" s="99"/>
    </row>
    <row r="116" customHeight="1" spans="6:6">
      <c r="F116" s="99"/>
    </row>
    <row r="117" customHeight="1" spans="6:6">
      <c r="F117" s="99"/>
    </row>
    <row r="118" customHeight="1" spans="6:6">
      <c r="F118" s="99"/>
    </row>
    <row r="119" customHeight="1" spans="6:6">
      <c r="F119" s="99"/>
    </row>
    <row r="120" customHeight="1" spans="6:6">
      <c r="F120" s="99"/>
    </row>
    <row r="121" customHeight="1" spans="6:6">
      <c r="F121" s="99"/>
    </row>
    <row r="122" customHeight="1" spans="6:6">
      <c r="F122" s="99"/>
    </row>
    <row r="123" customHeight="1" spans="6:6">
      <c r="F123" s="99"/>
    </row>
    <row r="124" customHeight="1" spans="6:6">
      <c r="F124" s="99"/>
    </row>
    <row r="125" customHeight="1" spans="6:6">
      <c r="F125" s="99"/>
    </row>
    <row r="126" customHeight="1" spans="6:6">
      <c r="F126" s="99"/>
    </row>
    <row r="127" customHeight="1" spans="6:6">
      <c r="F127" s="99"/>
    </row>
    <row r="128" customHeight="1" spans="6:6">
      <c r="F128" s="99"/>
    </row>
    <row r="129" customHeight="1" spans="6:6">
      <c r="F129" s="99"/>
    </row>
    <row r="130" customHeight="1" spans="6:6">
      <c r="F130" s="99"/>
    </row>
    <row r="131" customHeight="1" spans="6:6">
      <c r="F131" s="99"/>
    </row>
    <row r="132" customHeight="1" spans="6:6">
      <c r="F132" s="99"/>
    </row>
    <row r="133" customHeight="1" spans="6:6">
      <c r="F133" s="99"/>
    </row>
    <row r="134" customHeight="1" spans="6:6">
      <c r="F134" s="99"/>
    </row>
    <row r="135" customHeight="1" spans="6:6">
      <c r="F135" s="99"/>
    </row>
    <row r="136" customHeight="1" spans="6:6">
      <c r="F136" s="99"/>
    </row>
    <row r="137" customHeight="1" spans="6:6">
      <c r="F137" s="99"/>
    </row>
    <row r="138" customHeight="1" spans="6:6">
      <c r="F138" s="99"/>
    </row>
    <row r="139" customHeight="1" spans="6:6">
      <c r="F139" s="99"/>
    </row>
    <row r="140" customHeight="1" spans="6:6">
      <c r="F140" s="99"/>
    </row>
    <row r="141" customHeight="1" spans="6:6">
      <c r="F141" s="99"/>
    </row>
    <row r="142" customHeight="1" spans="6:6">
      <c r="F142" s="99"/>
    </row>
    <row r="143" customHeight="1" spans="6:6">
      <c r="F143" s="99"/>
    </row>
    <row r="144" customHeight="1" spans="6:6">
      <c r="F144" s="99"/>
    </row>
    <row r="145" customHeight="1" spans="6:6">
      <c r="F145" s="99"/>
    </row>
    <row r="146" customHeight="1" spans="6:6">
      <c r="F146" s="99"/>
    </row>
    <row r="147" customHeight="1" spans="6:6">
      <c r="F147" s="99"/>
    </row>
    <row r="148" customHeight="1" spans="6:6">
      <c r="F148" s="99"/>
    </row>
    <row r="149" customHeight="1" spans="6:6">
      <c r="F149" s="99"/>
    </row>
    <row r="150" customHeight="1" spans="6:6">
      <c r="F150" s="99"/>
    </row>
    <row r="151" customHeight="1" spans="6:6">
      <c r="F151" s="99"/>
    </row>
    <row r="152" customHeight="1" spans="6:6">
      <c r="F152" s="99"/>
    </row>
    <row r="153" customHeight="1" spans="6:6">
      <c r="F153" s="99"/>
    </row>
    <row r="154" customHeight="1" spans="6:6">
      <c r="F154" s="99"/>
    </row>
    <row r="155" customHeight="1" spans="6:6">
      <c r="F155" s="99"/>
    </row>
    <row r="156" customHeight="1" spans="6:6">
      <c r="F156" s="99"/>
    </row>
    <row r="157" customHeight="1" spans="6:6">
      <c r="F157" s="99"/>
    </row>
    <row r="158" customHeight="1" spans="6:6">
      <c r="F158" s="99"/>
    </row>
    <row r="159" customHeight="1" spans="6:6">
      <c r="F159" s="99"/>
    </row>
    <row r="160" customHeight="1" spans="6:6">
      <c r="F160" s="99"/>
    </row>
    <row r="161" customHeight="1" spans="6:6">
      <c r="F161" s="99"/>
    </row>
    <row r="162" customHeight="1" spans="6:6">
      <c r="F162" s="99"/>
    </row>
    <row r="163" customHeight="1" spans="6:6">
      <c r="F163" s="99"/>
    </row>
    <row r="164" customHeight="1" spans="6:6">
      <c r="F164" s="99"/>
    </row>
    <row r="165" customHeight="1" spans="6:6">
      <c r="F165" s="99"/>
    </row>
    <row r="166" customHeight="1" spans="6:6">
      <c r="F166" s="99"/>
    </row>
    <row r="167" customHeight="1" spans="6:6">
      <c r="F167" s="99"/>
    </row>
    <row r="168" customHeight="1" spans="6:6">
      <c r="F168" s="99"/>
    </row>
    <row r="169" customHeight="1" spans="6:6">
      <c r="F169" s="99"/>
    </row>
    <row r="170" customHeight="1" spans="6:6">
      <c r="F170" s="99"/>
    </row>
    <row r="171" customHeight="1" spans="6:6">
      <c r="F171" s="99"/>
    </row>
    <row r="172" customHeight="1" spans="6:6">
      <c r="F172" s="99"/>
    </row>
    <row r="173" customHeight="1" spans="6:6">
      <c r="F173" s="99"/>
    </row>
    <row r="174" customHeight="1" spans="6:6">
      <c r="F174" s="99"/>
    </row>
    <row r="175" customHeight="1" spans="6:6">
      <c r="F175" s="99"/>
    </row>
    <row r="176" customHeight="1" spans="6:6">
      <c r="F176" s="99"/>
    </row>
    <row r="177" customHeight="1" spans="6:6">
      <c r="F177" s="99"/>
    </row>
    <row r="178" customHeight="1" spans="6:6">
      <c r="F178" s="99"/>
    </row>
    <row r="179" customHeight="1" spans="6:6">
      <c r="F179" s="99"/>
    </row>
    <row r="180" customHeight="1" spans="6:6">
      <c r="F180" s="99"/>
    </row>
    <row r="181" customHeight="1" spans="6:6">
      <c r="F181" s="99"/>
    </row>
    <row r="182" customHeight="1" spans="6:6">
      <c r="F182" s="99"/>
    </row>
    <row r="183" customHeight="1" spans="6:6">
      <c r="F183" s="99"/>
    </row>
    <row r="184" customHeight="1" spans="6:6">
      <c r="F184" s="99"/>
    </row>
    <row r="185" customHeight="1" spans="6:6">
      <c r="F185" s="99"/>
    </row>
    <row r="186" customHeight="1" spans="6:6">
      <c r="F186" s="99"/>
    </row>
    <row r="187" customHeight="1" spans="6:6">
      <c r="F187" s="99"/>
    </row>
    <row r="188" customHeight="1" spans="6:6">
      <c r="F188" s="99"/>
    </row>
    <row r="189" customHeight="1" spans="6:6">
      <c r="F189" s="99"/>
    </row>
    <row r="190" customHeight="1" spans="6:6">
      <c r="F190" s="99"/>
    </row>
    <row r="191" customHeight="1" spans="6:6">
      <c r="F191" s="99"/>
    </row>
    <row r="192" customHeight="1" spans="6:6">
      <c r="F192" s="99"/>
    </row>
    <row r="193" customHeight="1" spans="6:6">
      <c r="F193" s="99"/>
    </row>
    <row r="194" customHeight="1" spans="6:6">
      <c r="F194" s="99"/>
    </row>
    <row r="195" customHeight="1" spans="6:6">
      <c r="F195" s="99"/>
    </row>
    <row r="196" customHeight="1" spans="6:6">
      <c r="F196" s="99"/>
    </row>
    <row r="197" customHeight="1" spans="6:6">
      <c r="F197" s="99"/>
    </row>
    <row r="198" customHeight="1" spans="6:6">
      <c r="F198" s="99"/>
    </row>
    <row r="199" customHeight="1" spans="6:6">
      <c r="F199" s="99"/>
    </row>
    <row r="200" customHeight="1" spans="6:6">
      <c r="F200" s="99"/>
    </row>
    <row r="201" customHeight="1" spans="6:6">
      <c r="F201" s="99"/>
    </row>
    <row r="202" customHeight="1" spans="6:6">
      <c r="F202" s="99"/>
    </row>
    <row r="203" customHeight="1" spans="6:6">
      <c r="F203" s="99"/>
    </row>
    <row r="204" customHeight="1" spans="6:6">
      <c r="F204" s="99"/>
    </row>
    <row r="205" customHeight="1" spans="6:6">
      <c r="F205" s="99"/>
    </row>
    <row r="206" customHeight="1" spans="6:6">
      <c r="F206" s="99"/>
    </row>
    <row r="207" customHeight="1" spans="6:6">
      <c r="F207" s="99"/>
    </row>
    <row r="208" customHeight="1" spans="6:6">
      <c r="F208" s="99"/>
    </row>
    <row r="209" customHeight="1" spans="6:6">
      <c r="F209" s="99"/>
    </row>
    <row r="210" customHeight="1" spans="6:6">
      <c r="F210" s="99"/>
    </row>
    <row r="211" customHeight="1" spans="6:6">
      <c r="F211" s="99"/>
    </row>
    <row r="212" customHeight="1" spans="6:6">
      <c r="F212" s="99"/>
    </row>
    <row r="213" customHeight="1" spans="6:6">
      <c r="F213" s="99"/>
    </row>
    <row r="214" customHeight="1" spans="6:6">
      <c r="F214" s="99"/>
    </row>
    <row r="215" customHeight="1" spans="6:6">
      <c r="F215" s="99"/>
    </row>
    <row r="216" customHeight="1" spans="6:6">
      <c r="F216" s="99"/>
    </row>
    <row r="217" customHeight="1" spans="6:6">
      <c r="F217" s="99"/>
    </row>
    <row r="218" customHeight="1" spans="6:6">
      <c r="F218" s="99"/>
    </row>
    <row r="219" customHeight="1" spans="6:6">
      <c r="F219" s="99"/>
    </row>
    <row r="220" customHeight="1" spans="6:6">
      <c r="F220" s="99"/>
    </row>
    <row r="221" customHeight="1" spans="6:6">
      <c r="F221" s="99"/>
    </row>
    <row r="222" customHeight="1" spans="6:6">
      <c r="F222" s="99"/>
    </row>
    <row r="223" customHeight="1" spans="6:6">
      <c r="F223" s="99"/>
    </row>
    <row r="224" customHeight="1" spans="6:6">
      <c r="F224" s="99"/>
    </row>
    <row r="225" customHeight="1" spans="6:6">
      <c r="F225" s="99"/>
    </row>
    <row r="226" customHeight="1" spans="6:6">
      <c r="F226" s="99"/>
    </row>
    <row r="227" customHeight="1" spans="6:6">
      <c r="F227" s="99"/>
    </row>
    <row r="228" customHeight="1" spans="6:6">
      <c r="F228" s="99"/>
    </row>
    <row r="229" customHeight="1" spans="6:6">
      <c r="F229" s="99"/>
    </row>
    <row r="230" customHeight="1" spans="6:6">
      <c r="F230" s="99"/>
    </row>
    <row r="231" customHeight="1" spans="6:6">
      <c r="F231" s="99"/>
    </row>
    <row r="232" customHeight="1" spans="6:6">
      <c r="F232" s="99"/>
    </row>
    <row r="233" customHeight="1" spans="6:6">
      <c r="F233" s="99"/>
    </row>
    <row r="234" customHeight="1" spans="6:6">
      <c r="F234" s="99"/>
    </row>
    <row r="235" customHeight="1" spans="6:6">
      <c r="F235" s="99"/>
    </row>
    <row r="236" customHeight="1" spans="6:6">
      <c r="F236" s="99"/>
    </row>
    <row r="237" customHeight="1" spans="6:6">
      <c r="F237" s="99"/>
    </row>
    <row r="238" customHeight="1" spans="6:6">
      <c r="F238" s="99"/>
    </row>
    <row r="239" customHeight="1" spans="6:6">
      <c r="F239" s="99"/>
    </row>
    <row r="240" customHeight="1" spans="6:6">
      <c r="F240" s="99"/>
    </row>
    <row r="241" customHeight="1" spans="6:6">
      <c r="F241" s="99"/>
    </row>
    <row r="242" customHeight="1" spans="6:6">
      <c r="F242" s="99"/>
    </row>
    <row r="243" customHeight="1" spans="6:6">
      <c r="F243" s="99"/>
    </row>
    <row r="244" customHeight="1" spans="6:6">
      <c r="F244" s="99"/>
    </row>
    <row r="245" customHeight="1" spans="6:6">
      <c r="F245" s="99"/>
    </row>
    <row r="246" customHeight="1" spans="6:6">
      <c r="F246" s="99"/>
    </row>
    <row r="247" customHeight="1" spans="6:6">
      <c r="F247" s="99"/>
    </row>
    <row r="248" customHeight="1" spans="6:6">
      <c r="F248" s="99"/>
    </row>
    <row r="249" customHeight="1" spans="6:6">
      <c r="F249" s="99"/>
    </row>
    <row r="250" customHeight="1" spans="6:6">
      <c r="F250" s="99"/>
    </row>
    <row r="251" customHeight="1" spans="6:6">
      <c r="F251" s="99"/>
    </row>
    <row r="252" customHeight="1" spans="6:6">
      <c r="F252" s="99"/>
    </row>
    <row r="253" customHeight="1" spans="6:6">
      <c r="F253" s="99"/>
    </row>
    <row r="254" customHeight="1" spans="6:6">
      <c r="F254" s="99"/>
    </row>
    <row r="255" customHeight="1" spans="6:6">
      <c r="F255" s="99"/>
    </row>
    <row r="256" customHeight="1" spans="6:6">
      <c r="F256" s="99"/>
    </row>
    <row r="257" customHeight="1" spans="6:6">
      <c r="F257" s="99"/>
    </row>
    <row r="258" customHeight="1" spans="6:6">
      <c r="F258" s="99"/>
    </row>
    <row r="259" customHeight="1" spans="6:6">
      <c r="F259" s="99"/>
    </row>
    <row r="260" customHeight="1" spans="6:6">
      <c r="F260" s="99"/>
    </row>
    <row r="261" customHeight="1" spans="6:6">
      <c r="F261" s="99"/>
    </row>
    <row r="262" customHeight="1" spans="6:6">
      <c r="F262" s="99"/>
    </row>
    <row r="263" customHeight="1" spans="6:6">
      <c r="F263" s="99"/>
    </row>
    <row r="264" customHeight="1" spans="6:6">
      <c r="F264" s="99"/>
    </row>
    <row r="265" customHeight="1" spans="6:6">
      <c r="F265" s="99"/>
    </row>
    <row r="266" customHeight="1" spans="6:6">
      <c r="F266" s="99"/>
    </row>
    <row r="267" customHeight="1" spans="6:6">
      <c r="F267" s="99"/>
    </row>
    <row r="268" customHeight="1" spans="6:6">
      <c r="F268" s="99"/>
    </row>
    <row r="269" customHeight="1" spans="6:6">
      <c r="F269" s="99"/>
    </row>
    <row r="270" customHeight="1" spans="6:6">
      <c r="F270" s="99"/>
    </row>
    <row r="271" customHeight="1" spans="6:6">
      <c r="F271" s="99"/>
    </row>
    <row r="272" customHeight="1" spans="6:6">
      <c r="F272" s="99"/>
    </row>
    <row r="273" customHeight="1" spans="6:6">
      <c r="F273" s="99"/>
    </row>
    <row r="274" customHeight="1" spans="6:6">
      <c r="F274" s="99"/>
    </row>
    <row r="275" customHeight="1" spans="6:6">
      <c r="F275" s="99"/>
    </row>
    <row r="276" customHeight="1" spans="6:6">
      <c r="F276" s="99"/>
    </row>
    <row r="277" customHeight="1" spans="6:6">
      <c r="F277" s="99"/>
    </row>
    <row r="278" customHeight="1" spans="6:6">
      <c r="F278" s="99"/>
    </row>
    <row r="279" customHeight="1" spans="6:6">
      <c r="F279" s="99"/>
    </row>
    <row r="280" customHeight="1" spans="6:6">
      <c r="F280" s="99"/>
    </row>
    <row r="281" customHeight="1" spans="6:6">
      <c r="F281" s="99"/>
    </row>
    <row r="282" customHeight="1" spans="6:6">
      <c r="F282" s="99"/>
    </row>
    <row r="283" customHeight="1" spans="6:6">
      <c r="F283" s="99"/>
    </row>
    <row r="284" customHeight="1" spans="6:6">
      <c r="F284" s="99"/>
    </row>
    <row r="285" customHeight="1" spans="6:6">
      <c r="F285" s="99"/>
    </row>
    <row r="286" customHeight="1" spans="6:6">
      <c r="F286" s="99"/>
    </row>
    <row r="287" customHeight="1" spans="6:6">
      <c r="F287" s="99"/>
    </row>
    <row r="288" customHeight="1" spans="6:6">
      <c r="F288" s="99"/>
    </row>
    <row r="289" customHeight="1" spans="6:6">
      <c r="F289" s="99"/>
    </row>
    <row r="290" customHeight="1" spans="6:6">
      <c r="F290" s="99"/>
    </row>
    <row r="291" customHeight="1" spans="6:6">
      <c r="F291" s="99"/>
    </row>
    <row r="292" customHeight="1" spans="6:6">
      <c r="F292" s="99"/>
    </row>
    <row r="293" customHeight="1" spans="6:6">
      <c r="F293" s="99"/>
    </row>
    <row r="294" customHeight="1" spans="6:6">
      <c r="F294" s="99"/>
    </row>
    <row r="295" customHeight="1" spans="6:6">
      <c r="F295" s="99"/>
    </row>
    <row r="296" customHeight="1" spans="6:6">
      <c r="F296" s="99"/>
    </row>
    <row r="297" customHeight="1" spans="6:6">
      <c r="F297" s="99"/>
    </row>
    <row r="298" customHeight="1" spans="6:6">
      <c r="F298" s="99"/>
    </row>
    <row r="299" customHeight="1" spans="6:6">
      <c r="F299" s="99"/>
    </row>
    <row r="300" customHeight="1" spans="6:6">
      <c r="F300" s="99"/>
    </row>
    <row r="301" customHeight="1" spans="6:6">
      <c r="F301" s="99"/>
    </row>
    <row r="302" customHeight="1" spans="6:6">
      <c r="F302" s="99"/>
    </row>
    <row r="303" customHeight="1" spans="6:6">
      <c r="F303" s="99"/>
    </row>
    <row r="304" customHeight="1" spans="6:6">
      <c r="F304" s="99"/>
    </row>
    <row r="305" customHeight="1" spans="6:6">
      <c r="F305" s="99"/>
    </row>
    <row r="306" customHeight="1" spans="6:6">
      <c r="F306" s="99"/>
    </row>
    <row r="307" customHeight="1" spans="6:6">
      <c r="F307" s="99"/>
    </row>
    <row r="308" customHeight="1" spans="6:6">
      <c r="F308" s="99"/>
    </row>
    <row r="309" customHeight="1" spans="6:6">
      <c r="F309" s="99"/>
    </row>
    <row r="310" customHeight="1" spans="6:6">
      <c r="F310" s="99"/>
    </row>
    <row r="311" customHeight="1" spans="6:6">
      <c r="F311" s="99"/>
    </row>
    <row r="312" customHeight="1" spans="6:6">
      <c r="F312" s="99"/>
    </row>
    <row r="313" customHeight="1" spans="6:6">
      <c r="F313" s="99"/>
    </row>
    <row r="314" customHeight="1" spans="6:6">
      <c r="F314" s="99"/>
    </row>
    <row r="315" customHeight="1" spans="6:6">
      <c r="F315" s="99"/>
    </row>
    <row r="316" customHeight="1" spans="6:6">
      <c r="F316" s="99"/>
    </row>
    <row r="317" customHeight="1" spans="6:6">
      <c r="F317" s="99"/>
    </row>
    <row r="318" customHeight="1" spans="6:6">
      <c r="F318" s="99"/>
    </row>
    <row r="319" customHeight="1" spans="6:6">
      <c r="F319" s="99"/>
    </row>
    <row r="320" customHeight="1" spans="6:6">
      <c r="F320" s="99"/>
    </row>
    <row r="321" customHeight="1" spans="6:6">
      <c r="F321" s="99"/>
    </row>
    <row r="322" customHeight="1" spans="6:6">
      <c r="F322" s="99"/>
    </row>
    <row r="323" customHeight="1" spans="6:6">
      <c r="F323" s="99"/>
    </row>
    <row r="324" customHeight="1" spans="6:6">
      <c r="F324" s="99"/>
    </row>
    <row r="325" customHeight="1" spans="6:6">
      <c r="F325" s="99"/>
    </row>
    <row r="326" customHeight="1" spans="6:6">
      <c r="F326" s="99"/>
    </row>
    <row r="327" customHeight="1" spans="6:6">
      <c r="F327" s="99"/>
    </row>
    <row r="328" customHeight="1" spans="6:6">
      <c r="F328" s="99"/>
    </row>
    <row r="329" customHeight="1" spans="6:6">
      <c r="F329" s="99"/>
    </row>
    <row r="330" customHeight="1" spans="6:6">
      <c r="F330" s="99"/>
    </row>
    <row r="331" customHeight="1" spans="6:6">
      <c r="F331" s="99"/>
    </row>
    <row r="332" customHeight="1" spans="6:6">
      <c r="F332" s="99"/>
    </row>
    <row r="333" customHeight="1" spans="6:6">
      <c r="F333" s="99"/>
    </row>
    <row r="334" customHeight="1" spans="6:6">
      <c r="F334" s="99"/>
    </row>
    <row r="335" customHeight="1" spans="6:6">
      <c r="F335" s="99"/>
    </row>
    <row r="336" customHeight="1" spans="6:6">
      <c r="F336" s="99"/>
    </row>
    <row r="337" customHeight="1" spans="6:6">
      <c r="F337" s="99"/>
    </row>
    <row r="338" customHeight="1" spans="6:6">
      <c r="F338" s="99"/>
    </row>
    <row r="339" customHeight="1" spans="6:6">
      <c r="F339" s="99"/>
    </row>
    <row r="340" customHeight="1" spans="6:6">
      <c r="F340" s="99"/>
    </row>
    <row r="341" customHeight="1" spans="6:6">
      <c r="F341" s="99"/>
    </row>
    <row r="342" customHeight="1" spans="6:6">
      <c r="F342" s="99"/>
    </row>
    <row r="343" customHeight="1" spans="6:6">
      <c r="F343" s="99"/>
    </row>
    <row r="344" customHeight="1" spans="6:6">
      <c r="F344" s="99"/>
    </row>
    <row r="345" customHeight="1" spans="6:6">
      <c r="F345" s="99"/>
    </row>
    <row r="346" customHeight="1" spans="6:6">
      <c r="F346" s="99"/>
    </row>
    <row r="347" customHeight="1" spans="6:6">
      <c r="F347" s="99"/>
    </row>
    <row r="348" customHeight="1" spans="6:6">
      <c r="F348" s="99"/>
    </row>
    <row r="349" customHeight="1" spans="6:6">
      <c r="F349" s="99"/>
    </row>
    <row r="350" customHeight="1" spans="6:6">
      <c r="F350" s="99"/>
    </row>
    <row r="351" customHeight="1" spans="6:6">
      <c r="F351" s="99"/>
    </row>
    <row r="352" customHeight="1" spans="6:6">
      <c r="F352" s="99"/>
    </row>
    <row r="353" customHeight="1" spans="6:6">
      <c r="F353" s="99"/>
    </row>
    <row r="354" customHeight="1" spans="6:6">
      <c r="F354" s="99"/>
    </row>
    <row r="355" customHeight="1" spans="6:6">
      <c r="F355" s="99"/>
    </row>
    <row r="356" customHeight="1" spans="6:6">
      <c r="F356" s="99"/>
    </row>
    <row r="357" customHeight="1" spans="6:6">
      <c r="F357" s="99"/>
    </row>
    <row r="358" customHeight="1" spans="6:6">
      <c r="F358" s="99"/>
    </row>
    <row r="359" customHeight="1" spans="6:6">
      <c r="F359" s="99"/>
    </row>
    <row r="360" customHeight="1" spans="6:6">
      <c r="F360" s="99"/>
    </row>
    <row r="361" customHeight="1" spans="6:6">
      <c r="F361" s="99"/>
    </row>
    <row r="362" customHeight="1" spans="6:6">
      <c r="F362" s="99"/>
    </row>
    <row r="363" customHeight="1" spans="6:6">
      <c r="F363" s="99"/>
    </row>
    <row r="364" customHeight="1" spans="6:6">
      <c r="F364" s="99"/>
    </row>
    <row r="365" customHeight="1" spans="6:6">
      <c r="F365" s="99"/>
    </row>
    <row r="366" customHeight="1" spans="6:6">
      <c r="F366" s="99"/>
    </row>
    <row r="367" customHeight="1" spans="6:6">
      <c r="F367" s="99"/>
    </row>
    <row r="368" customHeight="1" spans="6:6">
      <c r="F368" s="99"/>
    </row>
    <row r="369" customHeight="1" spans="6:6">
      <c r="F369" s="99"/>
    </row>
    <row r="370" customHeight="1" spans="6:6">
      <c r="F370" s="99"/>
    </row>
    <row r="371" customHeight="1" spans="6:6">
      <c r="F371" s="99"/>
    </row>
    <row r="372" customHeight="1" spans="6:6">
      <c r="F372" s="99"/>
    </row>
    <row r="373" customHeight="1" spans="6:6">
      <c r="F373" s="99"/>
    </row>
    <row r="374" customHeight="1" spans="6:6">
      <c r="F374" s="99"/>
    </row>
    <row r="375" customHeight="1" spans="6:6">
      <c r="F375" s="99"/>
    </row>
    <row r="376" customHeight="1" spans="6:6">
      <c r="F376" s="99"/>
    </row>
    <row r="377" customHeight="1" spans="6:6">
      <c r="F377" s="99"/>
    </row>
    <row r="378" customHeight="1" spans="6:6">
      <c r="F378" s="99"/>
    </row>
    <row r="379" customHeight="1" spans="6:6">
      <c r="F379" s="99"/>
    </row>
    <row r="380" customHeight="1" spans="6:6">
      <c r="F380" s="99"/>
    </row>
    <row r="381" customHeight="1" spans="6:6">
      <c r="F381" s="99"/>
    </row>
    <row r="382" customHeight="1" spans="6:6">
      <c r="F382" s="99"/>
    </row>
    <row r="383" customHeight="1" spans="6:6">
      <c r="F383" s="99"/>
    </row>
    <row r="384" customHeight="1" spans="6:6">
      <c r="F384" s="99"/>
    </row>
    <row r="385" customHeight="1" spans="6:6">
      <c r="F385" s="99"/>
    </row>
    <row r="386" customHeight="1" spans="6:6">
      <c r="F386" s="99"/>
    </row>
    <row r="387" customHeight="1" spans="6:6">
      <c r="F387" s="99"/>
    </row>
    <row r="388" customHeight="1" spans="6:6">
      <c r="F388" s="99"/>
    </row>
    <row r="389" customHeight="1" spans="6:6">
      <c r="F389" s="99"/>
    </row>
    <row r="390" customHeight="1" spans="6:6">
      <c r="F390" s="99"/>
    </row>
    <row r="391" customHeight="1" spans="6:6">
      <c r="F391" s="99"/>
    </row>
    <row r="392" customHeight="1" spans="6:6">
      <c r="F392" s="99"/>
    </row>
    <row r="393" customHeight="1" spans="6:6">
      <c r="F393" s="99"/>
    </row>
    <row r="394" customHeight="1" spans="6:6">
      <c r="F394" s="99"/>
    </row>
    <row r="395" customHeight="1" spans="6:6">
      <c r="F395" s="99"/>
    </row>
    <row r="396" customHeight="1" spans="6:6">
      <c r="F396" s="99"/>
    </row>
    <row r="397" customHeight="1" spans="6:6">
      <c r="F397" s="99"/>
    </row>
    <row r="398" customHeight="1" spans="6:6">
      <c r="F398" s="99"/>
    </row>
    <row r="399" customHeight="1" spans="6:6">
      <c r="F399" s="99"/>
    </row>
    <row r="400" customHeight="1" spans="6:6">
      <c r="F400" s="99"/>
    </row>
    <row r="401" customHeight="1" spans="6:6">
      <c r="F401" s="99"/>
    </row>
    <row r="402" customHeight="1" spans="6:6">
      <c r="F402" s="99"/>
    </row>
    <row r="403" customHeight="1" spans="6:6">
      <c r="F403" s="99"/>
    </row>
    <row r="404" customHeight="1" spans="6:6">
      <c r="F404" s="99"/>
    </row>
    <row r="405" customHeight="1" spans="6:6">
      <c r="F405" s="99"/>
    </row>
    <row r="406" customHeight="1" spans="6:6">
      <c r="F406" s="99"/>
    </row>
    <row r="407" customHeight="1" spans="6:6">
      <c r="F407" s="99"/>
    </row>
    <row r="408" customHeight="1" spans="6:6">
      <c r="F408" s="99"/>
    </row>
    <row r="409" customHeight="1" spans="6:6">
      <c r="F409" s="99"/>
    </row>
    <row r="410" customHeight="1" spans="6:6">
      <c r="F410" s="99"/>
    </row>
    <row r="411" customHeight="1" spans="6:6">
      <c r="F411" s="99"/>
    </row>
    <row r="412" customHeight="1" spans="6:6">
      <c r="F412" s="99"/>
    </row>
    <row r="413" customHeight="1" spans="6:6">
      <c r="F413" s="99"/>
    </row>
    <row r="414" customHeight="1" spans="6:6">
      <c r="F414" s="99"/>
    </row>
    <row r="415" customHeight="1" spans="6:6">
      <c r="F415" s="99"/>
    </row>
    <row r="416" customHeight="1" spans="6:6">
      <c r="F416" s="99"/>
    </row>
    <row r="417" customHeight="1" spans="6:6">
      <c r="F417" s="99"/>
    </row>
    <row r="418" customHeight="1" spans="6:6">
      <c r="F418" s="99"/>
    </row>
    <row r="419" customHeight="1" spans="6:6">
      <c r="F419" s="99"/>
    </row>
    <row r="420" customHeight="1" spans="6:6">
      <c r="F420" s="99"/>
    </row>
    <row r="421" customHeight="1" spans="6:6">
      <c r="F421" s="99"/>
    </row>
    <row r="422" customHeight="1" spans="6:6">
      <c r="F422" s="99"/>
    </row>
    <row r="423" customHeight="1" spans="6:6">
      <c r="F423" s="99"/>
    </row>
    <row r="424" customHeight="1" spans="6:6">
      <c r="F424" s="99"/>
    </row>
    <row r="425" customHeight="1" spans="6:6">
      <c r="F425" s="99"/>
    </row>
    <row r="426" customHeight="1" spans="6:6">
      <c r="F426" s="99"/>
    </row>
    <row r="427" customHeight="1" spans="6:6">
      <c r="F427" s="99"/>
    </row>
    <row r="428" customHeight="1" spans="6:6">
      <c r="F428" s="99"/>
    </row>
    <row r="429" customHeight="1" spans="6:6">
      <c r="F429" s="99"/>
    </row>
    <row r="430" customHeight="1" spans="6:6">
      <c r="F430" s="99"/>
    </row>
    <row r="431" customHeight="1" spans="6:6">
      <c r="F431" s="99"/>
    </row>
    <row r="432" customHeight="1" spans="6:6">
      <c r="F432" s="99"/>
    </row>
    <row r="433" customHeight="1" spans="6:6">
      <c r="F433" s="99"/>
    </row>
    <row r="434" customHeight="1" spans="6:6">
      <c r="F434" s="99"/>
    </row>
    <row r="435" customHeight="1" spans="6:6">
      <c r="F435" s="99"/>
    </row>
    <row r="436" customHeight="1" spans="6:6">
      <c r="F436" s="99"/>
    </row>
    <row r="437" customHeight="1" spans="6:6">
      <c r="F437" s="99"/>
    </row>
    <row r="438" customHeight="1" spans="6:6">
      <c r="F438" s="99"/>
    </row>
    <row r="439" customHeight="1" spans="6:6">
      <c r="F439" s="99"/>
    </row>
    <row r="440" customHeight="1" spans="6:6">
      <c r="F440" s="99"/>
    </row>
    <row r="441" customHeight="1" spans="6:6">
      <c r="F441" s="99"/>
    </row>
    <row r="442" customHeight="1" spans="6:6">
      <c r="F442" s="99"/>
    </row>
    <row r="443" customHeight="1" spans="6:6">
      <c r="F443" s="99"/>
    </row>
    <row r="444" customHeight="1" spans="6:6">
      <c r="F444" s="99"/>
    </row>
    <row r="445" customHeight="1" spans="6:6">
      <c r="F445" s="99"/>
    </row>
    <row r="446" customHeight="1" spans="6:6">
      <c r="F446" s="99"/>
    </row>
    <row r="447" customHeight="1" spans="6:6">
      <c r="F447" s="99"/>
    </row>
    <row r="448" customHeight="1" spans="6:6">
      <c r="F448" s="99"/>
    </row>
    <row r="449" customHeight="1" spans="6:6">
      <c r="F449" s="99"/>
    </row>
    <row r="450" customHeight="1" spans="6:6">
      <c r="F450" s="99"/>
    </row>
    <row r="451" customHeight="1" spans="6:6">
      <c r="F451" s="99"/>
    </row>
    <row r="452" customHeight="1" spans="6:6">
      <c r="F452" s="99"/>
    </row>
    <row r="453" customHeight="1" spans="6:6">
      <c r="F453" s="99"/>
    </row>
    <row r="454" customHeight="1" spans="6:6">
      <c r="F454" s="99"/>
    </row>
    <row r="455" customHeight="1" spans="6:6">
      <c r="F455" s="99"/>
    </row>
    <row r="456" customHeight="1" spans="6:6">
      <c r="F456" s="99"/>
    </row>
    <row r="457" customHeight="1" spans="6:6">
      <c r="F457" s="99"/>
    </row>
    <row r="458" customHeight="1" spans="6:6">
      <c r="F458" s="99"/>
    </row>
    <row r="459" customHeight="1" spans="6:6">
      <c r="F459" s="99"/>
    </row>
    <row r="460" customHeight="1" spans="6:6">
      <c r="F460" s="99"/>
    </row>
    <row r="461" customHeight="1" spans="6:6">
      <c r="F461" s="99"/>
    </row>
    <row r="462" customHeight="1" spans="6:6">
      <c r="F462" s="99"/>
    </row>
    <row r="463" customHeight="1" spans="6:6">
      <c r="F463" s="99"/>
    </row>
    <row r="464" customHeight="1" spans="6:6">
      <c r="F464" s="99"/>
    </row>
    <row r="465" customHeight="1" spans="6:6">
      <c r="F465" s="99"/>
    </row>
    <row r="466" customHeight="1" spans="6:6">
      <c r="F466" s="99"/>
    </row>
    <row r="467" customHeight="1" spans="6:6">
      <c r="F467" s="99"/>
    </row>
    <row r="468" customHeight="1" spans="6:6">
      <c r="F468" s="99"/>
    </row>
    <row r="469" customHeight="1" spans="6:6">
      <c r="F469" s="99"/>
    </row>
    <row r="470" customHeight="1" spans="6:6">
      <c r="F470" s="99"/>
    </row>
    <row r="471" customHeight="1" spans="6:6">
      <c r="F471" s="99"/>
    </row>
    <row r="472" customHeight="1" spans="6:6">
      <c r="F472" s="99"/>
    </row>
    <row r="473" customHeight="1" spans="6:6">
      <c r="F473" s="99"/>
    </row>
    <row r="474" customHeight="1" spans="6:6">
      <c r="F474" s="99"/>
    </row>
    <row r="475" customHeight="1" spans="6:6">
      <c r="F475" s="99"/>
    </row>
    <row r="476" customHeight="1" spans="6:6">
      <c r="F476" s="99"/>
    </row>
    <row r="477" customHeight="1" spans="6:6">
      <c r="F477" s="99"/>
    </row>
    <row r="478" customHeight="1" spans="6:6">
      <c r="F478" s="99"/>
    </row>
    <row r="479" customHeight="1" spans="6:6">
      <c r="F479" s="99"/>
    </row>
    <row r="480" customHeight="1" spans="6:6">
      <c r="F480" s="99"/>
    </row>
    <row r="481" customHeight="1" spans="6:6">
      <c r="F481" s="99"/>
    </row>
    <row r="482" customHeight="1" spans="6:6">
      <c r="F482" s="99"/>
    </row>
    <row r="483" customHeight="1" spans="6:6">
      <c r="F483" s="99"/>
    </row>
    <row r="484" customHeight="1" spans="6:6">
      <c r="F484" s="99"/>
    </row>
    <row r="485" customHeight="1" spans="6:6">
      <c r="F485" s="99"/>
    </row>
    <row r="486" customHeight="1" spans="6:6">
      <c r="F486" s="99"/>
    </row>
    <row r="487" customHeight="1" spans="6:6">
      <c r="F487" s="99"/>
    </row>
    <row r="488" customHeight="1" spans="6:6">
      <c r="F488" s="99"/>
    </row>
    <row r="489" customHeight="1" spans="6:6">
      <c r="F489" s="99"/>
    </row>
    <row r="490" customHeight="1" spans="6:6">
      <c r="F490" s="99"/>
    </row>
    <row r="491" customHeight="1" spans="6:6">
      <c r="F491" s="99"/>
    </row>
    <row r="492" customHeight="1" spans="6:6">
      <c r="F492" s="99"/>
    </row>
    <row r="493" customHeight="1" spans="6:6">
      <c r="F493" s="99"/>
    </row>
    <row r="494" customHeight="1" spans="6:6">
      <c r="F494" s="99"/>
    </row>
    <row r="495" customHeight="1" spans="6:6">
      <c r="F495" s="99"/>
    </row>
    <row r="496" customHeight="1" spans="6:6">
      <c r="F496" s="99"/>
    </row>
    <row r="497" customHeight="1" spans="6:6">
      <c r="F497" s="99"/>
    </row>
    <row r="498" customHeight="1" spans="6:6">
      <c r="F498" s="99"/>
    </row>
    <row r="499" customHeight="1" spans="6:6">
      <c r="F499" s="99"/>
    </row>
    <row r="500" customHeight="1" spans="6:6">
      <c r="F500" s="99"/>
    </row>
    <row r="501" customHeight="1" spans="6:6">
      <c r="F501" s="99"/>
    </row>
    <row r="502" customHeight="1" spans="6:6">
      <c r="F502" s="99"/>
    </row>
    <row r="503" customHeight="1" spans="6:6">
      <c r="F503" s="99"/>
    </row>
    <row r="504" customHeight="1" spans="6:6">
      <c r="F504" s="99"/>
    </row>
    <row r="505" customHeight="1" spans="6:6">
      <c r="F505" s="99"/>
    </row>
    <row r="506" customHeight="1" spans="6:6">
      <c r="F506" s="99"/>
    </row>
    <row r="507" customHeight="1" spans="6:6">
      <c r="F507" s="99"/>
    </row>
    <row r="508" customHeight="1" spans="6:6">
      <c r="F508" s="99"/>
    </row>
    <row r="509" customHeight="1" spans="6:6">
      <c r="F509" s="99"/>
    </row>
    <row r="510" customHeight="1" spans="6:6">
      <c r="F510" s="99"/>
    </row>
    <row r="511" customHeight="1" spans="6:6">
      <c r="F511" s="99"/>
    </row>
    <row r="512" customHeight="1" spans="6:6">
      <c r="F512" s="99"/>
    </row>
    <row r="513" customHeight="1" spans="6:6">
      <c r="F513" s="99"/>
    </row>
    <row r="514" customHeight="1" spans="6:6">
      <c r="F514" s="99"/>
    </row>
    <row r="515" customHeight="1" spans="6:6">
      <c r="F515" s="99"/>
    </row>
    <row r="516" customHeight="1" spans="6:6">
      <c r="F516" s="99"/>
    </row>
    <row r="517" customHeight="1" spans="6:6">
      <c r="F517" s="99"/>
    </row>
    <row r="518" customHeight="1" spans="6:6">
      <c r="F518" s="99"/>
    </row>
    <row r="519" customHeight="1" spans="6:6">
      <c r="F519" s="99"/>
    </row>
    <row r="520" customHeight="1" spans="6:6">
      <c r="F520" s="99"/>
    </row>
    <row r="521" customHeight="1" spans="6:6">
      <c r="F521" s="99"/>
    </row>
    <row r="522" customHeight="1" spans="6:6">
      <c r="F522" s="99"/>
    </row>
    <row r="523" customHeight="1" spans="6:6">
      <c r="F523" s="99"/>
    </row>
    <row r="524" customHeight="1" spans="6:6">
      <c r="F524" s="99"/>
    </row>
    <row r="525" customHeight="1" spans="6:6">
      <c r="F525" s="99"/>
    </row>
    <row r="526" customHeight="1" spans="6:6">
      <c r="F526" s="99"/>
    </row>
    <row r="527" customHeight="1" spans="6:6">
      <c r="F527" s="99"/>
    </row>
    <row r="528" customHeight="1" spans="6:6">
      <c r="F528" s="99"/>
    </row>
    <row r="529" customHeight="1" spans="6:6">
      <c r="F529" s="99"/>
    </row>
    <row r="530" customHeight="1" spans="6:6">
      <c r="F530" s="99"/>
    </row>
    <row r="531" customHeight="1" spans="6:6">
      <c r="F531" s="99"/>
    </row>
    <row r="532" customHeight="1" spans="6:6">
      <c r="F532" s="99"/>
    </row>
    <row r="533" customHeight="1" spans="6:6">
      <c r="F533" s="99"/>
    </row>
    <row r="534" customHeight="1" spans="6:6">
      <c r="F534" s="99"/>
    </row>
    <row r="535" customHeight="1" spans="6:6">
      <c r="F535" s="99"/>
    </row>
    <row r="536" customHeight="1" spans="6:6">
      <c r="F536" s="99"/>
    </row>
    <row r="537" customHeight="1" spans="6:6">
      <c r="F537" s="99"/>
    </row>
    <row r="538" customHeight="1" spans="6:6">
      <c r="F538" s="99"/>
    </row>
    <row r="539" customHeight="1" spans="6:6">
      <c r="F539" s="99"/>
    </row>
    <row r="540" customHeight="1" spans="6:6">
      <c r="F540" s="99"/>
    </row>
    <row r="541" customHeight="1" spans="6:6">
      <c r="F541" s="99"/>
    </row>
    <row r="542" customHeight="1" spans="6:6">
      <c r="F542" s="99"/>
    </row>
    <row r="543" customHeight="1" spans="6:6">
      <c r="F543" s="99"/>
    </row>
    <row r="544" customHeight="1" spans="6:6">
      <c r="F544" s="99"/>
    </row>
    <row r="545" customHeight="1" spans="6:6">
      <c r="F545" s="99"/>
    </row>
    <row r="546" customHeight="1" spans="6:6">
      <c r="F546" s="99"/>
    </row>
    <row r="547" customHeight="1" spans="6:6">
      <c r="F547" s="99"/>
    </row>
    <row r="548" customHeight="1" spans="6:6">
      <c r="F548" s="99"/>
    </row>
    <row r="549" customHeight="1" spans="6:6">
      <c r="F549" s="99"/>
    </row>
    <row r="550" customHeight="1" spans="6:6">
      <c r="F550" s="99"/>
    </row>
    <row r="551" customHeight="1" spans="6:6">
      <c r="F551" s="99"/>
    </row>
    <row r="552" customHeight="1" spans="6:6">
      <c r="F552" s="99"/>
    </row>
    <row r="553" customHeight="1" spans="6:6">
      <c r="F553" s="99"/>
    </row>
    <row r="554" customHeight="1" spans="6:6">
      <c r="F554" s="99"/>
    </row>
    <row r="555" customHeight="1" spans="6:6">
      <c r="F555" s="99"/>
    </row>
    <row r="556" customHeight="1" spans="6:6">
      <c r="F556" s="99"/>
    </row>
    <row r="557" customHeight="1" spans="6:6">
      <c r="F557" s="99"/>
    </row>
    <row r="558" customHeight="1" spans="6:6">
      <c r="F558" s="99"/>
    </row>
    <row r="559" customHeight="1" spans="6:6">
      <c r="F559" s="99"/>
    </row>
    <row r="560" customHeight="1" spans="6:6">
      <c r="F560" s="99"/>
    </row>
    <row r="561" customHeight="1" spans="6:6">
      <c r="F561" s="99"/>
    </row>
    <row r="562" customHeight="1" spans="6:6">
      <c r="F562" s="99"/>
    </row>
    <row r="563" customHeight="1" spans="6:6">
      <c r="F563" s="99"/>
    </row>
    <row r="564" customHeight="1" spans="6:6">
      <c r="F564" s="99"/>
    </row>
    <row r="565" customHeight="1" spans="6:6">
      <c r="F565" s="99"/>
    </row>
    <row r="566" customHeight="1" spans="6:6">
      <c r="F566" s="99"/>
    </row>
    <row r="567" customHeight="1" spans="6:6">
      <c r="F567" s="99"/>
    </row>
    <row r="568" customHeight="1" spans="6:6">
      <c r="F568" s="99"/>
    </row>
    <row r="569" customHeight="1" spans="6:6">
      <c r="F569" s="99"/>
    </row>
    <row r="570" customHeight="1" spans="6:6">
      <c r="F570" s="99"/>
    </row>
    <row r="571" customHeight="1" spans="6:6">
      <c r="F571" s="99"/>
    </row>
    <row r="572" customHeight="1" spans="6:6">
      <c r="F572" s="99"/>
    </row>
    <row r="573" customHeight="1" spans="6:6">
      <c r="F573" s="99"/>
    </row>
    <row r="574" customHeight="1" spans="6:6">
      <c r="F574" s="99"/>
    </row>
    <row r="575" customHeight="1" spans="6:6">
      <c r="F575" s="99"/>
    </row>
    <row r="576" customHeight="1" spans="6:6">
      <c r="F576" s="99"/>
    </row>
    <row r="577" customHeight="1" spans="6:6">
      <c r="F577" s="99"/>
    </row>
    <row r="578" customHeight="1" spans="6:6">
      <c r="F578" s="99"/>
    </row>
    <row r="579" customHeight="1" spans="6:6">
      <c r="F579" s="99"/>
    </row>
    <row r="580" customHeight="1" spans="6:6">
      <c r="F580" s="99"/>
    </row>
    <row r="581" customHeight="1" spans="6:6">
      <c r="F581" s="99"/>
    </row>
    <row r="582" customHeight="1" spans="6:6">
      <c r="F582" s="99"/>
    </row>
    <row r="583" customHeight="1" spans="6:6">
      <c r="F583" s="99"/>
    </row>
    <row r="584" customHeight="1" spans="6:6">
      <c r="F584" s="99"/>
    </row>
    <row r="585" customHeight="1" spans="6:6">
      <c r="F585" s="99"/>
    </row>
    <row r="586" customHeight="1" spans="6:6">
      <c r="F586" s="99"/>
    </row>
    <row r="587" customHeight="1" spans="6:6">
      <c r="F587" s="99"/>
    </row>
    <row r="588" customHeight="1" spans="6:6">
      <c r="F588" s="99"/>
    </row>
    <row r="589" customHeight="1" spans="6:6">
      <c r="F589" s="99"/>
    </row>
    <row r="590" customHeight="1" spans="6:6">
      <c r="F590" s="99"/>
    </row>
    <row r="591" customHeight="1" spans="6:6">
      <c r="F591" s="99"/>
    </row>
    <row r="592" customHeight="1" spans="6:6">
      <c r="F592" s="99"/>
    </row>
    <row r="593" customHeight="1" spans="6:6">
      <c r="F593" s="99"/>
    </row>
    <row r="594" customHeight="1" spans="6:6">
      <c r="F594" s="99"/>
    </row>
    <row r="595" customHeight="1" spans="6:6">
      <c r="F595" s="99"/>
    </row>
    <row r="596" customHeight="1" spans="6:6">
      <c r="F596" s="99"/>
    </row>
    <row r="597" customHeight="1" spans="6:6">
      <c r="F597" s="99"/>
    </row>
    <row r="598" customHeight="1" spans="6:6">
      <c r="F598" s="99"/>
    </row>
    <row r="599" customHeight="1" spans="6:6">
      <c r="F599" s="99"/>
    </row>
    <row r="600" customHeight="1" spans="6:6">
      <c r="F600" s="99"/>
    </row>
    <row r="601" customHeight="1" spans="6:6">
      <c r="F601" s="99"/>
    </row>
    <row r="602" customHeight="1" spans="6:6">
      <c r="F602" s="99"/>
    </row>
    <row r="603" customHeight="1" spans="6:6">
      <c r="F603" s="99"/>
    </row>
    <row r="604" customHeight="1" spans="6:6">
      <c r="F604" s="99"/>
    </row>
    <row r="605" customHeight="1" spans="6:6">
      <c r="F605" s="99"/>
    </row>
    <row r="606" customHeight="1" spans="6:6">
      <c r="F606" s="99"/>
    </row>
    <row r="607" customHeight="1" spans="6:6">
      <c r="F607" s="99"/>
    </row>
    <row r="608" customHeight="1" spans="6:6">
      <c r="F608" s="99"/>
    </row>
    <row r="609" customHeight="1" spans="6:6">
      <c r="F609" s="99"/>
    </row>
    <row r="610" customHeight="1" spans="6:6">
      <c r="F610" s="99"/>
    </row>
    <row r="611" customHeight="1" spans="6:6">
      <c r="F611" s="99"/>
    </row>
    <row r="612" customHeight="1" spans="6:6">
      <c r="F612" s="99"/>
    </row>
    <row r="613" customHeight="1" spans="6:6">
      <c r="F613" s="99"/>
    </row>
    <row r="614" customHeight="1" spans="6:6">
      <c r="F614" s="99"/>
    </row>
    <row r="615" customHeight="1" spans="6:6">
      <c r="F615" s="99"/>
    </row>
    <row r="616" customHeight="1" spans="6:6">
      <c r="F616" s="99"/>
    </row>
    <row r="617" customHeight="1" spans="6:6">
      <c r="F617" s="99"/>
    </row>
    <row r="618" customHeight="1" spans="6:6">
      <c r="F618" s="99"/>
    </row>
    <row r="619" customHeight="1" spans="6:6">
      <c r="F619" s="99"/>
    </row>
    <row r="620" customHeight="1" spans="6:6">
      <c r="F620" s="99"/>
    </row>
    <row r="621" customHeight="1" spans="6:6">
      <c r="F621" s="99"/>
    </row>
    <row r="622" customHeight="1" spans="6:6">
      <c r="F622" s="99"/>
    </row>
    <row r="623" customHeight="1" spans="6:6">
      <c r="F623" s="99"/>
    </row>
    <row r="624" customHeight="1" spans="6:6">
      <c r="F624" s="99"/>
    </row>
    <row r="625" customHeight="1" spans="6:6">
      <c r="F625" s="99"/>
    </row>
    <row r="626" customHeight="1" spans="6:6">
      <c r="F626" s="99"/>
    </row>
    <row r="627" customHeight="1" spans="6:6">
      <c r="F627" s="99"/>
    </row>
    <row r="628" customHeight="1" spans="6:6">
      <c r="F628" s="99"/>
    </row>
    <row r="629" customHeight="1" spans="6:6">
      <c r="F629" s="99"/>
    </row>
    <row r="630" customHeight="1" spans="6:6">
      <c r="F630" s="99"/>
    </row>
    <row r="631" customHeight="1" spans="6:6">
      <c r="F631" s="99"/>
    </row>
    <row r="632" customHeight="1" spans="6:6">
      <c r="F632" s="99"/>
    </row>
    <row r="633" customHeight="1" spans="6:6">
      <c r="F633" s="99"/>
    </row>
    <row r="634" customHeight="1" spans="6:6">
      <c r="F634" s="99"/>
    </row>
    <row r="635" customHeight="1" spans="6:6">
      <c r="F635" s="99"/>
    </row>
    <row r="636" customHeight="1" spans="6:6">
      <c r="F636" s="99"/>
    </row>
    <row r="637" customHeight="1" spans="6:6">
      <c r="F637" s="99"/>
    </row>
    <row r="638" customHeight="1" spans="6:6">
      <c r="F638" s="99"/>
    </row>
    <row r="639" customHeight="1" spans="6:6">
      <c r="F639" s="99"/>
    </row>
    <row r="640" customHeight="1" spans="6:6">
      <c r="F640" s="99"/>
    </row>
    <row r="641" customHeight="1" spans="6:6">
      <c r="F641" s="99"/>
    </row>
    <row r="642" customHeight="1" spans="6:6">
      <c r="F642" s="99"/>
    </row>
    <row r="643" customHeight="1" spans="6:6">
      <c r="F643" s="99"/>
    </row>
    <row r="644" customHeight="1" spans="6:6">
      <c r="F644" s="99"/>
    </row>
    <row r="645" customHeight="1" spans="6:6">
      <c r="F645" s="99"/>
    </row>
    <row r="646" customHeight="1" spans="6:6">
      <c r="F646" s="99"/>
    </row>
    <row r="647" customHeight="1" spans="6:6">
      <c r="F647" s="99"/>
    </row>
    <row r="648" customHeight="1" spans="6:6">
      <c r="F648" s="99"/>
    </row>
    <row r="649" customHeight="1" spans="6:6">
      <c r="F649" s="99"/>
    </row>
    <row r="650" customHeight="1" spans="6:6">
      <c r="F650" s="99"/>
    </row>
    <row r="651" customHeight="1" spans="6:6">
      <c r="F651" s="99"/>
    </row>
    <row r="652" customHeight="1" spans="6:6">
      <c r="F652" s="99"/>
    </row>
    <row r="653" customHeight="1" spans="6:6">
      <c r="F653" s="99"/>
    </row>
    <row r="654" customHeight="1" spans="6:6">
      <c r="F654" s="99"/>
    </row>
    <row r="655" customHeight="1" spans="6:6">
      <c r="F655" s="99"/>
    </row>
    <row r="656" customHeight="1" spans="6:6">
      <c r="F656" s="99"/>
    </row>
    <row r="657" customHeight="1" spans="6:6">
      <c r="F657" s="99"/>
    </row>
    <row r="658" customHeight="1" spans="6:6">
      <c r="F658" s="99"/>
    </row>
    <row r="659" customHeight="1" spans="6:6">
      <c r="F659" s="99"/>
    </row>
    <row r="660" customHeight="1" spans="6:6">
      <c r="F660" s="99"/>
    </row>
    <row r="661" customHeight="1" spans="6:6">
      <c r="F661" s="99"/>
    </row>
    <row r="662" customHeight="1" spans="6:6">
      <c r="F662" s="99"/>
    </row>
    <row r="663" customHeight="1" spans="6:6">
      <c r="F663" s="99"/>
    </row>
    <row r="664" customHeight="1" spans="6:6">
      <c r="F664" s="99"/>
    </row>
    <row r="665" customHeight="1" spans="6:6">
      <c r="F665" s="99"/>
    </row>
    <row r="666" customHeight="1" spans="6:6">
      <c r="F666" s="99"/>
    </row>
    <row r="667" customHeight="1" spans="6:6">
      <c r="F667" s="99"/>
    </row>
    <row r="668" customHeight="1" spans="6:6">
      <c r="F668" s="99"/>
    </row>
    <row r="669" customHeight="1" spans="6:6">
      <c r="F669" s="99"/>
    </row>
    <row r="670" customHeight="1" spans="6:6">
      <c r="F670" s="99"/>
    </row>
    <row r="671" customHeight="1" spans="6:6">
      <c r="F671" s="99"/>
    </row>
    <row r="672" customHeight="1" spans="6:6">
      <c r="F672" s="99"/>
    </row>
    <row r="673" customHeight="1" spans="6:6">
      <c r="F673" s="99"/>
    </row>
    <row r="674" customHeight="1" spans="6:6">
      <c r="F674" s="99"/>
    </row>
    <row r="675" customHeight="1" spans="6:6">
      <c r="F675" s="99"/>
    </row>
    <row r="676" customHeight="1" spans="6:6">
      <c r="F676" s="99"/>
    </row>
    <row r="677" customHeight="1" spans="6:6">
      <c r="F677" s="99"/>
    </row>
    <row r="678" customHeight="1" spans="6:6">
      <c r="F678" s="99"/>
    </row>
    <row r="679" customHeight="1" spans="6:6">
      <c r="F679" s="99"/>
    </row>
    <row r="680" customHeight="1" spans="6:6">
      <c r="F680" s="99"/>
    </row>
    <row r="681" customHeight="1" spans="6:6">
      <c r="F681" s="99"/>
    </row>
    <row r="682" customHeight="1" spans="6:6">
      <c r="F682" s="99"/>
    </row>
    <row r="683" customHeight="1" spans="6:6">
      <c r="F683" s="99"/>
    </row>
    <row r="684" customHeight="1" spans="6:6">
      <c r="F684" s="99"/>
    </row>
    <row r="685" customHeight="1" spans="6:6">
      <c r="F685" s="99"/>
    </row>
    <row r="686" customHeight="1" spans="6:6">
      <c r="F686" s="99"/>
    </row>
    <row r="687" customHeight="1" spans="6:6">
      <c r="F687" s="99"/>
    </row>
    <row r="688" customHeight="1" spans="6:6">
      <c r="F688" s="99"/>
    </row>
    <row r="689" customHeight="1" spans="6:6">
      <c r="F689" s="99"/>
    </row>
    <row r="690" customHeight="1" spans="6:6">
      <c r="F690" s="99"/>
    </row>
    <row r="691" customHeight="1" spans="6:6">
      <c r="F691" s="99"/>
    </row>
    <row r="692" customHeight="1" spans="6:6">
      <c r="F692" s="99"/>
    </row>
    <row r="693" customHeight="1" spans="6:6">
      <c r="F693" s="99"/>
    </row>
    <row r="694" customHeight="1" spans="6:6">
      <c r="F694" s="99"/>
    </row>
    <row r="695" customHeight="1" spans="6:6">
      <c r="F695" s="99"/>
    </row>
    <row r="696" customHeight="1" spans="6:6">
      <c r="F696" s="99"/>
    </row>
    <row r="697" customHeight="1" spans="6:6">
      <c r="F697" s="99"/>
    </row>
    <row r="698" customHeight="1" spans="6:6">
      <c r="F698" s="99"/>
    </row>
    <row r="699" customHeight="1" spans="6:6">
      <c r="F699" s="99"/>
    </row>
    <row r="700" customHeight="1" spans="6:6">
      <c r="F700" s="99"/>
    </row>
    <row r="701" customHeight="1" spans="6:6">
      <c r="F701" s="99"/>
    </row>
    <row r="702" customHeight="1" spans="6:6">
      <c r="F702" s="99"/>
    </row>
    <row r="703" customHeight="1" spans="6:6">
      <c r="F703" s="99"/>
    </row>
    <row r="704" customHeight="1" spans="6:6">
      <c r="F704" s="99"/>
    </row>
    <row r="705" customHeight="1" spans="6:6">
      <c r="F705" s="99"/>
    </row>
    <row r="706" customHeight="1" spans="6:6">
      <c r="F706" s="99"/>
    </row>
    <row r="707" customHeight="1" spans="6:6">
      <c r="F707" s="99"/>
    </row>
    <row r="708" customHeight="1" spans="6:6">
      <c r="F708" s="99"/>
    </row>
    <row r="709" customHeight="1" spans="6:6">
      <c r="F709" s="99"/>
    </row>
    <row r="710" customHeight="1" spans="6:6">
      <c r="F710" s="99"/>
    </row>
    <row r="711" customHeight="1" spans="6:6">
      <c r="F711" s="99"/>
    </row>
    <row r="712" customHeight="1" spans="6:6">
      <c r="F712" s="99"/>
    </row>
    <row r="713" customHeight="1" spans="6:6">
      <c r="F713" s="99"/>
    </row>
    <row r="714" customHeight="1" spans="6:6">
      <c r="F714" s="99"/>
    </row>
    <row r="715" customHeight="1" spans="6:6">
      <c r="F715" s="99"/>
    </row>
    <row r="716" customHeight="1" spans="6:6">
      <c r="F716" s="99"/>
    </row>
    <row r="717" customHeight="1" spans="6:6">
      <c r="F717" s="99"/>
    </row>
    <row r="718" customHeight="1" spans="6:6">
      <c r="F718" s="99"/>
    </row>
    <row r="719" customHeight="1" spans="6:6">
      <c r="F719" s="99"/>
    </row>
    <row r="720" customHeight="1" spans="6:6">
      <c r="F720" s="99"/>
    </row>
    <row r="721" customHeight="1" spans="6:6">
      <c r="F721" s="99"/>
    </row>
    <row r="722" customHeight="1" spans="6:6">
      <c r="F722" s="99"/>
    </row>
    <row r="723" customHeight="1" spans="6:6">
      <c r="F723" s="99"/>
    </row>
    <row r="724" customHeight="1" spans="6:6">
      <c r="F724" s="99"/>
    </row>
    <row r="725" customHeight="1" spans="6:6">
      <c r="F725" s="99"/>
    </row>
    <row r="726" customHeight="1" spans="6:6">
      <c r="F726" s="99"/>
    </row>
    <row r="727" customHeight="1" spans="6:6">
      <c r="F727" s="99"/>
    </row>
    <row r="728" customHeight="1" spans="6:6">
      <c r="F728" s="99"/>
    </row>
    <row r="729" customHeight="1" spans="6:6">
      <c r="F729" s="99"/>
    </row>
    <row r="730" customHeight="1" spans="6:6">
      <c r="F730" s="99"/>
    </row>
    <row r="731" customHeight="1" spans="6:6">
      <c r="F731" s="99"/>
    </row>
    <row r="732" customHeight="1" spans="6:6">
      <c r="F732" s="99"/>
    </row>
    <row r="733" customHeight="1" spans="6:6">
      <c r="F733" s="99"/>
    </row>
    <row r="734" customHeight="1" spans="6:6">
      <c r="F734" s="99"/>
    </row>
    <row r="735" customHeight="1" spans="6:6">
      <c r="F735" s="99"/>
    </row>
    <row r="736" customHeight="1" spans="6:6">
      <c r="F736" s="99"/>
    </row>
    <row r="737" customHeight="1" spans="6:6">
      <c r="F737" s="99"/>
    </row>
    <row r="738" customHeight="1" spans="6:6">
      <c r="F738" s="99"/>
    </row>
    <row r="739" customHeight="1" spans="6:6">
      <c r="F739" s="99"/>
    </row>
    <row r="740" customHeight="1" spans="6:6">
      <c r="F740" s="99"/>
    </row>
    <row r="741" customHeight="1" spans="6:6">
      <c r="F741" s="99"/>
    </row>
    <row r="742" customHeight="1" spans="6:6">
      <c r="F742" s="99"/>
    </row>
    <row r="743" customHeight="1" spans="6:6">
      <c r="F743" s="99"/>
    </row>
    <row r="744" customHeight="1" spans="6:6">
      <c r="F744" s="99"/>
    </row>
    <row r="745" customHeight="1" spans="6:6">
      <c r="F745" s="99"/>
    </row>
    <row r="746" customHeight="1" spans="6:6">
      <c r="F746" s="99"/>
    </row>
    <row r="747" customHeight="1" spans="6:6">
      <c r="F747" s="99"/>
    </row>
    <row r="748" customHeight="1" spans="6:6">
      <c r="F748" s="99"/>
    </row>
    <row r="749" customHeight="1" spans="6:6">
      <c r="F749" s="99"/>
    </row>
    <row r="750" customHeight="1" spans="6:6">
      <c r="F750" s="99"/>
    </row>
    <row r="751" customHeight="1" spans="6:6">
      <c r="F751" s="99"/>
    </row>
    <row r="752" customHeight="1" spans="6:6">
      <c r="F752" s="99"/>
    </row>
    <row r="753" customHeight="1" spans="6:6">
      <c r="F753" s="99"/>
    </row>
    <row r="754" customHeight="1" spans="6:6">
      <c r="F754" s="99"/>
    </row>
    <row r="755" customHeight="1" spans="6:6">
      <c r="F755" s="99"/>
    </row>
    <row r="756" customHeight="1" spans="6:6">
      <c r="F756" s="99"/>
    </row>
    <row r="757" customHeight="1" spans="6:6">
      <c r="F757" s="99"/>
    </row>
    <row r="758" customHeight="1" spans="6:6">
      <c r="F758" s="99"/>
    </row>
    <row r="759" customHeight="1" spans="6:6">
      <c r="F759" s="99"/>
    </row>
    <row r="760" customHeight="1" spans="6:6">
      <c r="F760" s="99"/>
    </row>
    <row r="761" customHeight="1" spans="6:6">
      <c r="F761" s="99"/>
    </row>
    <row r="762" customHeight="1" spans="6:6">
      <c r="F762" s="99"/>
    </row>
    <row r="763" customHeight="1" spans="6:6">
      <c r="F763" s="99"/>
    </row>
    <row r="764" customHeight="1" spans="6:6">
      <c r="F764" s="99"/>
    </row>
    <row r="765" customHeight="1" spans="6:6">
      <c r="F765" s="99"/>
    </row>
    <row r="766" customHeight="1" spans="6:6">
      <c r="F766" s="99"/>
    </row>
    <row r="767" customHeight="1" spans="6:6">
      <c r="F767" s="99"/>
    </row>
    <row r="768" customHeight="1" spans="6:6">
      <c r="F768" s="99"/>
    </row>
    <row r="769" customHeight="1" spans="6:6">
      <c r="F769" s="99"/>
    </row>
    <row r="770" customHeight="1" spans="6:6">
      <c r="F770" s="99"/>
    </row>
    <row r="771" customHeight="1" spans="6:6">
      <c r="F771" s="99"/>
    </row>
    <row r="772" customHeight="1" spans="6:6">
      <c r="F772" s="99"/>
    </row>
    <row r="773" customHeight="1" spans="6:6">
      <c r="F773" s="99"/>
    </row>
    <row r="774" customHeight="1" spans="6:6">
      <c r="F774" s="99"/>
    </row>
    <row r="775" customHeight="1" spans="6:6">
      <c r="F775" s="99"/>
    </row>
    <row r="776" customHeight="1" spans="6:6">
      <c r="F776" s="99"/>
    </row>
    <row r="777" customHeight="1" spans="6:6">
      <c r="F777" s="99"/>
    </row>
    <row r="778" customHeight="1" spans="6:6">
      <c r="F778" s="99"/>
    </row>
    <row r="779" customHeight="1" spans="6:6">
      <c r="F779" s="99"/>
    </row>
    <row r="780" customHeight="1" spans="6:6">
      <c r="F780" s="99"/>
    </row>
    <row r="781" customHeight="1" spans="6:6">
      <c r="F781" s="99"/>
    </row>
    <row r="782" customHeight="1" spans="6:6">
      <c r="F782" s="99"/>
    </row>
    <row r="783" customHeight="1" spans="6:6">
      <c r="F783" s="99"/>
    </row>
    <row r="784" customHeight="1" spans="6:6">
      <c r="F784" s="99"/>
    </row>
    <row r="785" customHeight="1" spans="6:6">
      <c r="F785" s="99"/>
    </row>
    <row r="786" customHeight="1" spans="6:6">
      <c r="F786" s="99"/>
    </row>
    <row r="787" customHeight="1" spans="6:6">
      <c r="F787" s="99"/>
    </row>
    <row r="788" customHeight="1" spans="6:6">
      <c r="F788" s="99"/>
    </row>
    <row r="789" customHeight="1" spans="6:6">
      <c r="F789" s="99"/>
    </row>
    <row r="790" customHeight="1" spans="6:6">
      <c r="F790" s="99"/>
    </row>
    <row r="791" customHeight="1" spans="6:6">
      <c r="F791" s="99"/>
    </row>
    <row r="792" customHeight="1" spans="6:6">
      <c r="F792" s="99"/>
    </row>
    <row r="793" customHeight="1" spans="6:6">
      <c r="F793" s="99"/>
    </row>
    <row r="794" customHeight="1" spans="6:6">
      <c r="F794" s="99"/>
    </row>
    <row r="795" customHeight="1" spans="6:6">
      <c r="F795" s="99"/>
    </row>
    <row r="796" customHeight="1" spans="6:6">
      <c r="F796" s="99"/>
    </row>
    <row r="797" customHeight="1" spans="6:6">
      <c r="F797" s="99"/>
    </row>
    <row r="798" customHeight="1" spans="6:6">
      <c r="F798" s="99"/>
    </row>
    <row r="799" customHeight="1" spans="6:6">
      <c r="F799" s="99"/>
    </row>
    <row r="800" customHeight="1" spans="6:6">
      <c r="F800" s="99"/>
    </row>
    <row r="801" customHeight="1" spans="6:6">
      <c r="F801" s="99"/>
    </row>
    <row r="802" customHeight="1" spans="6:6">
      <c r="F802" s="99"/>
    </row>
    <row r="803" customHeight="1" spans="6:6">
      <c r="F803" s="99"/>
    </row>
    <row r="804" customHeight="1" spans="6:6">
      <c r="F804" s="99"/>
    </row>
    <row r="805" customHeight="1" spans="6:6">
      <c r="F805" s="99"/>
    </row>
    <row r="806" customHeight="1" spans="6:6">
      <c r="F806" s="99"/>
    </row>
    <row r="807" customHeight="1" spans="6:6">
      <c r="F807" s="99"/>
    </row>
    <row r="808" customHeight="1" spans="6:6">
      <c r="F808" s="99"/>
    </row>
    <row r="809" customHeight="1" spans="6:6">
      <c r="F809" s="99"/>
    </row>
    <row r="810" customHeight="1" spans="6:6">
      <c r="F810" s="99"/>
    </row>
    <row r="811" customHeight="1" spans="6:6">
      <c r="F811" s="99"/>
    </row>
    <row r="812" customHeight="1" spans="6:6">
      <c r="F812" s="99"/>
    </row>
    <row r="813" customHeight="1" spans="6:6">
      <c r="F813" s="99"/>
    </row>
    <row r="814" customHeight="1" spans="6:6">
      <c r="F814" s="99"/>
    </row>
    <row r="815" customHeight="1" spans="6:6">
      <c r="F815" s="99"/>
    </row>
    <row r="816" customHeight="1" spans="6:6">
      <c r="F816" s="99"/>
    </row>
    <row r="817" customHeight="1" spans="6:6">
      <c r="F817" s="99"/>
    </row>
    <row r="818" customHeight="1" spans="6:6">
      <c r="F818" s="99"/>
    </row>
    <row r="819" customHeight="1" spans="6:6">
      <c r="F819" s="99"/>
    </row>
    <row r="820" customHeight="1" spans="6:6">
      <c r="F820" s="99"/>
    </row>
    <row r="821" customHeight="1" spans="6:6">
      <c r="F821" s="99"/>
    </row>
    <row r="822" customHeight="1" spans="6:6">
      <c r="F822" s="99"/>
    </row>
    <row r="823" customHeight="1" spans="6:6">
      <c r="F823" s="99"/>
    </row>
    <row r="824" customHeight="1" spans="6:6">
      <c r="F824" s="99"/>
    </row>
    <row r="825" customHeight="1" spans="6:6">
      <c r="F825" s="99"/>
    </row>
    <row r="826" customHeight="1" spans="6:6">
      <c r="F826" s="99"/>
    </row>
    <row r="827" customHeight="1" spans="6:6">
      <c r="F827" s="99"/>
    </row>
    <row r="828" customHeight="1" spans="6:6">
      <c r="F828" s="99"/>
    </row>
    <row r="829" customHeight="1" spans="6:6">
      <c r="F829" s="99"/>
    </row>
    <row r="830" customHeight="1" spans="6:6">
      <c r="F830" s="99"/>
    </row>
    <row r="831" customHeight="1" spans="6:6">
      <c r="F831" s="99"/>
    </row>
    <row r="832" customHeight="1" spans="6:6">
      <c r="F832" s="99"/>
    </row>
    <row r="833" customHeight="1" spans="6:6">
      <c r="F833" s="99"/>
    </row>
    <row r="834" customHeight="1" spans="6:6">
      <c r="F834" s="99"/>
    </row>
    <row r="835" customHeight="1" spans="6:6">
      <c r="F835" s="99"/>
    </row>
    <row r="836" customHeight="1" spans="6:6">
      <c r="F836" s="99"/>
    </row>
    <row r="837" customHeight="1" spans="6:6">
      <c r="F837" s="99"/>
    </row>
    <row r="838" customHeight="1" spans="6:6">
      <c r="F838" s="99"/>
    </row>
    <row r="839" customHeight="1" spans="6:6">
      <c r="F839" s="99"/>
    </row>
    <row r="840" customHeight="1" spans="6:6">
      <c r="F840" s="99"/>
    </row>
    <row r="841" customHeight="1" spans="6:6">
      <c r="F841" s="99"/>
    </row>
    <row r="842" customHeight="1" spans="6:6">
      <c r="F842" s="99"/>
    </row>
    <row r="843" customHeight="1" spans="6:6">
      <c r="F843" s="99"/>
    </row>
    <row r="844" customHeight="1" spans="6:6">
      <c r="F844" s="99"/>
    </row>
    <row r="845" customHeight="1" spans="6:6">
      <c r="F845" s="99"/>
    </row>
    <row r="846" customHeight="1" spans="6:6">
      <c r="F846" s="99"/>
    </row>
    <row r="847" customHeight="1" spans="6:6">
      <c r="F847" s="99"/>
    </row>
    <row r="848" customHeight="1" spans="6:6">
      <c r="F848" s="99"/>
    </row>
    <row r="849" customHeight="1" spans="6:6">
      <c r="F849" s="99"/>
    </row>
    <row r="850" customHeight="1" spans="6:6">
      <c r="F850" s="99"/>
    </row>
    <row r="851" customHeight="1" spans="6:6">
      <c r="F851" s="99"/>
    </row>
    <row r="852" customHeight="1" spans="6:6">
      <c r="F852" s="99"/>
    </row>
    <row r="853" customHeight="1" spans="6:6">
      <c r="F853" s="99"/>
    </row>
    <row r="854" customHeight="1" spans="6:6">
      <c r="F854" s="99"/>
    </row>
    <row r="855" customHeight="1" spans="6:6">
      <c r="F855" s="99"/>
    </row>
    <row r="856" customHeight="1" spans="6:6">
      <c r="F856" s="99"/>
    </row>
    <row r="857" customHeight="1" spans="6:6">
      <c r="F857" s="99"/>
    </row>
    <row r="858" customHeight="1" spans="6:6">
      <c r="F858" s="99"/>
    </row>
    <row r="859" customHeight="1" spans="6:6">
      <c r="F859" s="99"/>
    </row>
    <row r="860" customHeight="1" spans="6:6">
      <c r="F860" s="99"/>
    </row>
    <row r="861" customHeight="1" spans="6:6">
      <c r="F861" s="99"/>
    </row>
    <row r="862" customHeight="1" spans="6:6">
      <c r="F862" s="99"/>
    </row>
    <row r="863" customHeight="1" spans="6:6">
      <c r="F863" s="99"/>
    </row>
    <row r="864" customHeight="1" spans="6:6">
      <c r="F864" s="99"/>
    </row>
    <row r="865" customHeight="1" spans="6:6">
      <c r="F865" s="99"/>
    </row>
    <row r="866" customHeight="1" spans="6:6">
      <c r="F866" s="99"/>
    </row>
    <row r="867" customHeight="1" spans="6:6">
      <c r="F867" s="99"/>
    </row>
    <row r="868" customHeight="1" spans="6:6">
      <c r="F868" s="99"/>
    </row>
    <row r="869" customHeight="1" spans="6:6">
      <c r="F869" s="99"/>
    </row>
    <row r="870" customHeight="1" spans="6:6">
      <c r="F870" s="99"/>
    </row>
    <row r="871" customHeight="1" spans="6:6">
      <c r="F871" s="99"/>
    </row>
    <row r="872" customHeight="1" spans="6:6">
      <c r="F872" s="99"/>
    </row>
    <row r="873" customHeight="1" spans="6:6">
      <c r="F873" s="99"/>
    </row>
    <row r="874" customHeight="1" spans="6:6">
      <c r="F874" s="99"/>
    </row>
    <row r="875" customHeight="1" spans="6:6">
      <c r="F875" s="99"/>
    </row>
    <row r="876" customHeight="1" spans="6:6">
      <c r="F876" s="99"/>
    </row>
    <row r="877" customHeight="1" spans="6:6">
      <c r="F877" s="99"/>
    </row>
    <row r="878" customHeight="1" spans="6:6">
      <c r="F878" s="99"/>
    </row>
    <row r="879" customHeight="1" spans="6:6">
      <c r="F879" s="99"/>
    </row>
    <row r="880" customHeight="1" spans="6:6">
      <c r="F880" s="99"/>
    </row>
    <row r="881" customHeight="1" spans="6:6">
      <c r="F881" s="99"/>
    </row>
    <row r="882" customHeight="1" spans="6:6">
      <c r="F882" s="99"/>
    </row>
    <row r="883" customHeight="1" spans="6:6">
      <c r="F883" s="99"/>
    </row>
    <row r="884" customHeight="1" spans="6:6">
      <c r="F884" s="99"/>
    </row>
    <row r="885" customHeight="1" spans="6:6">
      <c r="F885" s="99"/>
    </row>
    <row r="886" customHeight="1" spans="6:6">
      <c r="F886" s="99"/>
    </row>
    <row r="887" customHeight="1" spans="6:6">
      <c r="F887" s="99"/>
    </row>
    <row r="888" customHeight="1" spans="6:6">
      <c r="F888" s="99"/>
    </row>
    <row r="889" customHeight="1" spans="6:6">
      <c r="F889" s="99"/>
    </row>
    <row r="890" customHeight="1" spans="6:6">
      <c r="F890" s="99"/>
    </row>
    <row r="891" customHeight="1" spans="6:6">
      <c r="F891" s="99"/>
    </row>
    <row r="892" customHeight="1" spans="6:6">
      <c r="F892" s="99"/>
    </row>
    <row r="893" customHeight="1" spans="6:6">
      <c r="F893" s="99"/>
    </row>
    <row r="894" customHeight="1" spans="6:6">
      <c r="F894" s="99"/>
    </row>
    <row r="895" customHeight="1" spans="6:6">
      <c r="F895" s="99"/>
    </row>
    <row r="896" customHeight="1" spans="6:6">
      <c r="F896" s="99"/>
    </row>
    <row r="897" customHeight="1" spans="6:6">
      <c r="F897" s="99"/>
    </row>
    <row r="898" customHeight="1" spans="6:6">
      <c r="F898" s="99"/>
    </row>
    <row r="899" customHeight="1" spans="6:6">
      <c r="F899" s="99"/>
    </row>
    <row r="900" customHeight="1" spans="6:6">
      <c r="F900" s="99"/>
    </row>
    <row r="901" customHeight="1" spans="6:6">
      <c r="F901" s="99"/>
    </row>
    <row r="902" customHeight="1" spans="6:6">
      <c r="F902" s="99"/>
    </row>
    <row r="903" customHeight="1" spans="6:6">
      <c r="F903" s="99"/>
    </row>
    <row r="904" customHeight="1" spans="6:6">
      <c r="F904" s="99"/>
    </row>
    <row r="905" customHeight="1" spans="6:6">
      <c r="F905" s="99"/>
    </row>
    <row r="906" customHeight="1" spans="6:6">
      <c r="F906" s="99"/>
    </row>
    <row r="907" customHeight="1" spans="6:6">
      <c r="F907" s="99"/>
    </row>
    <row r="908" customHeight="1" spans="6:6">
      <c r="F908" s="99"/>
    </row>
    <row r="909" customHeight="1" spans="6:6">
      <c r="F909" s="99"/>
    </row>
    <row r="910" customHeight="1" spans="6:6">
      <c r="F910" s="99"/>
    </row>
    <row r="911" customHeight="1" spans="6:6">
      <c r="F911" s="99"/>
    </row>
    <row r="912" customHeight="1" spans="6:6">
      <c r="F912" s="99"/>
    </row>
    <row r="913" customHeight="1" spans="6:6">
      <c r="F913" s="99"/>
    </row>
    <row r="914" customHeight="1" spans="6:6">
      <c r="F914" s="99"/>
    </row>
    <row r="915" customHeight="1" spans="6:6">
      <c r="F915" s="99"/>
    </row>
    <row r="916" customHeight="1" spans="6:6">
      <c r="F916" s="99"/>
    </row>
    <row r="917" customHeight="1" spans="6:6">
      <c r="F917" s="99"/>
    </row>
    <row r="918" customHeight="1" spans="6:6">
      <c r="F918" s="99"/>
    </row>
    <row r="919" customHeight="1" spans="6:6">
      <c r="F919" s="99"/>
    </row>
    <row r="920" customHeight="1" spans="6:6">
      <c r="F920" s="99"/>
    </row>
    <row r="921" customHeight="1" spans="6:6">
      <c r="F921" s="99"/>
    </row>
    <row r="922" customHeight="1" spans="6:6">
      <c r="F922" s="99"/>
    </row>
    <row r="923" customHeight="1" spans="6:6">
      <c r="F923" s="99"/>
    </row>
    <row r="924" customHeight="1" spans="6:6">
      <c r="F924" s="99"/>
    </row>
    <row r="925" customHeight="1" spans="6:6">
      <c r="F925" s="99"/>
    </row>
    <row r="926" customHeight="1" spans="6:6">
      <c r="F926" s="99"/>
    </row>
    <row r="927" customHeight="1" spans="6:6">
      <c r="F927" s="99"/>
    </row>
    <row r="928" customHeight="1" spans="6:6">
      <c r="F928" s="99"/>
    </row>
    <row r="929" customHeight="1" spans="6:6">
      <c r="F929" s="99"/>
    </row>
    <row r="930" customHeight="1" spans="6:6">
      <c r="F930" s="99"/>
    </row>
    <row r="931" customHeight="1" spans="6:6">
      <c r="F931" s="99"/>
    </row>
    <row r="932" customHeight="1" spans="6:6">
      <c r="F932" s="99"/>
    </row>
    <row r="933" customHeight="1" spans="6:6">
      <c r="F933" s="99"/>
    </row>
    <row r="934" customHeight="1" spans="6:6">
      <c r="F934" s="99"/>
    </row>
    <row r="935" customHeight="1" spans="6:6">
      <c r="F935" s="99"/>
    </row>
    <row r="936" customHeight="1" spans="6:6">
      <c r="F936" s="99"/>
    </row>
    <row r="937" customHeight="1" spans="6:6">
      <c r="F937" s="99"/>
    </row>
    <row r="938" customHeight="1" spans="6:6">
      <c r="F938" s="99"/>
    </row>
    <row r="939" customHeight="1" spans="6:6">
      <c r="F939" s="99"/>
    </row>
    <row r="940" customHeight="1" spans="6:6">
      <c r="F940" s="99"/>
    </row>
    <row r="941" customHeight="1" spans="6:6">
      <c r="F941" s="99"/>
    </row>
    <row r="942" customHeight="1" spans="6:6">
      <c r="F942" s="99"/>
    </row>
    <row r="943" customHeight="1" spans="6:6">
      <c r="F943" s="99"/>
    </row>
    <row r="944" customHeight="1" spans="6:6">
      <c r="F944" s="99"/>
    </row>
    <row r="945" customHeight="1" spans="6:6">
      <c r="F945" s="99"/>
    </row>
    <row r="946" customHeight="1" spans="6:6">
      <c r="F946" s="99"/>
    </row>
    <row r="947" customHeight="1" spans="6:6">
      <c r="F947" s="99"/>
    </row>
    <row r="948" customHeight="1" spans="6:6">
      <c r="F948" s="99"/>
    </row>
    <row r="949" customHeight="1" spans="6:6">
      <c r="F949" s="99"/>
    </row>
    <row r="950" customHeight="1" spans="6:6">
      <c r="F950" s="99"/>
    </row>
    <row r="951" customHeight="1" spans="6:6">
      <c r="F951" s="99"/>
    </row>
    <row r="952" customHeight="1" spans="6:6">
      <c r="F952" s="99"/>
    </row>
    <row r="953" customHeight="1" spans="6:6">
      <c r="F953" s="99"/>
    </row>
    <row r="954" customHeight="1" spans="6:6">
      <c r="F954" s="99"/>
    </row>
    <row r="955" customHeight="1" spans="6:6">
      <c r="F955" s="99"/>
    </row>
    <row r="956" customHeight="1" spans="6:6">
      <c r="F956" s="99"/>
    </row>
    <row r="957" customHeight="1" spans="6:6">
      <c r="F957" s="99"/>
    </row>
    <row r="958" customHeight="1" spans="6:6">
      <c r="F958" s="99"/>
    </row>
    <row r="959" customHeight="1" spans="6:6">
      <c r="F959" s="99"/>
    </row>
    <row r="960" customHeight="1" spans="6:6">
      <c r="F960" s="99"/>
    </row>
    <row r="961" customHeight="1" spans="6:6">
      <c r="F961" s="99"/>
    </row>
    <row r="962" customHeight="1" spans="6:6">
      <c r="F962" s="99"/>
    </row>
    <row r="963" customHeight="1" spans="6:6">
      <c r="F963" s="99"/>
    </row>
    <row r="964" customHeight="1" spans="6:6">
      <c r="F964" s="99"/>
    </row>
    <row r="965" customHeight="1" spans="6:6">
      <c r="F965" s="99"/>
    </row>
    <row r="966" customHeight="1" spans="6:6">
      <c r="F966" s="99"/>
    </row>
    <row r="967" customHeight="1" spans="6:6">
      <c r="F967" s="99"/>
    </row>
    <row r="968" customHeight="1" spans="6:6">
      <c r="F968" s="99"/>
    </row>
    <row r="969" customHeight="1" spans="6:6">
      <c r="F969" s="99"/>
    </row>
    <row r="970" customHeight="1" spans="6:6">
      <c r="F970" s="99"/>
    </row>
    <row r="971" customHeight="1" spans="6:6">
      <c r="F971" s="99"/>
    </row>
    <row r="972" customHeight="1" spans="6:6">
      <c r="F972" s="99"/>
    </row>
    <row r="973" customHeight="1" spans="6:6">
      <c r="F973" s="99"/>
    </row>
    <row r="974" customHeight="1" spans="6:6">
      <c r="F974" s="99"/>
    </row>
    <row r="975" customHeight="1" spans="6:6">
      <c r="F975" s="99"/>
    </row>
    <row r="976" customHeight="1" spans="6:6">
      <c r="F976" s="99"/>
    </row>
    <row r="977" customHeight="1" spans="6:6">
      <c r="F977" s="99"/>
    </row>
    <row r="978" customHeight="1" spans="6:6">
      <c r="F978" s="99"/>
    </row>
    <row r="979" customHeight="1" spans="6:6">
      <c r="F979" s="99"/>
    </row>
    <row r="980" customHeight="1" spans="6:6">
      <c r="F980" s="99"/>
    </row>
    <row r="981" customHeight="1" spans="6:6">
      <c r="F981" s="99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C0000"/>
    <outlinePr summaryBelow="0" summaryRight="0"/>
  </sheetPr>
  <dimension ref="B1:F984"/>
  <sheetViews>
    <sheetView workbookViewId="0">
      <pane ySplit="1" topLeftCell="A2" activePane="bottomLeft" state="frozen"/>
      <selection/>
      <selection pane="bottomLeft" activeCell="B3" sqref="B3"/>
    </sheetView>
  </sheetViews>
  <sheetFormatPr defaultColWidth="12.6285714285714" defaultRowHeight="15.75" customHeight="1" outlineLevelCol="5"/>
  <cols>
    <col min="3" max="3" width="30.8761904761905" customWidth="1"/>
    <col min="4" max="4" width="41.5047619047619" customWidth="1"/>
    <col min="5" max="5" width="87.2476190476191" customWidth="1"/>
    <col min="6" max="6" width="28.6285714285714" customWidth="1"/>
    <col min="7" max="7" width="9.13333333333333" customWidth="1"/>
    <col min="8" max="8" width="11.6285714285714" customWidth="1"/>
  </cols>
  <sheetData>
    <row r="1" customHeight="1" spans="2:6">
      <c r="B1" s="66" t="s">
        <v>1014</v>
      </c>
      <c r="C1" s="66" t="s">
        <v>148</v>
      </c>
      <c r="D1" s="66" t="s">
        <v>1357</v>
      </c>
      <c r="E1" s="66" t="s">
        <v>1358</v>
      </c>
      <c r="F1" s="66" t="s">
        <v>1359</v>
      </c>
    </row>
    <row r="2" customHeight="1" spans="2:6">
      <c r="B2" s="72">
        <v>83481</v>
      </c>
      <c r="C2" s="72" t="s">
        <v>1278</v>
      </c>
      <c r="D2" s="72" t="s">
        <v>1360</v>
      </c>
      <c r="E2" s="98" t="s">
        <v>1361</v>
      </c>
      <c r="F2" s="98" t="s">
        <v>347</v>
      </c>
    </row>
    <row r="3" customHeight="1" spans="2:6">
      <c r="B3" s="72">
        <v>80929</v>
      </c>
      <c r="C3" s="72" t="s">
        <v>1362</v>
      </c>
      <c r="D3" s="72" t="s">
        <v>1363</v>
      </c>
      <c r="E3" s="98" t="s">
        <v>1364</v>
      </c>
      <c r="F3" s="98" t="s">
        <v>347</v>
      </c>
    </row>
    <row r="4" customHeight="1" spans="2:6">
      <c r="B4" s="72">
        <v>72574</v>
      </c>
      <c r="C4" s="72" t="s">
        <v>1067</v>
      </c>
      <c r="D4" s="72" t="s">
        <v>1365</v>
      </c>
      <c r="E4" s="98" t="s">
        <v>1366</v>
      </c>
      <c r="F4" s="98" t="s">
        <v>347</v>
      </c>
    </row>
    <row r="5" customHeight="1" spans="2:6">
      <c r="B5" s="72">
        <v>7439</v>
      </c>
      <c r="C5" s="72" t="s">
        <v>1271</v>
      </c>
      <c r="D5" s="72" t="s">
        <v>1363</v>
      </c>
      <c r="E5" s="98" t="s">
        <v>1367</v>
      </c>
      <c r="F5" s="98" t="s">
        <v>347</v>
      </c>
    </row>
    <row r="6" customHeight="1" spans="2:6">
      <c r="B6" s="72">
        <v>16867</v>
      </c>
      <c r="C6" s="72" t="s">
        <v>1368</v>
      </c>
      <c r="D6" s="72" t="s">
        <v>1369</v>
      </c>
      <c r="E6" s="98" t="s">
        <v>1370</v>
      </c>
      <c r="F6" s="98" t="s">
        <v>347</v>
      </c>
    </row>
    <row r="7" customHeight="1" spans="2:6">
      <c r="B7" s="72">
        <v>59290</v>
      </c>
      <c r="C7" s="72" t="s">
        <v>1371</v>
      </c>
      <c r="D7" s="72" t="s">
        <v>1372</v>
      </c>
      <c r="E7" s="98" t="s">
        <v>1373</v>
      </c>
      <c r="F7" s="98" t="s">
        <v>347</v>
      </c>
    </row>
    <row r="8" customHeight="1" spans="2:6">
      <c r="B8" s="72">
        <v>46898</v>
      </c>
      <c r="C8" s="72" t="s">
        <v>718</v>
      </c>
      <c r="D8" s="72" t="s">
        <v>1372</v>
      </c>
      <c r="E8" s="98" t="s">
        <v>1374</v>
      </c>
      <c r="F8" s="98" t="s">
        <v>347</v>
      </c>
    </row>
    <row r="9" customHeight="1" spans="2:6">
      <c r="B9" s="72">
        <v>5079</v>
      </c>
      <c r="C9" s="72" t="s">
        <v>1375</v>
      </c>
      <c r="D9" s="72" t="s">
        <v>1360</v>
      </c>
      <c r="E9" s="98" t="s">
        <v>1376</v>
      </c>
      <c r="F9" s="98" t="s">
        <v>347</v>
      </c>
    </row>
    <row r="10" customHeight="1" spans="2:6">
      <c r="B10" s="72">
        <v>59926</v>
      </c>
      <c r="C10" s="72" t="s">
        <v>1377</v>
      </c>
      <c r="D10" s="72" t="s">
        <v>1360</v>
      </c>
      <c r="E10" s="98" t="s">
        <v>1378</v>
      </c>
      <c r="F10" s="98" t="s">
        <v>347</v>
      </c>
    </row>
    <row r="11" customHeight="1" spans="2:6">
      <c r="B11" s="72">
        <v>67035</v>
      </c>
      <c r="C11" s="72" t="s">
        <v>1379</v>
      </c>
      <c r="D11" s="72" t="s">
        <v>1369</v>
      </c>
      <c r="E11" s="72" t="s">
        <v>1380</v>
      </c>
      <c r="F11" s="98" t="s">
        <v>347</v>
      </c>
    </row>
    <row r="12" customHeight="1" spans="2:6">
      <c r="B12" s="72">
        <v>10188</v>
      </c>
      <c r="C12" s="72" t="s">
        <v>1381</v>
      </c>
      <c r="D12" s="72" t="s">
        <v>1382</v>
      </c>
      <c r="E12" s="72" t="s">
        <v>1383</v>
      </c>
      <c r="F12" s="98" t="s">
        <v>347</v>
      </c>
    </row>
    <row r="13" customHeight="1" spans="2:6">
      <c r="B13" s="72">
        <v>78634</v>
      </c>
      <c r="C13" s="72" t="s">
        <v>1384</v>
      </c>
      <c r="D13" s="72" t="s">
        <v>1372</v>
      </c>
      <c r="E13" s="98" t="s">
        <v>1385</v>
      </c>
      <c r="F13" s="98" t="s">
        <v>347</v>
      </c>
    </row>
    <row r="14" customHeight="1" spans="2:6">
      <c r="B14" s="72">
        <v>9994</v>
      </c>
      <c r="C14" s="72" t="s">
        <v>1386</v>
      </c>
      <c r="D14" s="72" t="s">
        <v>1360</v>
      </c>
      <c r="E14" s="98" t="s">
        <v>1387</v>
      </c>
      <c r="F14" s="98" t="s">
        <v>347</v>
      </c>
    </row>
    <row r="15" customHeight="1" spans="2:6">
      <c r="B15" s="70">
        <v>33463</v>
      </c>
      <c r="C15" s="72" t="s">
        <v>823</v>
      </c>
      <c r="D15" s="72" t="s">
        <v>1388</v>
      </c>
      <c r="E15" s="98" t="s">
        <v>1389</v>
      </c>
      <c r="F15" s="98" t="s">
        <v>347</v>
      </c>
    </row>
    <row r="16" customHeight="1" spans="2:6">
      <c r="B16" s="72">
        <v>13932</v>
      </c>
      <c r="C16" s="70" t="s">
        <v>786</v>
      </c>
      <c r="D16" s="72" t="s">
        <v>1372</v>
      </c>
      <c r="E16" s="98" t="s">
        <v>1390</v>
      </c>
      <c r="F16" s="98" t="s">
        <v>347</v>
      </c>
    </row>
    <row r="17" customHeight="1" spans="2:6">
      <c r="B17" s="70">
        <v>82639</v>
      </c>
      <c r="C17" s="72" t="s">
        <v>1158</v>
      </c>
      <c r="D17" s="72" t="s">
        <v>1391</v>
      </c>
      <c r="E17" s="98" t="s">
        <v>1392</v>
      </c>
      <c r="F17" s="98" t="s">
        <v>347</v>
      </c>
    </row>
    <row r="18" customHeight="1" spans="2:6">
      <c r="B18" s="72">
        <v>82763</v>
      </c>
      <c r="C18" s="72" t="s">
        <v>1393</v>
      </c>
      <c r="D18" s="72" t="s">
        <v>1372</v>
      </c>
      <c r="E18" s="98" t="s">
        <v>1394</v>
      </c>
      <c r="F18" s="98" t="s">
        <v>347</v>
      </c>
    </row>
    <row r="19" customHeight="1" spans="2:6">
      <c r="B19" s="72">
        <v>55380</v>
      </c>
      <c r="C19" s="72" t="s">
        <v>1395</v>
      </c>
      <c r="D19" s="72" t="s">
        <v>1365</v>
      </c>
      <c r="E19" s="72" t="s">
        <v>1396</v>
      </c>
      <c r="F19" s="98" t="s">
        <v>347</v>
      </c>
    </row>
    <row r="20" customHeight="1" spans="2:6">
      <c r="B20" s="72">
        <v>6823</v>
      </c>
      <c r="C20" s="72" t="s">
        <v>1234</v>
      </c>
      <c r="D20" s="72" t="s">
        <v>1397</v>
      </c>
      <c r="E20" s="72" t="s">
        <v>1398</v>
      </c>
      <c r="F20" s="98" t="s">
        <v>339</v>
      </c>
    </row>
    <row r="21" customHeight="1" spans="2:6">
      <c r="B21" s="72">
        <v>84774</v>
      </c>
      <c r="C21" s="72" t="s">
        <v>1273</v>
      </c>
      <c r="D21" s="72" t="s">
        <v>1388</v>
      </c>
      <c r="E21" s="72" t="s">
        <v>1399</v>
      </c>
      <c r="F21" s="98" t="s">
        <v>347</v>
      </c>
    </row>
    <row r="22" customHeight="1" spans="2:6">
      <c r="B22" s="72">
        <v>40211</v>
      </c>
      <c r="C22" s="72" t="s">
        <v>1400</v>
      </c>
      <c r="D22" s="72" t="s">
        <v>1365</v>
      </c>
      <c r="E22" s="72" t="s">
        <v>1401</v>
      </c>
      <c r="F22" s="98" t="s">
        <v>347</v>
      </c>
    </row>
    <row r="23" customHeight="1" spans="2:6">
      <c r="B23" s="72">
        <v>79066</v>
      </c>
      <c r="C23" s="72" t="s">
        <v>1402</v>
      </c>
      <c r="D23" s="72" t="s">
        <v>1372</v>
      </c>
      <c r="E23" s="72" t="s">
        <v>1403</v>
      </c>
      <c r="F23" s="98" t="s">
        <v>347</v>
      </c>
    </row>
    <row r="24" customHeight="1" spans="2:6">
      <c r="B24" s="72">
        <v>36377</v>
      </c>
      <c r="C24" s="72" t="s">
        <v>1404</v>
      </c>
      <c r="D24" s="72" t="s">
        <v>1405</v>
      </c>
      <c r="E24" s="72" t="s">
        <v>1406</v>
      </c>
      <c r="F24" s="98" t="s">
        <v>347</v>
      </c>
    </row>
    <row r="25" customHeight="1" spans="2:6">
      <c r="B25" s="72">
        <v>39953</v>
      </c>
      <c r="C25" s="72" t="s">
        <v>1407</v>
      </c>
      <c r="D25" s="72" t="s">
        <v>1363</v>
      </c>
      <c r="E25" s="72" t="s">
        <v>1408</v>
      </c>
      <c r="F25" s="98" t="s">
        <v>347</v>
      </c>
    </row>
    <row r="26" customHeight="1" spans="2:6">
      <c r="B26" s="72">
        <v>79421</v>
      </c>
      <c r="C26" s="72" t="s">
        <v>1097</v>
      </c>
      <c r="D26" s="72" t="s">
        <v>1409</v>
      </c>
      <c r="E26" s="72" t="s">
        <v>1410</v>
      </c>
      <c r="F26" s="98" t="s">
        <v>339</v>
      </c>
    </row>
    <row r="27" customHeight="1" spans="2:6">
      <c r="B27" s="72">
        <v>49766</v>
      </c>
      <c r="C27" s="72" t="s">
        <v>1411</v>
      </c>
      <c r="D27" s="72" t="s">
        <v>1372</v>
      </c>
      <c r="E27" s="72" t="s">
        <v>1412</v>
      </c>
      <c r="F27" s="98" t="s">
        <v>347</v>
      </c>
    </row>
    <row r="28" customHeight="1" spans="2:6">
      <c r="B28" s="72">
        <v>84254</v>
      </c>
      <c r="C28" s="72" t="s">
        <v>1188</v>
      </c>
      <c r="D28" s="72" t="s">
        <v>1360</v>
      </c>
      <c r="E28" s="72" t="s">
        <v>1413</v>
      </c>
      <c r="F28" s="98" t="s">
        <v>347</v>
      </c>
    </row>
    <row r="29" customHeight="1" spans="2:6">
      <c r="B29" s="72">
        <v>60120</v>
      </c>
      <c r="C29" s="72" t="s">
        <v>1166</v>
      </c>
      <c r="D29" s="72" t="s">
        <v>1369</v>
      </c>
      <c r="E29" s="72" t="s">
        <v>1414</v>
      </c>
      <c r="F29" s="98" t="s">
        <v>347</v>
      </c>
    </row>
    <row r="30" customHeight="1" spans="2:6">
      <c r="B30" s="72">
        <v>37066</v>
      </c>
      <c r="C30" s="72" t="s">
        <v>1275</v>
      </c>
      <c r="D30" s="72" t="s">
        <v>1388</v>
      </c>
      <c r="E30" s="72" t="s">
        <v>1415</v>
      </c>
      <c r="F30" s="98" t="s">
        <v>347</v>
      </c>
    </row>
    <row r="31" customHeight="1" spans="2:6">
      <c r="B31" s="72">
        <v>84254</v>
      </c>
      <c r="C31" s="72" t="s">
        <v>1188</v>
      </c>
      <c r="D31" s="72" t="s">
        <v>1405</v>
      </c>
      <c r="E31" s="72" t="s">
        <v>1416</v>
      </c>
      <c r="F31" s="98" t="s">
        <v>347</v>
      </c>
    </row>
    <row r="32" customHeight="1" spans="2:6">
      <c r="B32" s="72">
        <v>16122</v>
      </c>
      <c r="C32" s="72" t="s">
        <v>1417</v>
      </c>
      <c r="D32" s="72" t="s">
        <v>1418</v>
      </c>
      <c r="E32" s="72" t="s">
        <v>1419</v>
      </c>
      <c r="F32" s="98" t="s">
        <v>347</v>
      </c>
    </row>
    <row r="33" customHeight="1" spans="2:6">
      <c r="B33" s="72"/>
      <c r="C33" s="72"/>
      <c r="D33" s="72"/>
      <c r="E33" s="72"/>
      <c r="F33" s="98"/>
    </row>
    <row r="34" customHeight="1" spans="2:6">
      <c r="B34" s="72"/>
      <c r="C34" s="72"/>
      <c r="D34" s="72"/>
      <c r="E34" s="72"/>
      <c r="F34" s="98"/>
    </row>
    <row r="35" customHeight="1" spans="2:6">
      <c r="B35" s="72"/>
      <c r="C35" s="72"/>
      <c r="D35" s="72"/>
      <c r="E35" s="72"/>
      <c r="F35" s="98"/>
    </row>
    <row r="36" customHeight="1" spans="2:6">
      <c r="B36" s="72"/>
      <c r="C36" s="72"/>
      <c r="D36" s="72"/>
      <c r="E36" s="72"/>
      <c r="F36" s="98"/>
    </row>
    <row r="37" customHeight="1" spans="2:6">
      <c r="B37" s="72"/>
      <c r="C37" s="72"/>
      <c r="D37" s="72"/>
      <c r="E37" s="72"/>
      <c r="F37" s="98"/>
    </row>
    <row r="38" customHeight="1" spans="2:6">
      <c r="B38" s="72"/>
      <c r="C38" s="72"/>
      <c r="D38" s="72"/>
      <c r="E38" s="72"/>
      <c r="F38" s="98"/>
    </row>
    <row r="39" customHeight="1" spans="2:6">
      <c r="B39" s="72"/>
      <c r="C39" s="72"/>
      <c r="D39" s="72"/>
      <c r="E39" s="72"/>
      <c r="F39" s="98"/>
    </row>
    <row r="40" customHeight="1" spans="2:6">
      <c r="B40" s="72"/>
      <c r="C40" s="72"/>
      <c r="D40" s="72"/>
      <c r="E40" s="72"/>
      <c r="F40" s="98"/>
    </row>
    <row r="41" customHeight="1" spans="2:6">
      <c r="B41" s="72"/>
      <c r="C41" s="72"/>
      <c r="D41" s="72"/>
      <c r="E41" s="72"/>
      <c r="F41" s="98"/>
    </row>
    <row r="42" customHeight="1" spans="2:6">
      <c r="B42" s="72"/>
      <c r="C42" s="72"/>
      <c r="D42" s="72"/>
      <c r="E42" s="72"/>
      <c r="F42" s="98"/>
    </row>
    <row r="43" customHeight="1" spans="2:6">
      <c r="B43" s="72"/>
      <c r="C43" s="72"/>
      <c r="D43" s="72"/>
      <c r="E43" s="72"/>
      <c r="F43" s="98"/>
    </row>
    <row r="44" customHeight="1" spans="2:6">
      <c r="B44" s="72"/>
      <c r="C44" s="72"/>
      <c r="D44" s="72"/>
      <c r="E44" s="72"/>
      <c r="F44" s="98"/>
    </row>
    <row r="45" customHeight="1" spans="2:6">
      <c r="B45" s="72"/>
      <c r="C45" s="72"/>
      <c r="D45" s="72"/>
      <c r="E45" s="72"/>
      <c r="F45" s="98"/>
    </row>
    <row r="46" customHeight="1" spans="2:6">
      <c r="B46" s="72"/>
      <c r="C46" s="72"/>
      <c r="D46" s="72"/>
      <c r="E46" s="72"/>
      <c r="F46" s="98"/>
    </row>
    <row r="47" customHeight="1" spans="2:6">
      <c r="B47" s="72"/>
      <c r="C47" s="72"/>
      <c r="D47" s="72"/>
      <c r="E47" s="72"/>
      <c r="F47" s="98"/>
    </row>
    <row r="48" customHeight="1" spans="2:6">
      <c r="B48" s="72"/>
      <c r="C48" s="72"/>
      <c r="D48" s="72"/>
      <c r="E48" s="72"/>
      <c r="F48" s="98"/>
    </row>
    <row r="49" customHeight="1" spans="2:6">
      <c r="B49" s="72"/>
      <c r="C49" s="72"/>
      <c r="D49" s="72"/>
      <c r="E49" s="72"/>
      <c r="F49" s="98"/>
    </row>
    <row r="50" customHeight="1" spans="2:6">
      <c r="B50" s="72"/>
      <c r="C50" s="72"/>
      <c r="D50" s="72"/>
      <c r="E50" s="72"/>
      <c r="F50" s="98"/>
    </row>
    <row r="51" customHeight="1" spans="2:6">
      <c r="B51" s="72"/>
      <c r="C51" s="72"/>
      <c r="D51" s="72"/>
      <c r="E51" s="72"/>
      <c r="F51" s="98"/>
    </row>
    <row r="52" customHeight="1" spans="2:6">
      <c r="B52" s="72"/>
      <c r="C52" s="72"/>
      <c r="D52" s="72"/>
      <c r="E52" s="72"/>
      <c r="F52" s="98"/>
    </row>
    <row r="53" customHeight="1" spans="2:6">
      <c r="B53" s="72"/>
      <c r="C53" s="72"/>
      <c r="D53" s="72"/>
      <c r="E53" s="72"/>
      <c r="F53" s="98"/>
    </row>
    <row r="54" customHeight="1" spans="2:6">
      <c r="B54" s="72"/>
      <c r="C54" s="72"/>
      <c r="D54" s="72"/>
      <c r="E54" s="72"/>
      <c r="F54" s="98"/>
    </row>
    <row r="55" customHeight="1" spans="2:6">
      <c r="B55" s="72"/>
      <c r="C55" s="72"/>
      <c r="D55" s="72"/>
      <c r="E55" s="72"/>
      <c r="F55" s="98"/>
    </row>
    <row r="56" customHeight="1" spans="2:6">
      <c r="B56" s="72"/>
      <c r="C56" s="72"/>
      <c r="D56" s="72"/>
      <c r="E56" s="72"/>
      <c r="F56" s="98"/>
    </row>
    <row r="57" customHeight="1" spans="2:6">
      <c r="B57" s="72"/>
      <c r="C57" s="72"/>
      <c r="D57" s="72"/>
      <c r="E57" s="72"/>
      <c r="F57" s="98"/>
    </row>
    <row r="58" customHeight="1" spans="2:6">
      <c r="B58" s="72"/>
      <c r="C58" s="72"/>
      <c r="D58" s="72"/>
      <c r="E58" s="72"/>
      <c r="F58" s="98"/>
    </row>
    <row r="59" customHeight="1" spans="2:6">
      <c r="B59" s="72"/>
      <c r="C59" s="72"/>
      <c r="D59" s="72"/>
      <c r="E59" s="72"/>
      <c r="F59" s="98"/>
    </row>
    <row r="60" customHeight="1" spans="2:6">
      <c r="B60" s="72"/>
      <c r="C60" s="72"/>
      <c r="D60" s="72"/>
      <c r="E60" s="72"/>
      <c r="F60" s="98"/>
    </row>
    <row r="61" customHeight="1" spans="2:6">
      <c r="B61" s="72"/>
      <c r="C61" s="72"/>
      <c r="D61" s="72"/>
      <c r="E61" s="72"/>
      <c r="F61" s="98"/>
    </row>
    <row r="62" customHeight="1" spans="2:6">
      <c r="B62" s="72"/>
      <c r="C62" s="72"/>
      <c r="D62" s="72"/>
      <c r="E62" s="72"/>
      <c r="F62" s="98"/>
    </row>
    <row r="63" customHeight="1" spans="2:6">
      <c r="B63" s="72"/>
      <c r="C63" s="72"/>
      <c r="D63" s="72"/>
      <c r="E63" s="72"/>
      <c r="F63" s="98"/>
    </row>
    <row r="64" customHeight="1" spans="4:4">
      <c r="D64" s="99"/>
    </row>
    <row r="65" customHeight="1" spans="4:4">
      <c r="D65" s="99"/>
    </row>
    <row r="66" customHeight="1" spans="4:4">
      <c r="D66" s="99"/>
    </row>
    <row r="67" customHeight="1" spans="4:4">
      <c r="D67" s="99"/>
    </row>
    <row r="68" customHeight="1" spans="4:4">
      <c r="D68" s="99"/>
    </row>
    <row r="69" customHeight="1" spans="4:4">
      <c r="D69" s="99"/>
    </row>
    <row r="70" customHeight="1" spans="4:4">
      <c r="D70" s="99"/>
    </row>
    <row r="71" customHeight="1" spans="4:4">
      <c r="D71" s="99"/>
    </row>
    <row r="72" customHeight="1" spans="4:4">
      <c r="D72" s="99"/>
    </row>
    <row r="73" customHeight="1" spans="4:4">
      <c r="D73" s="99"/>
    </row>
    <row r="74" customHeight="1" spans="4:4">
      <c r="D74" s="99"/>
    </row>
    <row r="75" customHeight="1" spans="4:4">
      <c r="D75" s="99"/>
    </row>
    <row r="76" customHeight="1" spans="4:4">
      <c r="D76" s="99"/>
    </row>
    <row r="77" customHeight="1" spans="4:4">
      <c r="D77" s="99"/>
    </row>
    <row r="78" customHeight="1" spans="4:4">
      <c r="D78" s="99"/>
    </row>
    <row r="79" customHeight="1" spans="4:4">
      <c r="D79" s="99"/>
    </row>
    <row r="80" customHeight="1" spans="4:4">
      <c r="D80" s="99"/>
    </row>
    <row r="81" customHeight="1" spans="4:4">
      <c r="D81" s="99"/>
    </row>
    <row r="82" customHeight="1" spans="4:4">
      <c r="D82" s="99"/>
    </row>
    <row r="83" customHeight="1" spans="4:4">
      <c r="D83" s="99"/>
    </row>
    <row r="84" customHeight="1" spans="4:4">
      <c r="D84" s="99"/>
    </row>
    <row r="85" customHeight="1" spans="4:4">
      <c r="D85" s="99"/>
    </row>
    <row r="86" customHeight="1" spans="4:4">
      <c r="D86" s="99"/>
    </row>
    <row r="87" customHeight="1" spans="4:4">
      <c r="D87" s="99"/>
    </row>
    <row r="88" customHeight="1" spans="4:4">
      <c r="D88" s="99"/>
    </row>
    <row r="89" customHeight="1" spans="4:4">
      <c r="D89" s="99"/>
    </row>
    <row r="90" customHeight="1" spans="4:4">
      <c r="D90" s="99"/>
    </row>
    <row r="91" customHeight="1" spans="4:4">
      <c r="D91" s="99"/>
    </row>
    <row r="92" customHeight="1" spans="4:4">
      <c r="D92" s="99"/>
    </row>
    <row r="93" customHeight="1" spans="4:4">
      <c r="D93" s="99"/>
    </row>
    <row r="94" customHeight="1" spans="4:4">
      <c r="D94" s="99"/>
    </row>
    <row r="95" customHeight="1" spans="4:4">
      <c r="D95" s="99"/>
    </row>
    <row r="96" customHeight="1" spans="4:4">
      <c r="D96" s="99"/>
    </row>
    <row r="97" customHeight="1" spans="4:4">
      <c r="D97" s="99"/>
    </row>
    <row r="98" customHeight="1" spans="4:4">
      <c r="D98" s="99"/>
    </row>
    <row r="99" customHeight="1" spans="4:4">
      <c r="D99" s="99"/>
    </row>
    <row r="100" customHeight="1" spans="4:4">
      <c r="D100" s="99"/>
    </row>
    <row r="101" customHeight="1" spans="4:4">
      <c r="D101" s="99"/>
    </row>
    <row r="102" customHeight="1" spans="4:4">
      <c r="D102" s="99"/>
    </row>
    <row r="103" customHeight="1" spans="4:4">
      <c r="D103" s="99"/>
    </row>
    <row r="104" customHeight="1" spans="4:4">
      <c r="D104" s="99"/>
    </row>
    <row r="105" customHeight="1" spans="4:4">
      <c r="D105" s="99"/>
    </row>
    <row r="106" customHeight="1" spans="4:4">
      <c r="D106" s="99"/>
    </row>
    <row r="107" customHeight="1" spans="4:4">
      <c r="D107" s="99"/>
    </row>
    <row r="108" customHeight="1" spans="4:4">
      <c r="D108" s="99"/>
    </row>
    <row r="109" customHeight="1" spans="4:4">
      <c r="D109" s="99"/>
    </row>
    <row r="110" customHeight="1" spans="4:4">
      <c r="D110" s="99"/>
    </row>
    <row r="111" customHeight="1" spans="4:4">
      <c r="D111" s="99"/>
    </row>
    <row r="112" customHeight="1" spans="4:4">
      <c r="D112" s="99"/>
    </row>
    <row r="113" customHeight="1" spans="4:4">
      <c r="D113" s="99"/>
    </row>
    <row r="114" customHeight="1" spans="4:4">
      <c r="D114" s="99"/>
    </row>
    <row r="115" customHeight="1" spans="4:4">
      <c r="D115" s="99"/>
    </row>
    <row r="116" customHeight="1" spans="4:4">
      <c r="D116" s="99"/>
    </row>
    <row r="117" customHeight="1" spans="4:4">
      <c r="D117" s="99"/>
    </row>
    <row r="118" customHeight="1" spans="4:4">
      <c r="D118" s="99"/>
    </row>
    <row r="119" customHeight="1" spans="4:4">
      <c r="D119" s="99"/>
    </row>
    <row r="120" customHeight="1" spans="4:4">
      <c r="D120" s="99"/>
    </row>
    <row r="121" customHeight="1" spans="4:4">
      <c r="D121" s="99"/>
    </row>
    <row r="122" customHeight="1" spans="4:4">
      <c r="D122" s="99"/>
    </row>
    <row r="123" customHeight="1" spans="4:4">
      <c r="D123" s="99"/>
    </row>
    <row r="124" customHeight="1" spans="4:4">
      <c r="D124" s="99"/>
    </row>
    <row r="125" customHeight="1" spans="4:4">
      <c r="D125" s="99"/>
    </row>
    <row r="126" customHeight="1" spans="4:4">
      <c r="D126" s="99"/>
    </row>
    <row r="127" customHeight="1" spans="4:4">
      <c r="D127" s="99"/>
    </row>
    <row r="128" customHeight="1" spans="4:4">
      <c r="D128" s="99"/>
    </row>
    <row r="129" customHeight="1" spans="4:4">
      <c r="D129" s="99"/>
    </row>
    <row r="130" customHeight="1" spans="4:4">
      <c r="D130" s="99"/>
    </row>
    <row r="131" customHeight="1" spans="4:4">
      <c r="D131" s="99"/>
    </row>
    <row r="132" customHeight="1" spans="4:4">
      <c r="D132" s="99"/>
    </row>
    <row r="133" customHeight="1" spans="4:4">
      <c r="D133" s="99"/>
    </row>
    <row r="134" customHeight="1" spans="4:4">
      <c r="D134" s="99"/>
    </row>
    <row r="135" customHeight="1" spans="4:4">
      <c r="D135" s="99"/>
    </row>
    <row r="136" customHeight="1" spans="4:4">
      <c r="D136" s="99"/>
    </row>
    <row r="137" customHeight="1" spans="4:4">
      <c r="D137" s="99"/>
    </row>
    <row r="138" customHeight="1" spans="4:4">
      <c r="D138" s="99"/>
    </row>
    <row r="139" customHeight="1" spans="4:4">
      <c r="D139" s="99"/>
    </row>
    <row r="140" customHeight="1" spans="4:4">
      <c r="D140" s="99"/>
    </row>
    <row r="141" customHeight="1" spans="4:4">
      <c r="D141" s="99"/>
    </row>
    <row r="142" customHeight="1" spans="4:4">
      <c r="D142" s="99"/>
    </row>
    <row r="143" customHeight="1" spans="4:4">
      <c r="D143" s="99"/>
    </row>
    <row r="144" customHeight="1" spans="4:4">
      <c r="D144" s="99"/>
    </row>
    <row r="145" customHeight="1" spans="4:4">
      <c r="D145" s="99"/>
    </row>
    <row r="146" customHeight="1" spans="4:4">
      <c r="D146" s="99"/>
    </row>
    <row r="147" customHeight="1" spans="4:4">
      <c r="D147" s="99"/>
    </row>
    <row r="148" customHeight="1" spans="4:4">
      <c r="D148" s="99"/>
    </row>
    <row r="149" customHeight="1" spans="4:4">
      <c r="D149" s="99"/>
    </row>
    <row r="150" customHeight="1" spans="4:4">
      <c r="D150" s="99"/>
    </row>
    <row r="151" customHeight="1" spans="4:4">
      <c r="D151" s="99"/>
    </row>
    <row r="152" customHeight="1" spans="4:4">
      <c r="D152" s="99"/>
    </row>
    <row r="153" customHeight="1" spans="4:4">
      <c r="D153" s="99"/>
    </row>
    <row r="154" customHeight="1" spans="4:4">
      <c r="D154" s="99"/>
    </row>
    <row r="155" customHeight="1" spans="4:4">
      <c r="D155" s="99"/>
    </row>
    <row r="156" customHeight="1" spans="4:4">
      <c r="D156" s="99"/>
    </row>
    <row r="157" customHeight="1" spans="4:4">
      <c r="D157" s="99"/>
    </row>
    <row r="158" customHeight="1" spans="4:4">
      <c r="D158" s="99"/>
    </row>
    <row r="159" customHeight="1" spans="4:4">
      <c r="D159" s="99"/>
    </row>
    <row r="160" customHeight="1" spans="4:4">
      <c r="D160" s="99"/>
    </row>
    <row r="161" customHeight="1" spans="4:4">
      <c r="D161" s="99"/>
    </row>
    <row r="162" customHeight="1" spans="4:4">
      <c r="D162" s="99"/>
    </row>
    <row r="163" customHeight="1" spans="4:4">
      <c r="D163" s="99"/>
    </row>
    <row r="164" customHeight="1" spans="4:4">
      <c r="D164" s="99"/>
    </row>
    <row r="165" customHeight="1" spans="4:4">
      <c r="D165" s="99"/>
    </row>
    <row r="166" customHeight="1" spans="4:4">
      <c r="D166" s="99"/>
    </row>
    <row r="167" customHeight="1" spans="4:4">
      <c r="D167" s="99"/>
    </row>
    <row r="168" customHeight="1" spans="4:4">
      <c r="D168" s="99"/>
    </row>
    <row r="169" customHeight="1" spans="4:4">
      <c r="D169" s="99"/>
    </row>
    <row r="170" customHeight="1" spans="4:4">
      <c r="D170" s="99"/>
    </row>
    <row r="171" customHeight="1" spans="4:4">
      <c r="D171" s="99"/>
    </row>
    <row r="172" customHeight="1" spans="4:4">
      <c r="D172" s="99"/>
    </row>
    <row r="173" customHeight="1" spans="4:4">
      <c r="D173" s="99"/>
    </row>
    <row r="174" customHeight="1" spans="4:4">
      <c r="D174" s="99"/>
    </row>
    <row r="175" customHeight="1" spans="4:4">
      <c r="D175" s="99"/>
    </row>
    <row r="176" customHeight="1" spans="4:4">
      <c r="D176" s="99"/>
    </row>
    <row r="177" customHeight="1" spans="4:4">
      <c r="D177" s="99"/>
    </row>
    <row r="178" customHeight="1" spans="4:4">
      <c r="D178" s="99"/>
    </row>
    <row r="179" customHeight="1" spans="4:4">
      <c r="D179" s="99"/>
    </row>
    <row r="180" customHeight="1" spans="4:4">
      <c r="D180" s="99"/>
    </row>
    <row r="181" customHeight="1" spans="4:4">
      <c r="D181" s="99"/>
    </row>
    <row r="182" customHeight="1" spans="4:4">
      <c r="D182" s="99"/>
    </row>
    <row r="183" customHeight="1" spans="4:4">
      <c r="D183" s="99"/>
    </row>
    <row r="184" customHeight="1" spans="4:4">
      <c r="D184" s="99"/>
    </row>
    <row r="185" customHeight="1" spans="4:4">
      <c r="D185" s="99"/>
    </row>
    <row r="186" customHeight="1" spans="4:4">
      <c r="D186" s="99"/>
    </row>
    <row r="187" customHeight="1" spans="4:4">
      <c r="D187" s="99"/>
    </row>
    <row r="188" customHeight="1" spans="4:4">
      <c r="D188" s="99"/>
    </row>
    <row r="189" customHeight="1" spans="4:4">
      <c r="D189" s="99"/>
    </row>
    <row r="190" customHeight="1" spans="4:4">
      <c r="D190" s="99"/>
    </row>
    <row r="191" customHeight="1" spans="4:4">
      <c r="D191" s="99"/>
    </row>
    <row r="192" customHeight="1" spans="4:4">
      <c r="D192" s="99"/>
    </row>
    <row r="193" customHeight="1" spans="4:4">
      <c r="D193" s="99"/>
    </row>
    <row r="194" customHeight="1" spans="4:4">
      <c r="D194" s="99"/>
    </row>
    <row r="195" customHeight="1" spans="4:4">
      <c r="D195" s="99"/>
    </row>
    <row r="196" customHeight="1" spans="4:4">
      <c r="D196" s="99"/>
    </row>
    <row r="197" customHeight="1" spans="4:4">
      <c r="D197" s="99"/>
    </row>
    <row r="198" customHeight="1" spans="4:4">
      <c r="D198" s="99"/>
    </row>
    <row r="199" customHeight="1" spans="4:4">
      <c r="D199" s="99"/>
    </row>
    <row r="200" customHeight="1" spans="4:4">
      <c r="D200" s="99"/>
    </row>
    <row r="201" customHeight="1" spans="4:4">
      <c r="D201" s="99"/>
    </row>
    <row r="202" customHeight="1" spans="4:4">
      <c r="D202" s="99"/>
    </row>
    <row r="203" customHeight="1" spans="4:4">
      <c r="D203" s="99"/>
    </row>
    <row r="204" customHeight="1" spans="4:4">
      <c r="D204" s="99"/>
    </row>
    <row r="205" customHeight="1" spans="4:4">
      <c r="D205" s="99"/>
    </row>
    <row r="206" customHeight="1" spans="4:4">
      <c r="D206" s="99"/>
    </row>
    <row r="207" customHeight="1" spans="4:4">
      <c r="D207" s="99"/>
    </row>
    <row r="208" customHeight="1" spans="4:4">
      <c r="D208" s="99"/>
    </row>
    <row r="209" customHeight="1" spans="4:4">
      <c r="D209" s="99"/>
    </row>
    <row r="210" customHeight="1" spans="4:4">
      <c r="D210" s="99"/>
    </row>
    <row r="211" customHeight="1" spans="4:4">
      <c r="D211" s="99"/>
    </row>
    <row r="212" customHeight="1" spans="4:4">
      <c r="D212" s="99"/>
    </row>
    <row r="213" customHeight="1" spans="4:4">
      <c r="D213" s="99"/>
    </row>
    <row r="214" customHeight="1" spans="4:4">
      <c r="D214" s="99"/>
    </row>
    <row r="215" customHeight="1" spans="4:4">
      <c r="D215" s="99"/>
    </row>
    <row r="216" customHeight="1" spans="4:4">
      <c r="D216" s="99"/>
    </row>
    <row r="217" customHeight="1" spans="4:4">
      <c r="D217" s="99"/>
    </row>
    <row r="218" customHeight="1" spans="4:4">
      <c r="D218" s="99"/>
    </row>
    <row r="219" customHeight="1" spans="4:4">
      <c r="D219" s="99"/>
    </row>
    <row r="220" customHeight="1" spans="4:4">
      <c r="D220" s="99"/>
    </row>
    <row r="221" customHeight="1" spans="4:4">
      <c r="D221" s="99"/>
    </row>
    <row r="222" customHeight="1" spans="4:4">
      <c r="D222" s="99"/>
    </row>
    <row r="223" customHeight="1" spans="4:4">
      <c r="D223" s="99"/>
    </row>
    <row r="224" customHeight="1" spans="4:4">
      <c r="D224" s="99"/>
    </row>
    <row r="225" customHeight="1" spans="4:4">
      <c r="D225" s="99"/>
    </row>
    <row r="226" customHeight="1" spans="4:4">
      <c r="D226" s="99"/>
    </row>
    <row r="227" customHeight="1" spans="4:4">
      <c r="D227" s="99"/>
    </row>
    <row r="228" customHeight="1" spans="4:4">
      <c r="D228" s="99"/>
    </row>
    <row r="229" customHeight="1" spans="4:4">
      <c r="D229" s="99"/>
    </row>
    <row r="230" customHeight="1" spans="4:4">
      <c r="D230" s="99"/>
    </row>
    <row r="231" customHeight="1" spans="4:4">
      <c r="D231" s="99"/>
    </row>
    <row r="232" customHeight="1" spans="4:4">
      <c r="D232" s="99"/>
    </row>
    <row r="233" customHeight="1" spans="4:4">
      <c r="D233" s="99"/>
    </row>
    <row r="234" customHeight="1" spans="4:4">
      <c r="D234" s="99"/>
    </row>
    <row r="235" customHeight="1" spans="4:4">
      <c r="D235" s="99"/>
    </row>
    <row r="236" customHeight="1" spans="4:4">
      <c r="D236" s="99"/>
    </row>
    <row r="237" customHeight="1" spans="4:4">
      <c r="D237" s="99"/>
    </row>
    <row r="238" customHeight="1" spans="4:4">
      <c r="D238" s="99"/>
    </row>
    <row r="239" customHeight="1" spans="4:4">
      <c r="D239" s="99"/>
    </row>
    <row r="240" customHeight="1" spans="4:4">
      <c r="D240" s="99"/>
    </row>
    <row r="241" customHeight="1" spans="4:4">
      <c r="D241" s="99"/>
    </row>
    <row r="242" customHeight="1" spans="4:4">
      <c r="D242" s="99"/>
    </row>
    <row r="243" customHeight="1" spans="4:4">
      <c r="D243" s="99"/>
    </row>
    <row r="244" customHeight="1" spans="4:4">
      <c r="D244" s="99"/>
    </row>
    <row r="245" customHeight="1" spans="4:4">
      <c r="D245" s="99"/>
    </row>
    <row r="246" customHeight="1" spans="4:4">
      <c r="D246" s="99"/>
    </row>
    <row r="247" customHeight="1" spans="4:4">
      <c r="D247" s="99"/>
    </row>
    <row r="248" customHeight="1" spans="4:4">
      <c r="D248" s="99"/>
    </row>
    <row r="249" customHeight="1" spans="4:4">
      <c r="D249" s="99"/>
    </row>
    <row r="250" customHeight="1" spans="4:4">
      <c r="D250" s="99"/>
    </row>
    <row r="251" customHeight="1" spans="4:4">
      <c r="D251" s="99"/>
    </row>
    <row r="252" customHeight="1" spans="4:4">
      <c r="D252" s="99"/>
    </row>
    <row r="253" customHeight="1" spans="4:4">
      <c r="D253" s="99"/>
    </row>
    <row r="254" customHeight="1" spans="4:4">
      <c r="D254" s="99"/>
    </row>
    <row r="255" customHeight="1" spans="4:4">
      <c r="D255" s="99"/>
    </row>
    <row r="256" customHeight="1" spans="4:4">
      <c r="D256" s="99"/>
    </row>
    <row r="257" customHeight="1" spans="4:4">
      <c r="D257" s="99"/>
    </row>
    <row r="258" customHeight="1" spans="4:4">
      <c r="D258" s="99"/>
    </row>
    <row r="259" customHeight="1" spans="4:4">
      <c r="D259" s="99"/>
    </row>
    <row r="260" customHeight="1" spans="4:4">
      <c r="D260" s="99"/>
    </row>
    <row r="261" customHeight="1" spans="4:4">
      <c r="D261" s="99"/>
    </row>
    <row r="262" customHeight="1" spans="4:4">
      <c r="D262" s="99"/>
    </row>
    <row r="263" customHeight="1" spans="4:4">
      <c r="D263" s="99"/>
    </row>
    <row r="264" customHeight="1" spans="4:4">
      <c r="D264" s="99"/>
    </row>
    <row r="265" customHeight="1" spans="4:4">
      <c r="D265" s="99"/>
    </row>
    <row r="266" customHeight="1" spans="4:4">
      <c r="D266" s="99"/>
    </row>
    <row r="267" customHeight="1" spans="4:4">
      <c r="D267" s="99"/>
    </row>
    <row r="268" customHeight="1" spans="4:4">
      <c r="D268" s="99"/>
    </row>
    <row r="269" customHeight="1" spans="4:4">
      <c r="D269" s="99"/>
    </row>
    <row r="270" customHeight="1" spans="4:4">
      <c r="D270" s="99"/>
    </row>
    <row r="271" customHeight="1" spans="4:4">
      <c r="D271" s="99"/>
    </row>
    <row r="272" customHeight="1" spans="4:4">
      <c r="D272" s="99"/>
    </row>
    <row r="273" customHeight="1" spans="4:4">
      <c r="D273" s="99"/>
    </row>
    <row r="274" customHeight="1" spans="4:4">
      <c r="D274" s="99"/>
    </row>
    <row r="275" customHeight="1" spans="4:4">
      <c r="D275" s="99"/>
    </row>
    <row r="276" customHeight="1" spans="4:4">
      <c r="D276" s="99"/>
    </row>
    <row r="277" customHeight="1" spans="4:4">
      <c r="D277" s="99"/>
    </row>
    <row r="278" customHeight="1" spans="4:4">
      <c r="D278" s="99"/>
    </row>
    <row r="279" customHeight="1" spans="4:4">
      <c r="D279" s="99"/>
    </row>
    <row r="280" customHeight="1" spans="4:4">
      <c r="D280" s="99"/>
    </row>
    <row r="281" customHeight="1" spans="4:4">
      <c r="D281" s="99"/>
    </row>
    <row r="282" customHeight="1" spans="4:4">
      <c r="D282" s="99"/>
    </row>
    <row r="283" customHeight="1" spans="4:4">
      <c r="D283" s="99"/>
    </row>
    <row r="284" customHeight="1" spans="4:4">
      <c r="D284" s="99"/>
    </row>
    <row r="285" customHeight="1" spans="4:4">
      <c r="D285" s="99"/>
    </row>
    <row r="286" customHeight="1" spans="4:4">
      <c r="D286" s="99"/>
    </row>
    <row r="287" customHeight="1" spans="4:4">
      <c r="D287" s="99"/>
    </row>
    <row r="288" customHeight="1" spans="4:4">
      <c r="D288" s="99"/>
    </row>
    <row r="289" customHeight="1" spans="4:4">
      <c r="D289" s="99"/>
    </row>
    <row r="290" customHeight="1" spans="4:4">
      <c r="D290" s="99"/>
    </row>
    <row r="291" customHeight="1" spans="4:4">
      <c r="D291" s="99"/>
    </row>
    <row r="292" customHeight="1" spans="4:4">
      <c r="D292" s="99"/>
    </row>
    <row r="293" customHeight="1" spans="4:4">
      <c r="D293" s="99"/>
    </row>
    <row r="294" customHeight="1" spans="4:4">
      <c r="D294" s="99"/>
    </row>
    <row r="295" customHeight="1" spans="4:4">
      <c r="D295" s="99"/>
    </row>
    <row r="296" customHeight="1" spans="4:4">
      <c r="D296" s="99"/>
    </row>
    <row r="297" customHeight="1" spans="4:4">
      <c r="D297" s="99"/>
    </row>
    <row r="298" customHeight="1" spans="4:4">
      <c r="D298" s="99"/>
    </row>
    <row r="299" customHeight="1" spans="4:4">
      <c r="D299" s="99"/>
    </row>
    <row r="300" customHeight="1" spans="4:4">
      <c r="D300" s="99"/>
    </row>
    <row r="301" customHeight="1" spans="4:4">
      <c r="D301" s="99"/>
    </row>
    <row r="302" customHeight="1" spans="4:4">
      <c r="D302" s="99"/>
    </row>
    <row r="303" customHeight="1" spans="4:4">
      <c r="D303" s="99"/>
    </row>
    <row r="304" customHeight="1" spans="4:4">
      <c r="D304" s="99"/>
    </row>
    <row r="305" customHeight="1" spans="4:4">
      <c r="D305" s="99"/>
    </row>
    <row r="306" customHeight="1" spans="4:4">
      <c r="D306" s="99"/>
    </row>
    <row r="307" customHeight="1" spans="4:4">
      <c r="D307" s="99"/>
    </row>
    <row r="308" customHeight="1" spans="4:4">
      <c r="D308" s="99"/>
    </row>
    <row r="309" customHeight="1" spans="4:4">
      <c r="D309" s="99"/>
    </row>
    <row r="310" customHeight="1" spans="4:4">
      <c r="D310" s="99"/>
    </row>
    <row r="311" customHeight="1" spans="4:4">
      <c r="D311" s="99"/>
    </row>
    <row r="312" customHeight="1" spans="4:4">
      <c r="D312" s="99"/>
    </row>
    <row r="313" customHeight="1" spans="4:4">
      <c r="D313" s="99"/>
    </row>
    <row r="314" customHeight="1" spans="4:4">
      <c r="D314" s="99"/>
    </row>
    <row r="315" customHeight="1" spans="4:4">
      <c r="D315" s="99"/>
    </row>
    <row r="316" customHeight="1" spans="4:4">
      <c r="D316" s="99"/>
    </row>
    <row r="317" customHeight="1" spans="4:4">
      <c r="D317" s="99"/>
    </row>
    <row r="318" customHeight="1" spans="4:4">
      <c r="D318" s="99"/>
    </row>
    <row r="319" customHeight="1" spans="4:4">
      <c r="D319" s="99"/>
    </row>
    <row r="320" customHeight="1" spans="4:4">
      <c r="D320" s="99"/>
    </row>
    <row r="321" customHeight="1" spans="4:4">
      <c r="D321" s="99"/>
    </row>
    <row r="322" customHeight="1" spans="4:4">
      <c r="D322" s="99"/>
    </row>
    <row r="323" customHeight="1" spans="4:4">
      <c r="D323" s="99"/>
    </row>
    <row r="324" customHeight="1" spans="4:4">
      <c r="D324" s="99"/>
    </row>
    <row r="325" customHeight="1" spans="4:4">
      <c r="D325" s="99"/>
    </row>
    <row r="326" customHeight="1" spans="4:4">
      <c r="D326" s="99"/>
    </row>
    <row r="327" customHeight="1" spans="4:4">
      <c r="D327" s="99"/>
    </row>
    <row r="328" customHeight="1" spans="4:4">
      <c r="D328" s="99"/>
    </row>
    <row r="329" customHeight="1" spans="4:4">
      <c r="D329" s="99"/>
    </row>
    <row r="330" customHeight="1" spans="4:4">
      <c r="D330" s="99"/>
    </row>
    <row r="331" customHeight="1" spans="4:4">
      <c r="D331" s="99"/>
    </row>
    <row r="332" customHeight="1" spans="4:4">
      <c r="D332" s="99"/>
    </row>
    <row r="333" customHeight="1" spans="4:4">
      <c r="D333" s="99"/>
    </row>
    <row r="334" customHeight="1" spans="4:4">
      <c r="D334" s="99"/>
    </row>
    <row r="335" customHeight="1" spans="4:4">
      <c r="D335" s="99"/>
    </row>
    <row r="336" customHeight="1" spans="4:4">
      <c r="D336" s="99"/>
    </row>
    <row r="337" customHeight="1" spans="4:4">
      <c r="D337" s="99"/>
    </row>
    <row r="338" customHeight="1" spans="4:4">
      <c r="D338" s="99"/>
    </row>
    <row r="339" customHeight="1" spans="4:4">
      <c r="D339" s="99"/>
    </row>
    <row r="340" customHeight="1" spans="4:4">
      <c r="D340" s="99"/>
    </row>
    <row r="341" customHeight="1" spans="4:4">
      <c r="D341" s="99"/>
    </row>
    <row r="342" customHeight="1" spans="4:4">
      <c r="D342" s="99"/>
    </row>
    <row r="343" customHeight="1" spans="4:4">
      <c r="D343" s="99"/>
    </row>
    <row r="344" customHeight="1" spans="4:4">
      <c r="D344" s="99"/>
    </row>
    <row r="345" customHeight="1" spans="4:4">
      <c r="D345" s="99"/>
    </row>
    <row r="346" customHeight="1" spans="4:4">
      <c r="D346" s="99"/>
    </row>
    <row r="347" customHeight="1" spans="4:4">
      <c r="D347" s="99"/>
    </row>
    <row r="348" customHeight="1" spans="4:4">
      <c r="D348" s="99"/>
    </row>
    <row r="349" customHeight="1" spans="4:4">
      <c r="D349" s="99"/>
    </row>
    <row r="350" customHeight="1" spans="4:4">
      <c r="D350" s="99"/>
    </row>
    <row r="351" customHeight="1" spans="4:4">
      <c r="D351" s="99"/>
    </row>
    <row r="352" customHeight="1" spans="4:4">
      <c r="D352" s="99"/>
    </row>
    <row r="353" customHeight="1" spans="4:4">
      <c r="D353" s="99"/>
    </row>
    <row r="354" customHeight="1" spans="4:4">
      <c r="D354" s="99"/>
    </row>
    <row r="355" customHeight="1" spans="4:4">
      <c r="D355" s="99"/>
    </row>
    <row r="356" customHeight="1" spans="4:4">
      <c r="D356" s="99"/>
    </row>
    <row r="357" customHeight="1" spans="4:4">
      <c r="D357" s="99"/>
    </row>
    <row r="358" customHeight="1" spans="4:4">
      <c r="D358" s="99"/>
    </row>
    <row r="359" customHeight="1" spans="4:4">
      <c r="D359" s="99"/>
    </row>
    <row r="360" customHeight="1" spans="4:4">
      <c r="D360" s="99"/>
    </row>
    <row r="361" customHeight="1" spans="4:4">
      <c r="D361" s="99"/>
    </row>
    <row r="362" customHeight="1" spans="4:4">
      <c r="D362" s="99"/>
    </row>
    <row r="363" customHeight="1" spans="4:4">
      <c r="D363" s="99"/>
    </row>
    <row r="364" customHeight="1" spans="4:4">
      <c r="D364" s="99"/>
    </row>
    <row r="365" customHeight="1" spans="4:4">
      <c r="D365" s="99"/>
    </row>
    <row r="366" customHeight="1" spans="4:4">
      <c r="D366" s="99"/>
    </row>
    <row r="367" customHeight="1" spans="4:4">
      <c r="D367" s="99"/>
    </row>
    <row r="368" customHeight="1" spans="4:4">
      <c r="D368" s="99"/>
    </row>
    <row r="369" customHeight="1" spans="4:4">
      <c r="D369" s="99"/>
    </row>
    <row r="370" customHeight="1" spans="4:4">
      <c r="D370" s="99"/>
    </row>
    <row r="371" customHeight="1" spans="4:4">
      <c r="D371" s="99"/>
    </row>
    <row r="372" customHeight="1" spans="4:4">
      <c r="D372" s="99"/>
    </row>
    <row r="373" customHeight="1" spans="4:4">
      <c r="D373" s="99"/>
    </row>
    <row r="374" customHeight="1" spans="4:4">
      <c r="D374" s="99"/>
    </row>
    <row r="375" customHeight="1" spans="4:4">
      <c r="D375" s="99"/>
    </row>
    <row r="376" customHeight="1" spans="4:4">
      <c r="D376" s="99"/>
    </row>
    <row r="377" customHeight="1" spans="4:4">
      <c r="D377" s="99"/>
    </row>
    <row r="378" customHeight="1" spans="4:4">
      <c r="D378" s="99"/>
    </row>
    <row r="379" customHeight="1" spans="4:4">
      <c r="D379" s="99"/>
    </row>
    <row r="380" customHeight="1" spans="4:4">
      <c r="D380" s="99"/>
    </row>
    <row r="381" customHeight="1" spans="4:4">
      <c r="D381" s="99"/>
    </row>
    <row r="382" customHeight="1" spans="4:4">
      <c r="D382" s="99"/>
    </row>
    <row r="383" customHeight="1" spans="4:4">
      <c r="D383" s="99"/>
    </row>
    <row r="384" customHeight="1" spans="4:4">
      <c r="D384" s="99"/>
    </row>
    <row r="385" customHeight="1" spans="4:4">
      <c r="D385" s="99"/>
    </row>
    <row r="386" customHeight="1" spans="4:4">
      <c r="D386" s="99"/>
    </row>
    <row r="387" customHeight="1" spans="4:4">
      <c r="D387" s="99"/>
    </row>
    <row r="388" customHeight="1" spans="4:4">
      <c r="D388" s="99"/>
    </row>
    <row r="389" customHeight="1" spans="4:4">
      <c r="D389" s="99"/>
    </row>
    <row r="390" customHeight="1" spans="4:4">
      <c r="D390" s="99"/>
    </row>
    <row r="391" customHeight="1" spans="4:4">
      <c r="D391" s="99"/>
    </row>
    <row r="392" customHeight="1" spans="4:4">
      <c r="D392" s="99"/>
    </row>
    <row r="393" customHeight="1" spans="4:4">
      <c r="D393" s="99"/>
    </row>
    <row r="394" customHeight="1" spans="4:4">
      <c r="D394" s="99"/>
    </row>
    <row r="395" customHeight="1" spans="4:4">
      <c r="D395" s="99"/>
    </row>
    <row r="396" customHeight="1" spans="4:4">
      <c r="D396" s="99"/>
    </row>
    <row r="397" customHeight="1" spans="4:4">
      <c r="D397" s="99"/>
    </row>
    <row r="398" customHeight="1" spans="4:4">
      <c r="D398" s="99"/>
    </row>
    <row r="399" customHeight="1" spans="4:4">
      <c r="D399" s="99"/>
    </row>
    <row r="400" customHeight="1" spans="4:4">
      <c r="D400" s="99"/>
    </row>
    <row r="401" customHeight="1" spans="4:4">
      <c r="D401" s="99"/>
    </row>
    <row r="402" customHeight="1" spans="4:4">
      <c r="D402" s="99"/>
    </row>
    <row r="403" customHeight="1" spans="4:4">
      <c r="D403" s="99"/>
    </row>
    <row r="404" customHeight="1" spans="4:4">
      <c r="D404" s="99"/>
    </row>
    <row r="405" customHeight="1" spans="4:4">
      <c r="D405" s="99"/>
    </row>
    <row r="406" customHeight="1" spans="4:4">
      <c r="D406" s="99"/>
    </row>
    <row r="407" customHeight="1" spans="4:4">
      <c r="D407" s="99"/>
    </row>
    <row r="408" customHeight="1" spans="4:4">
      <c r="D408" s="99"/>
    </row>
    <row r="409" customHeight="1" spans="4:4">
      <c r="D409" s="99"/>
    </row>
    <row r="410" customHeight="1" spans="4:4">
      <c r="D410" s="99"/>
    </row>
    <row r="411" customHeight="1" spans="4:4">
      <c r="D411" s="99"/>
    </row>
    <row r="412" customHeight="1" spans="4:4">
      <c r="D412" s="99"/>
    </row>
    <row r="413" customHeight="1" spans="4:4">
      <c r="D413" s="99"/>
    </row>
    <row r="414" customHeight="1" spans="4:4">
      <c r="D414" s="99"/>
    </row>
    <row r="415" customHeight="1" spans="4:4">
      <c r="D415" s="99"/>
    </row>
    <row r="416" customHeight="1" spans="4:4">
      <c r="D416" s="99"/>
    </row>
    <row r="417" customHeight="1" spans="4:4">
      <c r="D417" s="99"/>
    </row>
    <row r="418" customHeight="1" spans="4:4">
      <c r="D418" s="99"/>
    </row>
    <row r="419" customHeight="1" spans="4:4">
      <c r="D419" s="99"/>
    </row>
    <row r="420" customHeight="1" spans="4:4">
      <c r="D420" s="99"/>
    </row>
    <row r="421" customHeight="1" spans="4:4">
      <c r="D421" s="99"/>
    </row>
    <row r="422" customHeight="1" spans="4:4">
      <c r="D422" s="99"/>
    </row>
    <row r="423" customHeight="1" spans="4:4">
      <c r="D423" s="99"/>
    </row>
    <row r="424" customHeight="1" spans="4:4">
      <c r="D424" s="99"/>
    </row>
    <row r="425" customHeight="1" spans="4:4">
      <c r="D425" s="99"/>
    </row>
    <row r="426" customHeight="1" spans="4:4">
      <c r="D426" s="99"/>
    </row>
    <row r="427" customHeight="1" spans="4:4">
      <c r="D427" s="99"/>
    </row>
    <row r="428" customHeight="1" spans="4:4">
      <c r="D428" s="99"/>
    </row>
    <row r="429" customHeight="1" spans="4:4">
      <c r="D429" s="99"/>
    </row>
    <row r="430" customHeight="1" spans="4:4">
      <c r="D430" s="99"/>
    </row>
    <row r="431" customHeight="1" spans="4:4">
      <c r="D431" s="99"/>
    </row>
    <row r="432" customHeight="1" spans="4:4">
      <c r="D432" s="99"/>
    </row>
    <row r="433" customHeight="1" spans="4:4">
      <c r="D433" s="99"/>
    </row>
    <row r="434" customHeight="1" spans="4:4">
      <c r="D434" s="99"/>
    </row>
    <row r="435" customHeight="1" spans="4:4">
      <c r="D435" s="99"/>
    </row>
    <row r="436" customHeight="1" spans="4:4">
      <c r="D436" s="99"/>
    </row>
    <row r="437" customHeight="1" spans="4:4">
      <c r="D437" s="99"/>
    </row>
    <row r="438" customHeight="1" spans="4:4">
      <c r="D438" s="99"/>
    </row>
    <row r="439" customHeight="1" spans="4:4">
      <c r="D439" s="99"/>
    </row>
    <row r="440" customHeight="1" spans="4:4">
      <c r="D440" s="99"/>
    </row>
    <row r="441" customHeight="1" spans="4:4">
      <c r="D441" s="99"/>
    </row>
    <row r="442" customHeight="1" spans="4:4">
      <c r="D442" s="99"/>
    </row>
    <row r="443" customHeight="1" spans="4:4">
      <c r="D443" s="99"/>
    </row>
    <row r="444" customHeight="1" spans="4:4">
      <c r="D444" s="99"/>
    </row>
    <row r="445" customHeight="1" spans="4:4">
      <c r="D445" s="99"/>
    </row>
    <row r="446" customHeight="1" spans="4:4">
      <c r="D446" s="99"/>
    </row>
    <row r="447" customHeight="1" spans="4:4">
      <c r="D447" s="99"/>
    </row>
    <row r="448" customHeight="1" spans="4:4">
      <c r="D448" s="99"/>
    </row>
    <row r="449" customHeight="1" spans="4:4">
      <c r="D449" s="99"/>
    </row>
    <row r="450" customHeight="1" spans="4:4">
      <c r="D450" s="99"/>
    </row>
    <row r="451" customHeight="1" spans="4:4">
      <c r="D451" s="99"/>
    </row>
    <row r="452" customHeight="1" spans="4:4">
      <c r="D452" s="99"/>
    </row>
    <row r="453" customHeight="1" spans="4:4">
      <c r="D453" s="99"/>
    </row>
    <row r="454" customHeight="1" spans="4:4">
      <c r="D454" s="99"/>
    </row>
    <row r="455" customHeight="1" spans="4:4">
      <c r="D455" s="99"/>
    </row>
    <row r="456" customHeight="1" spans="4:4">
      <c r="D456" s="99"/>
    </row>
    <row r="457" customHeight="1" spans="4:4">
      <c r="D457" s="99"/>
    </row>
    <row r="458" customHeight="1" spans="4:4">
      <c r="D458" s="99"/>
    </row>
    <row r="459" customHeight="1" spans="4:4">
      <c r="D459" s="99"/>
    </row>
    <row r="460" customHeight="1" spans="4:4">
      <c r="D460" s="99"/>
    </row>
    <row r="461" customHeight="1" spans="4:4">
      <c r="D461" s="99"/>
    </row>
    <row r="462" customHeight="1" spans="4:4">
      <c r="D462" s="99"/>
    </row>
    <row r="463" customHeight="1" spans="4:4">
      <c r="D463" s="99"/>
    </row>
    <row r="464" customHeight="1" spans="4:4">
      <c r="D464" s="99"/>
    </row>
    <row r="465" customHeight="1" spans="4:4">
      <c r="D465" s="99"/>
    </row>
    <row r="466" customHeight="1" spans="4:4">
      <c r="D466" s="99"/>
    </row>
    <row r="467" customHeight="1" spans="4:4">
      <c r="D467" s="99"/>
    </row>
    <row r="468" customHeight="1" spans="4:4">
      <c r="D468" s="99"/>
    </row>
    <row r="469" customHeight="1" spans="4:4">
      <c r="D469" s="99"/>
    </row>
    <row r="470" customHeight="1" spans="4:4">
      <c r="D470" s="99"/>
    </row>
    <row r="471" customHeight="1" spans="4:4">
      <c r="D471" s="99"/>
    </row>
    <row r="472" customHeight="1" spans="4:4">
      <c r="D472" s="99"/>
    </row>
    <row r="473" customHeight="1" spans="4:4">
      <c r="D473" s="99"/>
    </row>
    <row r="474" customHeight="1" spans="4:4">
      <c r="D474" s="99"/>
    </row>
    <row r="475" customHeight="1" spans="4:4">
      <c r="D475" s="99"/>
    </row>
    <row r="476" customHeight="1" spans="4:4">
      <c r="D476" s="99"/>
    </row>
    <row r="477" customHeight="1" spans="4:4">
      <c r="D477" s="99"/>
    </row>
    <row r="478" customHeight="1" spans="4:4">
      <c r="D478" s="99"/>
    </row>
    <row r="479" customHeight="1" spans="4:4">
      <c r="D479" s="99"/>
    </row>
    <row r="480" customHeight="1" spans="4:4">
      <c r="D480" s="99"/>
    </row>
    <row r="481" customHeight="1" spans="4:4">
      <c r="D481" s="99"/>
    </row>
    <row r="482" customHeight="1" spans="4:4">
      <c r="D482" s="99"/>
    </row>
    <row r="483" customHeight="1" spans="4:4">
      <c r="D483" s="99"/>
    </row>
    <row r="484" customHeight="1" spans="4:4">
      <c r="D484" s="99"/>
    </row>
    <row r="485" customHeight="1" spans="4:4">
      <c r="D485" s="99"/>
    </row>
    <row r="486" customHeight="1" spans="4:4">
      <c r="D486" s="99"/>
    </row>
    <row r="487" customHeight="1" spans="4:4">
      <c r="D487" s="99"/>
    </row>
    <row r="488" customHeight="1" spans="4:4">
      <c r="D488" s="99"/>
    </row>
    <row r="489" customHeight="1" spans="4:4">
      <c r="D489" s="99"/>
    </row>
    <row r="490" customHeight="1" spans="4:4">
      <c r="D490" s="99"/>
    </row>
    <row r="491" customHeight="1" spans="4:4">
      <c r="D491" s="99"/>
    </row>
    <row r="492" customHeight="1" spans="4:4">
      <c r="D492" s="99"/>
    </row>
    <row r="493" customHeight="1" spans="4:4">
      <c r="D493" s="99"/>
    </row>
    <row r="494" customHeight="1" spans="4:4">
      <c r="D494" s="99"/>
    </row>
    <row r="495" customHeight="1" spans="4:4">
      <c r="D495" s="99"/>
    </row>
    <row r="496" customHeight="1" spans="4:4">
      <c r="D496" s="99"/>
    </row>
    <row r="497" customHeight="1" spans="4:4">
      <c r="D497" s="99"/>
    </row>
    <row r="498" customHeight="1" spans="4:4">
      <c r="D498" s="99"/>
    </row>
    <row r="499" customHeight="1" spans="4:4">
      <c r="D499" s="99"/>
    </row>
    <row r="500" customHeight="1" spans="4:4">
      <c r="D500" s="99"/>
    </row>
    <row r="501" customHeight="1" spans="4:4">
      <c r="D501" s="99"/>
    </row>
    <row r="502" customHeight="1" spans="4:4">
      <c r="D502" s="99"/>
    </row>
    <row r="503" customHeight="1" spans="4:4">
      <c r="D503" s="99"/>
    </row>
    <row r="504" customHeight="1" spans="4:4">
      <c r="D504" s="99"/>
    </row>
    <row r="505" customHeight="1" spans="4:4">
      <c r="D505" s="99"/>
    </row>
    <row r="506" customHeight="1" spans="4:4">
      <c r="D506" s="99"/>
    </row>
    <row r="507" customHeight="1" spans="4:4">
      <c r="D507" s="99"/>
    </row>
    <row r="508" customHeight="1" spans="4:4">
      <c r="D508" s="99"/>
    </row>
    <row r="509" customHeight="1" spans="4:4">
      <c r="D509" s="99"/>
    </row>
    <row r="510" customHeight="1" spans="4:4">
      <c r="D510" s="99"/>
    </row>
    <row r="511" customHeight="1" spans="4:4">
      <c r="D511" s="99"/>
    </row>
    <row r="512" customHeight="1" spans="4:4">
      <c r="D512" s="99"/>
    </row>
    <row r="513" customHeight="1" spans="4:4">
      <c r="D513" s="99"/>
    </row>
    <row r="514" customHeight="1" spans="4:4">
      <c r="D514" s="99"/>
    </row>
    <row r="515" customHeight="1" spans="4:4">
      <c r="D515" s="99"/>
    </row>
    <row r="516" customHeight="1" spans="4:4">
      <c r="D516" s="99"/>
    </row>
    <row r="517" customHeight="1" spans="4:4">
      <c r="D517" s="99"/>
    </row>
    <row r="518" customHeight="1" spans="4:4">
      <c r="D518" s="99"/>
    </row>
    <row r="519" customHeight="1" spans="4:4">
      <c r="D519" s="99"/>
    </row>
    <row r="520" customHeight="1" spans="4:4">
      <c r="D520" s="99"/>
    </row>
    <row r="521" customHeight="1" spans="4:4">
      <c r="D521" s="99"/>
    </row>
    <row r="522" customHeight="1" spans="4:4">
      <c r="D522" s="99"/>
    </row>
    <row r="523" customHeight="1" spans="4:4">
      <c r="D523" s="99"/>
    </row>
    <row r="524" customHeight="1" spans="4:4">
      <c r="D524" s="99"/>
    </row>
    <row r="525" customHeight="1" spans="4:4">
      <c r="D525" s="99"/>
    </row>
    <row r="526" customHeight="1" spans="4:4">
      <c r="D526" s="99"/>
    </row>
    <row r="527" customHeight="1" spans="4:4">
      <c r="D527" s="99"/>
    </row>
    <row r="528" customHeight="1" spans="4:4">
      <c r="D528" s="99"/>
    </row>
    <row r="529" customHeight="1" spans="4:4">
      <c r="D529" s="99"/>
    </row>
    <row r="530" customHeight="1" spans="4:4">
      <c r="D530" s="99"/>
    </row>
    <row r="531" customHeight="1" spans="4:4">
      <c r="D531" s="99"/>
    </row>
    <row r="532" customHeight="1" spans="4:4">
      <c r="D532" s="99"/>
    </row>
    <row r="533" customHeight="1" spans="4:4">
      <c r="D533" s="99"/>
    </row>
    <row r="534" customHeight="1" spans="4:4">
      <c r="D534" s="99"/>
    </row>
    <row r="535" customHeight="1" spans="4:4">
      <c r="D535" s="99"/>
    </row>
    <row r="536" customHeight="1" spans="4:4">
      <c r="D536" s="99"/>
    </row>
    <row r="537" customHeight="1" spans="4:4">
      <c r="D537" s="99"/>
    </row>
    <row r="538" customHeight="1" spans="4:4">
      <c r="D538" s="99"/>
    </row>
    <row r="539" customHeight="1" spans="4:4">
      <c r="D539" s="99"/>
    </row>
    <row r="540" customHeight="1" spans="4:4">
      <c r="D540" s="99"/>
    </row>
    <row r="541" customHeight="1" spans="4:4">
      <c r="D541" s="99"/>
    </row>
    <row r="542" customHeight="1" spans="4:4">
      <c r="D542" s="99"/>
    </row>
    <row r="543" customHeight="1" spans="4:4">
      <c r="D543" s="99"/>
    </row>
    <row r="544" customHeight="1" spans="4:4">
      <c r="D544" s="99"/>
    </row>
    <row r="545" customHeight="1" spans="4:4">
      <c r="D545" s="99"/>
    </row>
    <row r="546" customHeight="1" spans="4:4">
      <c r="D546" s="99"/>
    </row>
    <row r="547" customHeight="1" spans="4:4">
      <c r="D547" s="99"/>
    </row>
    <row r="548" customHeight="1" spans="4:4">
      <c r="D548" s="99"/>
    </row>
    <row r="549" customHeight="1" spans="4:4">
      <c r="D549" s="99"/>
    </row>
    <row r="550" customHeight="1" spans="4:4">
      <c r="D550" s="99"/>
    </row>
    <row r="551" customHeight="1" spans="4:4">
      <c r="D551" s="99"/>
    </row>
    <row r="552" customHeight="1" spans="4:4">
      <c r="D552" s="99"/>
    </row>
    <row r="553" customHeight="1" spans="4:4">
      <c r="D553" s="99"/>
    </row>
    <row r="554" customHeight="1" spans="4:4">
      <c r="D554" s="99"/>
    </row>
    <row r="555" customHeight="1" spans="4:4">
      <c r="D555" s="99"/>
    </row>
    <row r="556" customHeight="1" spans="4:4">
      <c r="D556" s="99"/>
    </row>
    <row r="557" customHeight="1" spans="4:4">
      <c r="D557" s="99"/>
    </row>
    <row r="558" customHeight="1" spans="4:4">
      <c r="D558" s="99"/>
    </row>
    <row r="559" customHeight="1" spans="4:4">
      <c r="D559" s="99"/>
    </row>
    <row r="560" customHeight="1" spans="4:4">
      <c r="D560" s="99"/>
    </row>
    <row r="561" customHeight="1" spans="4:4">
      <c r="D561" s="99"/>
    </row>
    <row r="562" customHeight="1" spans="4:4">
      <c r="D562" s="99"/>
    </row>
    <row r="563" customHeight="1" spans="4:4">
      <c r="D563" s="99"/>
    </row>
    <row r="564" customHeight="1" spans="4:4">
      <c r="D564" s="99"/>
    </row>
    <row r="565" customHeight="1" spans="4:4">
      <c r="D565" s="99"/>
    </row>
    <row r="566" customHeight="1" spans="4:4">
      <c r="D566" s="99"/>
    </row>
    <row r="567" customHeight="1" spans="4:4">
      <c r="D567" s="99"/>
    </row>
    <row r="568" customHeight="1" spans="4:4">
      <c r="D568" s="99"/>
    </row>
    <row r="569" customHeight="1" spans="4:4">
      <c r="D569" s="99"/>
    </row>
    <row r="570" customHeight="1" spans="4:4">
      <c r="D570" s="99"/>
    </row>
    <row r="571" customHeight="1" spans="4:4">
      <c r="D571" s="99"/>
    </row>
    <row r="572" customHeight="1" spans="4:4">
      <c r="D572" s="99"/>
    </row>
    <row r="573" customHeight="1" spans="4:4">
      <c r="D573" s="99"/>
    </row>
    <row r="574" customHeight="1" spans="4:4">
      <c r="D574" s="99"/>
    </row>
    <row r="575" customHeight="1" spans="4:4">
      <c r="D575" s="99"/>
    </row>
    <row r="576" customHeight="1" spans="4:4">
      <c r="D576" s="99"/>
    </row>
    <row r="577" customHeight="1" spans="4:4">
      <c r="D577" s="99"/>
    </row>
    <row r="578" customHeight="1" spans="4:4">
      <c r="D578" s="99"/>
    </row>
    <row r="579" customHeight="1" spans="4:4">
      <c r="D579" s="99"/>
    </row>
    <row r="580" customHeight="1" spans="4:4">
      <c r="D580" s="99"/>
    </row>
    <row r="581" customHeight="1" spans="4:4">
      <c r="D581" s="99"/>
    </row>
    <row r="582" customHeight="1" spans="4:4">
      <c r="D582" s="99"/>
    </row>
    <row r="583" customHeight="1" spans="4:4">
      <c r="D583" s="99"/>
    </row>
    <row r="584" customHeight="1" spans="4:4">
      <c r="D584" s="99"/>
    </row>
    <row r="585" customHeight="1" spans="4:4">
      <c r="D585" s="99"/>
    </row>
    <row r="586" customHeight="1" spans="4:4">
      <c r="D586" s="99"/>
    </row>
    <row r="587" customHeight="1" spans="4:4">
      <c r="D587" s="99"/>
    </row>
    <row r="588" customHeight="1" spans="4:4">
      <c r="D588" s="99"/>
    </row>
    <row r="589" customHeight="1" spans="4:4">
      <c r="D589" s="99"/>
    </row>
    <row r="590" customHeight="1" spans="4:4">
      <c r="D590" s="99"/>
    </row>
    <row r="591" customHeight="1" spans="4:4">
      <c r="D591" s="99"/>
    </row>
    <row r="592" customHeight="1" spans="4:4">
      <c r="D592" s="99"/>
    </row>
    <row r="593" customHeight="1" spans="4:4">
      <c r="D593" s="99"/>
    </row>
    <row r="594" customHeight="1" spans="4:4">
      <c r="D594" s="99"/>
    </row>
    <row r="595" customHeight="1" spans="4:4">
      <c r="D595" s="99"/>
    </row>
    <row r="596" customHeight="1" spans="4:4">
      <c r="D596" s="99"/>
    </row>
    <row r="597" customHeight="1" spans="4:4">
      <c r="D597" s="99"/>
    </row>
    <row r="598" customHeight="1" spans="4:4">
      <c r="D598" s="99"/>
    </row>
    <row r="599" customHeight="1" spans="4:4">
      <c r="D599" s="99"/>
    </row>
    <row r="600" customHeight="1" spans="4:4">
      <c r="D600" s="99"/>
    </row>
    <row r="601" customHeight="1" spans="4:4">
      <c r="D601" s="99"/>
    </row>
    <row r="602" customHeight="1" spans="4:4">
      <c r="D602" s="99"/>
    </row>
    <row r="603" customHeight="1" spans="4:4">
      <c r="D603" s="99"/>
    </row>
    <row r="604" customHeight="1" spans="4:4">
      <c r="D604" s="99"/>
    </row>
    <row r="605" customHeight="1" spans="4:4">
      <c r="D605" s="99"/>
    </row>
    <row r="606" customHeight="1" spans="4:4">
      <c r="D606" s="99"/>
    </row>
    <row r="607" customHeight="1" spans="4:4">
      <c r="D607" s="99"/>
    </row>
    <row r="608" customHeight="1" spans="4:4">
      <c r="D608" s="99"/>
    </row>
    <row r="609" customHeight="1" spans="4:4">
      <c r="D609" s="99"/>
    </row>
    <row r="610" customHeight="1" spans="4:4">
      <c r="D610" s="99"/>
    </row>
    <row r="611" customHeight="1" spans="4:4">
      <c r="D611" s="99"/>
    </row>
    <row r="612" customHeight="1" spans="4:4">
      <c r="D612" s="99"/>
    </row>
    <row r="613" customHeight="1" spans="4:4">
      <c r="D613" s="99"/>
    </row>
    <row r="614" customHeight="1" spans="4:4">
      <c r="D614" s="99"/>
    </row>
    <row r="615" customHeight="1" spans="4:4">
      <c r="D615" s="99"/>
    </row>
    <row r="616" customHeight="1" spans="4:4">
      <c r="D616" s="99"/>
    </row>
    <row r="617" customHeight="1" spans="4:4">
      <c r="D617" s="99"/>
    </row>
    <row r="618" customHeight="1" spans="4:4">
      <c r="D618" s="99"/>
    </row>
    <row r="619" customHeight="1" spans="4:4">
      <c r="D619" s="99"/>
    </row>
    <row r="620" customHeight="1" spans="4:4">
      <c r="D620" s="99"/>
    </row>
    <row r="621" customHeight="1" spans="4:4">
      <c r="D621" s="99"/>
    </row>
    <row r="622" customHeight="1" spans="4:4">
      <c r="D622" s="99"/>
    </row>
    <row r="623" customHeight="1" spans="4:4">
      <c r="D623" s="99"/>
    </row>
    <row r="624" customHeight="1" spans="4:4">
      <c r="D624" s="99"/>
    </row>
    <row r="625" customHeight="1" spans="4:4">
      <c r="D625" s="99"/>
    </row>
    <row r="626" customHeight="1" spans="4:4">
      <c r="D626" s="99"/>
    </row>
    <row r="627" customHeight="1" spans="4:4">
      <c r="D627" s="99"/>
    </row>
    <row r="628" customHeight="1" spans="4:4">
      <c r="D628" s="99"/>
    </row>
    <row r="629" customHeight="1" spans="4:4">
      <c r="D629" s="99"/>
    </row>
    <row r="630" customHeight="1" spans="4:4">
      <c r="D630" s="99"/>
    </row>
    <row r="631" customHeight="1" spans="4:4">
      <c r="D631" s="99"/>
    </row>
    <row r="632" customHeight="1" spans="4:4">
      <c r="D632" s="99"/>
    </row>
    <row r="633" customHeight="1" spans="4:4">
      <c r="D633" s="99"/>
    </row>
    <row r="634" customHeight="1" spans="4:4">
      <c r="D634" s="99"/>
    </row>
    <row r="635" customHeight="1" spans="4:4">
      <c r="D635" s="99"/>
    </row>
    <row r="636" customHeight="1" spans="4:4">
      <c r="D636" s="99"/>
    </row>
    <row r="637" customHeight="1" spans="4:4">
      <c r="D637" s="99"/>
    </row>
    <row r="638" customHeight="1" spans="4:4">
      <c r="D638" s="99"/>
    </row>
    <row r="639" customHeight="1" spans="4:4">
      <c r="D639" s="99"/>
    </row>
    <row r="640" customHeight="1" spans="4:4">
      <c r="D640" s="99"/>
    </row>
    <row r="641" customHeight="1" spans="4:4">
      <c r="D641" s="99"/>
    </row>
    <row r="642" customHeight="1" spans="4:4">
      <c r="D642" s="99"/>
    </row>
    <row r="643" customHeight="1" spans="4:4">
      <c r="D643" s="99"/>
    </row>
    <row r="644" customHeight="1" spans="4:4">
      <c r="D644" s="99"/>
    </row>
    <row r="645" customHeight="1" spans="4:4">
      <c r="D645" s="99"/>
    </row>
    <row r="646" customHeight="1" spans="4:4">
      <c r="D646" s="99"/>
    </row>
    <row r="647" customHeight="1" spans="4:4">
      <c r="D647" s="99"/>
    </row>
    <row r="648" customHeight="1" spans="4:4">
      <c r="D648" s="99"/>
    </row>
    <row r="649" customHeight="1" spans="4:4">
      <c r="D649" s="99"/>
    </row>
    <row r="650" customHeight="1" spans="4:4">
      <c r="D650" s="99"/>
    </row>
    <row r="651" customHeight="1" spans="4:4">
      <c r="D651" s="99"/>
    </row>
    <row r="652" customHeight="1" spans="4:4">
      <c r="D652" s="99"/>
    </row>
    <row r="653" customHeight="1" spans="4:4">
      <c r="D653" s="99"/>
    </row>
    <row r="654" customHeight="1" spans="4:4">
      <c r="D654" s="99"/>
    </row>
    <row r="655" customHeight="1" spans="4:4">
      <c r="D655" s="99"/>
    </row>
    <row r="656" customHeight="1" spans="4:4">
      <c r="D656" s="99"/>
    </row>
    <row r="657" customHeight="1" spans="4:4">
      <c r="D657" s="99"/>
    </row>
    <row r="658" customHeight="1" spans="4:4">
      <c r="D658" s="99"/>
    </row>
    <row r="659" customHeight="1" spans="4:4">
      <c r="D659" s="99"/>
    </row>
    <row r="660" customHeight="1" spans="4:4">
      <c r="D660" s="99"/>
    </row>
    <row r="661" customHeight="1" spans="4:4">
      <c r="D661" s="99"/>
    </row>
    <row r="662" customHeight="1" spans="4:4">
      <c r="D662" s="99"/>
    </row>
    <row r="663" customHeight="1" spans="4:4">
      <c r="D663" s="99"/>
    </row>
    <row r="664" customHeight="1" spans="4:4">
      <c r="D664" s="99"/>
    </row>
    <row r="665" customHeight="1" spans="4:4">
      <c r="D665" s="99"/>
    </row>
    <row r="666" customHeight="1" spans="4:4">
      <c r="D666" s="99"/>
    </row>
    <row r="667" customHeight="1" spans="4:4">
      <c r="D667" s="99"/>
    </row>
    <row r="668" customHeight="1" spans="4:4">
      <c r="D668" s="99"/>
    </row>
    <row r="669" customHeight="1" spans="4:4">
      <c r="D669" s="99"/>
    </row>
    <row r="670" customHeight="1" spans="4:4">
      <c r="D670" s="99"/>
    </row>
    <row r="671" customHeight="1" spans="4:4">
      <c r="D671" s="99"/>
    </row>
    <row r="672" customHeight="1" spans="4:4">
      <c r="D672" s="99"/>
    </row>
    <row r="673" customHeight="1" spans="4:4">
      <c r="D673" s="99"/>
    </row>
    <row r="674" customHeight="1" spans="4:4">
      <c r="D674" s="99"/>
    </row>
    <row r="675" customHeight="1" spans="4:4">
      <c r="D675" s="99"/>
    </row>
    <row r="676" customHeight="1" spans="4:4">
      <c r="D676" s="99"/>
    </row>
    <row r="677" customHeight="1" spans="4:4">
      <c r="D677" s="99"/>
    </row>
    <row r="678" customHeight="1" spans="4:4">
      <c r="D678" s="99"/>
    </row>
    <row r="679" customHeight="1" spans="4:4">
      <c r="D679" s="99"/>
    </row>
    <row r="680" customHeight="1" spans="4:4">
      <c r="D680" s="99"/>
    </row>
    <row r="681" customHeight="1" spans="4:4">
      <c r="D681" s="99"/>
    </row>
    <row r="682" customHeight="1" spans="4:4">
      <c r="D682" s="99"/>
    </row>
    <row r="683" customHeight="1" spans="4:4">
      <c r="D683" s="99"/>
    </row>
    <row r="684" customHeight="1" spans="4:4">
      <c r="D684" s="99"/>
    </row>
    <row r="685" customHeight="1" spans="4:4">
      <c r="D685" s="99"/>
    </row>
    <row r="686" customHeight="1" spans="4:4">
      <c r="D686" s="99"/>
    </row>
    <row r="687" customHeight="1" spans="4:4">
      <c r="D687" s="99"/>
    </row>
    <row r="688" customHeight="1" spans="4:4">
      <c r="D688" s="99"/>
    </row>
    <row r="689" customHeight="1" spans="4:4">
      <c r="D689" s="99"/>
    </row>
    <row r="690" customHeight="1" spans="4:4">
      <c r="D690" s="99"/>
    </row>
    <row r="691" customHeight="1" spans="4:4">
      <c r="D691" s="99"/>
    </row>
    <row r="692" customHeight="1" spans="4:4">
      <c r="D692" s="99"/>
    </row>
    <row r="693" customHeight="1" spans="4:4">
      <c r="D693" s="99"/>
    </row>
    <row r="694" customHeight="1" spans="4:4">
      <c r="D694" s="99"/>
    </row>
    <row r="695" customHeight="1" spans="4:4">
      <c r="D695" s="99"/>
    </row>
    <row r="696" customHeight="1" spans="4:4">
      <c r="D696" s="99"/>
    </row>
    <row r="697" customHeight="1" spans="4:4">
      <c r="D697" s="99"/>
    </row>
    <row r="698" customHeight="1" spans="4:4">
      <c r="D698" s="99"/>
    </row>
    <row r="699" customHeight="1" spans="4:4">
      <c r="D699" s="99"/>
    </row>
    <row r="700" customHeight="1" spans="4:4">
      <c r="D700" s="99"/>
    </row>
    <row r="701" customHeight="1" spans="4:4">
      <c r="D701" s="99"/>
    </row>
    <row r="702" customHeight="1" spans="4:4">
      <c r="D702" s="99"/>
    </row>
    <row r="703" customHeight="1" spans="4:4">
      <c r="D703" s="99"/>
    </row>
    <row r="704" customHeight="1" spans="4:4">
      <c r="D704" s="99"/>
    </row>
    <row r="705" customHeight="1" spans="4:4">
      <c r="D705" s="99"/>
    </row>
    <row r="706" customHeight="1" spans="4:4">
      <c r="D706" s="99"/>
    </row>
    <row r="707" customHeight="1" spans="4:4">
      <c r="D707" s="99"/>
    </row>
    <row r="708" customHeight="1" spans="4:4">
      <c r="D708" s="99"/>
    </row>
    <row r="709" customHeight="1" spans="4:4">
      <c r="D709" s="99"/>
    </row>
    <row r="710" customHeight="1" spans="4:4">
      <c r="D710" s="99"/>
    </row>
    <row r="711" customHeight="1" spans="4:4">
      <c r="D711" s="99"/>
    </row>
    <row r="712" customHeight="1" spans="4:4">
      <c r="D712" s="99"/>
    </row>
    <row r="713" customHeight="1" spans="4:4">
      <c r="D713" s="99"/>
    </row>
    <row r="714" customHeight="1" spans="4:4">
      <c r="D714" s="99"/>
    </row>
    <row r="715" customHeight="1" spans="4:4">
      <c r="D715" s="99"/>
    </row>
    <row r="716" customHeight="1" spans="4:4">
      <c r="D716" s="99"/>
    </row>
    <row r="717" customHeight="1" spans="4:4">
      <c r="D717" s="99"/>
    </row>
    <row r="718" customHeight="1" spans="4:4">
      <c r="D718" s="99"/>
    </row>
    <row r="719" customHeight="1" spans="4:4">
      <c r="D719" s="99"/>
    </row>
    <row r="720" customHeight="1" spans="4:4">
      <c r="D720" s="99"/>
    </row>
    <row r="721" customHeight="1" spans="4:4">
      <c r="D721" s="99"/>
    </row>
    <row r="722" customHeight="1" spans="4:4">
      <c r="D722" s="99"/>
    </row>
    <row r="723" customHeight="1" spans="4:4">
      <c r="D723" s="99"/>
    </row>
    <row r="724" customHeight="1" spans="4:4">
      <c r="D724" s="99"/>
    </row>
    <row r="725" customHeight="1" spans="4:4">
      <c r="D725" s="99"/>
    </row>
    <row r="726" customHeight="1" spans="4:4">
      <c r="D726" s="99"/>
    </row>
    <row r="727" customHeight="1" spans="4:4">
      <c r="D727" s="99"/>
    </row>
    <row r="728" customHeight="1" spans="4:4">
      <c r="D728" s="99"/>
    </row>
    <row r="729" customHeight="1" spans="4:4">
      <c r="D729" s="99"/>
    </row>
    <row r="730" customHeight="1" spans="4:4">
      <c r="D730" s="99"/>
    </row>
    <row r="731" customHeight="1" spans="4:4">
      <c r="D731" s="99"/>
    </row>
    <row r="732" customHeight="1" spans="4:4">
      <c r="D732" s="99"/>
    </row>
    <row r="733" customHeight="1" spans="4:4">
      <c r="D733" s="99"/>
    </row>
    <row r="734" customHeight="1" spans="4:4">
      <c r="D734" s="99"/>
    </row>
    <row r="735" customHeight="1" spans="4:4">
      <c r="D735" s="99"/>
    </row>
    <row r="736" customHeight="1" spans="4:4">
      <c r="D736" s="99"/>
    </row>
    <row r="737" customHeight="1" spans="4:4">
      <c r="D737" s="99"/>
    </row>
    <row r="738" customHeight="1" spans="4:4">
      <c r="D738" s="99"/>
    </row>
    <row r="739" customHeight="1" spans="4:4">
      <c r="D739" s="99"/>
    </row>
    <row r="740" customHeight="1" spans="4:4">
      <c r="D740" s="99"/>
    </row>
    <row r="741" customHeight="1" spans="4:4">
      <c r="D741" s="99"/>
    </row>
    <row r="742" customHeight="1" spans="4:4">
      <c r="D742" s="99"/>
    </row>
    <row r="743" customHeight="1" spans="4:4">
      <c r="D743" s="99"/>
    </row>
    <row r="744" customHeight="1" spans="4:4">
      <c r="D744" s="99"/>
    </row>
    <row r="745" customHeight="1" spans="4:4">
      <c r="D745" s="99"/>
    </row>
    <row r="746" customHeight="1" spans="4:4">
      <c r="D746" s="99"/>
    </row>
    <row r="747" customHeight="1" spans="4:4">
      <c r="D747" s="99"/>
    </row>
    <row r="748" customHeight="1" spans="4:4">
      <c r="D748" s="99"/>
    </row>
    <row r="749" customHeight="1" spans="4:4">
      <c r="D749" s="99"/>
    </row>
    <row r="750" customHeight="1" spans="4:4">
      <c r="D750" s="99"/>
    </row>
    <row r="751" customHeight="1" spans="4:4">
      <c r="D751" s="99"/>
    </row>
    <row r="752" customHeight="1" spans="4:4">
      <c r="D752" s="99"/>
    </row>
    <row r="753" customHeight="1" spans="4:4">
      <c r="D753" s="99"/>
    </row>
    <row r="754" customHeight="1" spans="4:4">
      <c r="D754" s="99"/>
    </row>
    <row r="755" customHeight="1" spans="4:4">
      <c r="D755" s="99"/>
    </row>
    <row r="756" customHeight="1" spans="4:4">
      <c r="D756" s="99"/>
    </row>
    <row r="757" customHeight="1" spans="4:4">
      <c r="D757" s="99"/>
    </row>
    <row r="758" customHeight="1" spans="4:4">
      <c r="D758" s="99"/>
    </row>
    <row r="759" customHeight="1" spans="4:4">
      <c r="D759" s="99"/>
    </row>
    <row r="760" customHeight="1" spans="4:4">
      <c r="D760" s="99"/>
    </row>
    <row r="761" customHeight="1" spans="4:4">
      <c r="D761" s="99"/>
    </row>
    <row r="762" customHeight="1" spans="4:4">
      <c r="D762" s="99"/>
    </row>
    <row r="763" customHeight="1" spans="4:4">
      <c r="D763" s="99"/>
    </row>
    <row r="764" customHeight="1" spans="4:4">
      <c r="D764" s="99"/>
    </row>
    <row r="765" customHeight="1" spans="4:4">
      <c r="D765" s="99"/>
    </row>
    <row r="766" customHeight="1" spans="4:4">
      <c r="D766" s="99"/>
    </row>
    <row r="767" customHeight="1" spans="4:4">
      <c r="D767" s="99"/>
    </row>
    <row r="768" customHeight="1" spans="4:4">
      <c r="D768" s="99"/>
    </row>
    <row r="769" customHeight="1" spans="4:4">
      <c r="D769" s="99"/>
    </row>
    <row r="770" customHeight="1" spans="4:4">
      <c r="D770" s="99"/>
    </row>
    <row r="771" customHeight="1" spans="4:4">
      <c r="D771" s="99"/>
    </row>
    <row r="772" customHeight="1" spans="4:4">
      <c r="D772" s="99"/>
    </row>
    <row r="773" customHeight="1" spans="4:4">
      <c r="D773" s="99"/>
    </row>
    <row r="774" customHeight="1" spans="4:4">
      <c r="D774" s="99"/>
    </row>
    <row r="775" customHeight="1" spans="4:4">
      <c r="D775" s="99"/>
    </row>
    <row r="776" customHeight="1" spans="4:4">
      <c r="D776" s="99"/>
    </row>
    <row r="777" customHeight="1" spans="4:4">
      <c r="D777" s="99"/>
    </row>
    <row r="778" customHeight="1" spans="4:4">
      <c r="D778" s="99"/>
    </row>
    <row r="779" customHeight="1" spans="4:4">
      <c r="D779" s="99"/>
    </row>
    <row r="780" customHeight="1" spans="4:4">
      <c r="D780" s="99"/>
    </row>
    <row r="781" customHeight="1" spans="4:4">
      <c r="D781" s="99"/>
    </row>
    <row r="782" customHeight="1" spans="4:4">
      <c r="D782" s="99"/>
    </row>
    <row r="783" customHeight="1" spans="4:4">
      <c r="D783" s="99"/>
    </row>
    <row r="784" customHeight="1" spans="4:4">
      <c r="D784" s="99"/>
    </row>
    <row r="785" customHeight="1" spans="4:4">
      <c r="D785" s="99"/>
    </row>
    <row r="786" customHeight="1" spans="4:4">
      <c r="D786" s="99"/>
    </row>
    <row r="787" customHeight="1" spans="4:4">
      <c r="D787" s="99"/>
    </row>
    <row r="788" customHeight="1" spans="4:4">
      <c r="D788" s="99"/>
    </row>
    <row r="789" customHeight="1" spans="4:4">
      <c r="D789" s="99"/>
    </row>
    <row r="790" customHeight="1" spans="4:4">
      <c r="D790" s="99"/>
    </row>
    <row r="791" customHeight="1" spans="4:4">
      <c r="D791" s="99"/>
    </row>
    <row r="792" customHeight="1" spans="4:4">
      <c r="D792" s="99"/>
    </row>
    <row r="793" customHeight="1" spans="4:4">
      <c r="D793" s="99"/>
    </row>
    <row r="794" customHeight="1" spans="4:4">
      <c r="D794" s="99"/>
    </row>
    <row r="795" customHeight="1" spans="4:4">
      <c r="D795" s="99"/>
    </row>
    <row r="796" customHeight="1" spans="4:4">
      <c r="D796" s="99"/>
    </row>
    <row r="797" customHeight="1" spans="4:4">
      <c r="D797" s="99"/>
    </row>
    <row r="798" customHeight="1" spans="4:4">
      <c r="D798" s="99"/>
    </row>
    <row r="799" customHeight="1" spans="4:4">
      <c r="D799" s="99"/>
    </row>
    <row r="800" customHeight="1" spans="4:4">
      <c r="D800" s="99"/>
    </row>
    <row r="801" customHeight="1" spans="4:4">
      <c r="D801" s="99"/>
    </row>
    <row r="802" customHeight="1" spans="4:4">
      <c r="D802" s="99"/>
    </row>
    <row r="803" customHeight="1" spans="4:4">
      <c r="D803" s="99"/>
    </row>
    <row r="804" customHeight="1" spans="4:4">
      <c r="D804" s="99"/>
    </row>
    <row r="805" customHeight="1" spans="4:4">
      <c r="D805" s="99"/>
    </row>
    <row r="806" customHeight="1" spans="4:4">
      <c r="D806" s="99"/>
    </row>
    <row r="807" customHeight="1" spans="4:4">
      <c r="D807" s="99"/>
    </row>
    <row r="808" customHeight="1" spans="4:4">
      <c r="D808" s="99"/>
    </row>
    <row r="809" customHeight="1" spans="4:4">
      <c r="D809" s="99"/>
    </row>
    <row r="810" customHeight="1" spans="4:4">
      <c r="D810" s="99"/>
    </row>
    <row r="811" customHeight="1" spans="4:4">
      <c r="D811" s="99"/>
    </row>
    <row r="812" customHeight="1" spans="4:4">
      <c r="D812" s="99"/>
    </row>
    <row r="813" customHeight="1" spans="4:4">
      <c r="D813" s="99"/>
    </row>
    <row r="814" customHeight="1" spans="4:4">
      <c r="D814" s="99"/>
    </row>
    <row r="815" customHeight="1" spans="4:4">
      <c r="D815" s="99"/>
    </row>
    <row r="816" customHeight="1" spans="4:4">
      <c r="D816" s="99"/>
    </row>
    <row r="817" customHeight="1" spans="4:4">
      <c r="D817" s="99"/>
    </row>
    <row r="818" customHeight="1" spans="4:4">
      <c r="D818" s="99"/>
    </row>
    <row r="819" customHeight="1" spans="4:4">
      <c r="D819" s="99"/>
    </row>
    <row r="820" customHeight="1" spans="4:4">
      <c r="D820" s="99"/>
    </row>
    <row r="821" customHeight="1" spans="4:4">
      <c r="D821" s="99"/>
    </row>
    <row r="822" customHeight="1" spans="4:4">
      <c r="D822" s="99"/>
    </row>
    <row r="823" customHeight="1" spans="4:4">
      <c r="D823" s="99"/>
    </row>
    <row r="824" customHeight="1" spans="4:4">
      <c r="D824" s="99"/>
    </row>
    <row r="825" customHeight="1" spans="4:4">
      <c r="D825" s="99"/>
    </row>
    <row r="826" customHeight="1" spans="4:4">
      <c r="D826" s="99"/>
    </row>
    <row r="827" customHeight="1" spans="4:4">
      <c r="D827" s="99"/>
    </row>
    <row r="828" customHeight="1" spans="4:4">
      <c r="D828" s="99"/>
    </row>
    <row r="829" customHeight="1" spans="4:4">
      <c r="D829" s="99"/>
    </row>
    <row r="830" customHeight="1" spans="4:4">
      <c r="D830" s="99"/>
    </row>
    <row r="831" customHeight="1" spans="4:4">
      <c r="D831" s="99"/>
    </row>
    <row r="832" customHeight="1" spans="4:4">
      <c r="D832" s="99"/>
    </row>
    <row r="833" customHeight="1" spans="4:4">
      <c r="D833" s="99"/>
    </row>
    <row r="834" customHeight="1" spans="4:4">
      <c r="D834" s="99"/>
    </row>
    <row r="835" customHeight="1" spans="4:4">
      <c r="D835" s="99"/>
    </row>
    <row r="836" customHeight="1" spans="4:4">
      <c r="D836" s="99"/>
    </row>
    <row r="837" customHeight="1" spans="4:4">
      <c r="D837" s="99"/>
    </row>
    <row r="838" customHeight="1" spans="4:4">
      <c r="D838" s="99"/>
    </row>
    <row r="839" customHeight="1" spans="4:4">
      <c r="D839" s="99"/>
    </row>
    <row r="840" customHeight="1" spans="4:4">
      <c r="D840" s="99"/>
    </row>
    <row r="841" customHeight="1" spans="4:4">
      <c r="D841" s="99"/>
    </row>
    <row r="842" customHeight="1" spans="4:4">
      <c r="D842" s="99"/>
    </row>
    <row r="843" customHeight="1" spans="4:4">
      <c r="D843" s="99"/>
    </row>
    <row r="844" customHeight="1" spans="4:4">
      <c r="D844" s="99"/>
    </row>
    <row r="845" customHeight="1" spans="4:4">
      <c r="D845" s="99"/>
    </row>
    <row r="846" customHeight="1" spans="4:4">
      <c r="D846" s="99"/>
    </row>
    <row r="847" customHeight="1" spans="4:4">
      <c r="D847" s="99"/>
    </row>
    <row r="848" customHeight="1" spans="4:4">
      <c r="D848" s="99"/>
    </row>
    <row r="849" customHeight="1" spans="4:4">
      <c r="D849" s="99"/>
    </row>
    <row r="850" customHeight="1" spans="4:4">
      <c r="D850" s="99"/>
    </row>
    <row r="851" customHeight="1" spans="4:4">
      <c r="D851" s="99"/>
    </row>
    <row r="852" customHeight="1" spans="4:4">
      <c r="D852" s="99"/>
    </row>
    <row r="853" customHeight="1" spans="4:4">
      <c r="D853" s="99"/>
    </row>
    <row r="854" customHeight="1" spans="4:4">
      <c r="D854" s="99"/>
    </row>
    <row r="855" customHeight="1" spans="4:4">
      <c r="D855" s="99"/>
    </row>
    <row r="856" customHeight="1" spans="4:4">
      <c r="D856" s="99"/>
    </row>
    <row r="857" customHeight="1" spans="4:4">
      <c r="D857" s="99"/>
    </row>
    <row r="858" customHeight="1" spans="4:4">
      <c r="D858" s="99"/>
    </row>
    <row r="859" customHeight="1" spans="4:4">
      <c r="D859" s="99"/>
    </row>
    <row r="860" customHeight="1" spans="4:4">
      <c r="D860" s="99"/>
    </row>
    <row r="861" customHeight="1" spans="4:4">
      <c r="D861" s="99"/>
    </row>
    <row r="862" customHeight="1" spans="4:4">
      <c r="D862" s="99"/>
    </row>
    <row r="863" customHeight="1" spans="4:4">
      <c r="D863" s="99"/>
    </row>
    <row r="864" customHeight="1" spans="4:4">
      <c r="D864" s="99"/>
    </row>
    <row r="865" customHeight="1" spans="4:4">
      <c r="D865" s="99"/>
    </row>
    <row r="866" customHeight="1" spans="4:4">
      <c r="D866" s="99"/>
    </row>
    <row r="867" customHeight="1" spans="4:4">
      <c r="D867" s="99"/>
    </row>
    <row r="868" customHeight="1" spans="4:4">
      <c r="D868" s="99"/>
    </row>
    <row r="869" customHeight="1" spans="4:4">
      <c r="D869" s="99"/>
    </row>
    <row r="870" customHeight="1" spans="4:4">
      <c r="D870" s="99"/>
    </row>
    <row r="871" customHeight="1" spans="4:4">
      <c r="D871" s="99"/>
    </row>
    <row r="872" customHeight="1" spans="4:4">
      <c r="D872" s="99"/>
    </row>
    <row r="873" customHeight="1" spans="4:4">
      <c r="D873" s="99"/>
    </row>
    <row r="874" customHeight="1" spans="4:4">
      <c r="D874" s="99"/>
    </row>
    <row r="875" customHeight="1" spans="4:4">
      <c r="D875" s="99"/>
    </row>
    <row r="876" customHeight="1" spans="4:4">
      <c r="D876" s="99"/>
    </row>
    <row r="877" customHeight="1" spans="4:4">
      <c r="D877" s="99"/>
    </row>
    <row r="878" customHeight="1" spans="4:4">
      <c r="D878" s="99"/>
    </row>
    <row r="879" customHeight="1" spans="4:4">
      <c r="D879" s="99"/>
    </row>
    <row r="880" customHeight="1" spans="4:4">
      <c r="D880" s="99"/>
    </row>
    <row r="881" customHeight="1" spans="4:4">
      <c r="D881" s="99"/>
    </row>
    <row r="882" customHeight="1" spans="4:4">
      <c r="D882" s="99"/>
    </row>
    <row r="883" customHeight="1" spans="4:4">
      <c r="D883" s="99"/>
    </row>
    <row r="884" customHeight="1" spans="4:4">
      <c r="D884" s="99"/>
    </row>
    <row r="885" customHeight="1" spans="4:4">
      <c r="D885" s="99"/>
    </row>
    <row r="886" customHeight="1" spans="4:4">
      <c r="D886" s="99"/>
    </row>
    <row r="887" customHeight="1" spans="4:4">
      <c r="D887" s="99"/>
    </row>
    <row r="888" customHeight="1" spans="4:4">
      <c r="D888" s="99"/>
    </row>
    <row r="889" customHeight="1" spans="4:4">
      <c r="D889" s="99"/>
    </row>
    <row r="890" customHeight="1" spans="4:4">
      <c r="D890" s="99"/>
    </row>
    <row r="891" customHeight="1" spans="4:4">
      <c r="D891" s="99"/>
    </row>
    <row r="892" customHeight="1" spans="4:4">
      <c r="D892" s="99"/>
    </row>
    <row r="893" customHeight="1" spans="4:4">
      <c r="D893" s="99"/>
    </row>
    <row r="894" customHeight="1" spans="4:4">
      <c r="D894" s="99"/>
    </row>
    <row r="895" customHeight="1" spans="4:4">
      <c r="D895" s="99"/>
    </row>
    <row r="896" customHeight="1" spans="4:4">
      <c r="D896" s="99"/>
    </row>
    <row r="897" customHeight="1" spans="4:4">
      <c r="D897" s="99"/>
    </row>
    <row r="898" customHeight="1" spans="4:4">
      <c r="D898" s="99"/>
    </row>
    <row r="899" customHeight="1" spans="4:4">
      <c r="D899" s="99"/>
    </row>
    <row r="900" customHeight="1" spans="4:4">
      <c r="D900" s="99"/>
    </row>
    <row r="901" customHeight="1" spans="4:4">
      <c r="D901" s="99"/>
    </row>
    <row r="902" customHeight="1" spans="4:4">
      <c r="D902" s="99"/>
    </row>
    <row r="903" customHeight="1" spans="4:4">
      <c r="D903" s="99"/>
    </row>
    <row r="904" customHeight="1" spans="4:4">
      <c r="D904" s="99"/>
    </row>
    <row r="905" customHeight="1" spans="4:4">
      <c r="D905" s="99"/>
    </row>
    <row r="906" customHeight="1" spans="4:4">
      <c r="D906" s="99"/>
    </row>
    <row r="907" customHeight="1" spans="4:4">
      <c r="D907" s="99"/>
    </row>
    <row r="908" customHeight="1" spans="4:4">
      <c r="D908" s="99"/>
    </row>
    <row r="909" customHeight="1" spans="4:4">
      <c r="D909" s="99"/>
    </row>
    <row r="910" customHeight="1" spans="4:4">
      <c r="D910" s="99"/>
    </row>
    <row r="911" customHeight="1" spans="4:4">
      <c r="D911" s="99"/>
    </row>
    <row r="912" customHeight="1" spans="4:4">
      <c r="D912" s="99"/>
    </row>
    <row r="913" customHeight="1" spans="4:4">
      <c r="D913" s="99"/>
    </row>
    <row r="914" customHeight="1" spans="4:4">
      <c r="D914" s="99"/>
    </row>
    <row r="915" customHeight="1" spans="4:4">
      <c r="D915" s="99"/>
    </row>
    <row r="916" customHeight="1" spans="4:4">
      <c r="D916" s="99"/>
    </row>
    <row r="917" customHeight="1" spans="4:4">
      <c r="D917" s="99"/>
    </row>
    <row r="918" customHeight="1" spans="4:4">
      <c r="D918" s="99"/>
    </row>
    <row r="919" customHeight="1" spans="4:4">
      <c r="D919" s="99"/>
    </row>
    <row r="920" customHeight="1" spans="4:4">
      <c r="D920" s="99"/>
    </row>
    <row r="921" customHeight="1" spans="4:4">
      <c r="D921" s="99"/>
    </row>
    <row r="922" customHeight="1" spans="4:4">
      <c r="D922" s="99"/>
    </row>
    <row r="923" customHeight="1" spans="4:4">
      <c r="D923" s="99"/>
    </row>
    <row r="924" customHeight="1" spans="4:4">
      <c r="D924" s="99"/>
    </row>
    <row r="925" customHeight="1" spans="4:4">
      <c r="D925" s="99"/>
    </row>
    <row r="926" customHeight="1" spans="4:4">
      <c r="D926" s="99"/>
    </row>
    <row r="927" customHeight="1" spans="4:4">
      <c r="D927" s="99"/>
    </row>
    <row r="928" customHeight="1" spans="4:4">
      <c r="D928" s="99"/>
    </row>
    <row r="929" customHeight="1" spans="4:4">
      <c r="D929" s="99"/>
    </row>
    <row r="930" customHeight="1" spans="4:4">
      <c r="D930" s="99"/>
    </row>
    <row r="931" customHeight="1" spans="4:4">
      <c r="D931" s="99"/>
    </row>
    <row r="932" customHeight="1" spans="4:4">
      <c r="D932" s="99"/>
    </row>
    <row r="933" customHeight="1" spans="4:4">
      <c r="D933" s="99"/>
    </row>
    <row r="934" customHeight="1" spans="4:4">
      <c r="D934" s="99"/>
    </row>
    <row r="935" customHeight="1" spans="4:4">
      <c r="D935" s="99"/>
    </row>
    <row r="936" customHeight="1" spans="4:4">
      <c r="D936" s="99"/>
    </row>
    <row r="937" customHeight="1" spans="4:4">
      <c r="D937" s="99"/>
    </row>
    <row r="938" customHeight="1" spans="4:4">
      <c r="D938" s="99"/>
    </row>
    <row r="939" customHeight="1" spans="4:4">
      <c r="D939" s="99"/>
    </row>
    <row r="940" customHeight="1" spans="4:4">
      <c r="D940" s="99"/>
    </row>
    <row r="941" customHeight="1" spans="4:4">
      <c r="D941" s="99"/>
    </row>
    <row r="942" customHeight="1" spans="4:4">
      <c r="D942" s="99"/>
    </row>
    <row r="943" customHeight="1" spans="4:4">
      <c r="D943" s="99"/>
    </row>
    <row r="944" customHeight="1" spans="4:4">
      <c r="D944" s="99"/>
    </row>
    <row r="945" customHeight="1" spans="4:4">
      <c r="D945" s="99"/>
    </row>
    <row r="946" customHeight="1" spans="4:4">
      <c r="D946" s="99"/>
    </row>
    <row r="947" customHeight="1" spans="4:4">
      <c r="D947" s="99"/>
    </row>
    <row r="948" customHeight="1" spans="4:4">
      <c r="D948" s="99"/>
    </row>
    <row r="949" customHeight="1" spans="4:4">
      <c r="D949" s="99"/>
    </row>
    <row r="950" customHeight="1" spans="4:4">
      <c r="D950" s="99"/>
    </row>
    <row r="951" customHeight="1" spans="4:4">
      <c r="D951" s="99"/>
    </row>
    <row r="952" customHeight="1" spans="4:4">
      <c r="D952" s="99"/>
    </row>
    <row r="953" customHeight="1" spans="4:4">
      <c r="D953" s="99"/>
    </row>
    <row r="954" customHeight="1" spans="4:4">
      <c r="D954" s="99"/>
    </row>
    <row r="955" customHeight="1" spans="4:4">
      <c r="D955" s="99"/>
    </row>
    <row r="956" customHeight="1" spans="4:4">
      <c r="D956" s="99"/>
    </row>
    <row r="957" customHeight="1" spans="4:4">
      <c r="D957" s="99"/>
    </row>
    <row r="958" customHeight="1" spans="4:4">
      <c r="D958" s="99"/>
    </row>
    <row r="959" customHeight="1" spans="4:4">
      <c r="D959" s="99"/>
    </row>
    <row r="960" customHeight="1" spans="4:4">
      <c r="D960" s="99"/>
    </row>
    <row r="961" customHeight="1" spans="4:4">
      <c r="D961" s="99"/>
    </row>
    <row r="962" customHeight="1" spans="4:4">
      <c r="D962" s="99"/>
    </row>
    <row r="963" customHeight="1" spans="4:4">
      <c r="D963" s="99"/>
    </row>
    <row r="964" customHeight="1" spans="4:4">
      <c r="D964" s="99"/>
    </row>
    <row r="965" customHeight="1" spans="4:4">
      <c r="D965" s="99"/>
    </row>
    <row r="966" customHeight="1" spans="4:4">
      <c r="D966" s="99"/>
    </row>
    <row r="967" customHeight="1" spans="4:4">
      <c r="D967" s="99"/>
    </row>
    <row r="968" customHeight="1" spans="4:4">
      <c r="D968" s="99"/>
    </row>
    <row r="969" customHeight="1" spans="4:4">
      <c r="D969" s="99"/>
    </row>
    <row r="970" customHeight="1" spans="4:4">
      <c r="D970" s="99"/>
    </row>
    <row r="971" customHeight="1" spans="4:4">
      <c r="D971" s="99"/>
    </row>
    <row r="972" customHeight="1" spans="4:4">
      <c r="D972" s="99"/>
    </row>
    <row r="973" customHeight="1" spans="4:4">
      <c r="D973" s="99"/>
    </row>
    <row r="974" customHeight="1" spans="4:4">
      <c r="D974" s="99"/>
    </row>
    <row r="975" customHeight="1" spans="4:4">
      <c r="D975" s="99"/>
    </row>
    <row r="976" customHeight="1" spans="4:4">
      <c r="D976" s="99"/>
    </row>
    <row r="977" customHeight="1" spans="4:4">
      <c r="D977" s="99"/>
    </row>
    <row r="978" customHeight="1" spans="4:4">
      <c r="D978" s="99"/>
    </row>
    <row r="979" customHeight="1" spans="4:4">
      <c r="D979" s="99"/>
    </row>
    <row r="980" customHeight="1" spans="4:4">
      <c r="D980" s="99"/>
    </row>
    <row r="981" customHeight="1" spans="4:4">
      <c r="D981" s="99"/>
    </row>
    <row r="982" customHeight="1" spans="4:4">
      <c r="D982" s="99"/>
    </row>
    <row r="983" customHeight="1" spans="4:4">
      <c r="D983" s="99"/>
    </row>
    <row r="984" customHeight="1" spans="4:4">
      <c r="D984" s="99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8E7CC3"/>
    <outlinePr summaryBelow="0" summaryRight="0"/>
  </sheetPr>
  <dimension ref="A1:J991"/>
  <sheetViews>
    <sheetView showGridLines="0" workbookViewId="0">
      <pane ySplit="1" topLeftCell="A2" activePane="bottomLeft" state="frozen"/>
      <selection/>
      <selection pane="bottomLeft" activeCell="B3" sqref="B3"/>
    </sheetView>
  </sheetViews>
  <sheetFormatPr defaultColWidth="12.6285714285714" defaultRowHeight="15.75" customHeight="1"/>
  <cols>
    <col min="1" max="1" width="20.3809523809524" customWidth="1"/>
    <col min="2" max="2" width="12.752380952381" customWidth="1"/>
    <col min="3" max="3" width="41.752380952381" customWidth="1"/>
    <col min="4" max="4" width="23.3809523809524" customWidth="1"/>
  </cols>
  <sheetData>
    <row r="1" customHeight="1" spans="1:10">
      <c r="A1" s="79" t="s">
        <v>1420</v>
      </c>
      <c r="B1" s="79" t="s">
        <v>1421</v>
      </c>
      <c r="C1" s="79" t="s">
        <v>1422</v>
      </c>
      <c r="D1" s="79" t="s">
        <v>1423</v>
      </c>
      <c r="E1" s="80" t="s">
        <v>1424</v>
      </c>
      <c r="F1" s="13"/>
      <c r="G1" s="81">
        <f>COUNTA(C2:C686)-1</f>
        <v>125</v>
      </c>
      <c r="H1" s="82">
        <f ca="1">NOW()</f>
        <v>45840.6709953704</v>
      </c>
      <c r="I1" s="12"/>
      <c r="J1" s="13"/>
    </row>
    <row r="2" customHeight="1" spans="1:4">
      <c r="A2" s="83">
        <v>45778</v>
      </c>
      <c r="B2" s="84">
        <v>78606</v>
      </c>
      <c r="C2" s="85" t="s">
        <v>1425</v>
      </c>
      <c r="D2" s="85" t="s">
        <v>1426</v>
      </c>
    </row>
    <row r="3" customHeight="1" spans="1:10">
      <c r="A3" s="83">
        <v>45778</v>
      </c>
      <c r="B3" s="84">
        <v>54357</v>
      </c>
      <c r="C3" s="85" t="s">
        <v>1427</v>
      </c>
      <c r="D3" s="85" t="s">
        <v>1426</v>
      </c>
      <c r="I3" s="94"/>
      <c r="J3" s="94"/>
    </row>
    <row r="4" customHeight="1" spans="1:4">
      <c r="A4" s="83">
        <v>45778</v>
      </c>
      <c r="B4" s="84">
        <v>79591</v>
      </c>
      <c r="C4" s="85" t="s">
        <v>1428</v>
      </c>
      <c r="D4" s="85" t="s">
        <v>1426</v>
      </c>
    </row>
    <row r="5" customHeight="1" spans="1:4">
      <c r="A5" s="83">
        <v>45778</v>
      </c>
      <c r="B5" s="84">
        <v>77066</v>
      </c>
      <c r="C5" s="85" t="s">
        <v>1429</v>
      </c>
      <c r="D5" s="85" t="s">
        <v>1426</v>
      </c>
    </row>
    <row r="6" customHeight="1" spans="1:4">
      <c r="A6" s="83">
        <v>45778</v>
      </c>
      <c r="B6" s="84">
        <v>56021</v>
      </c>
      <c r="C6" s="85" t="s">
        <v>1430</v>
      </c>
      <c r="D6" s="85" t="s">
        <v>1426</v>
      </c>
    </row>
    <row r="7" customHeight="1" spans="1:4">
      <c r="A7" s="83">
        <v>45778</v>
      </c>
      <c r="B7" s="84">
        <v>75356</v>
      </c>
      <c r="C7" s="85" t="s">
        <v>1431</v>
      </c>
      <c r="D7" s="85" t="s">
        <v>1426</v>
      </c>
    </row>
    <row r="8" customHeight="1" spans="1:4">
      <c r="A8" s="83">
        <v>45778</v>
      </c>
      <c r="B8" s="84">
        <v>67167</v>
      </c>
      <c r="C8" s="85" t="s">
        <v>1432</v>
      </c>
      <c r="D8" s="85" t="s">
        <v>1426</v>
      </c>
    </row>
    <row r="9" customHeight="1" spans="1:4">
      <c r="A9" s="83">
        <v>45778</v>
      </c>
      <c r="B9" s="84">
        <v>59690</v>
      </c>
      <c r="C9" s="85" t="s">
        <v>1433</v>
      </c>
      <c r="D9" s="85" t="s">
        <v>1426</v>
      </c>
    </row>
    <row r="10" customHeight="1" spans="1:4">
      <c r="A10" s="83">
        <v>45778</v>
      </c>
      <c r="B10" s="84">
        <v>18322</v>
      </c>
      <c r="C10" s="85" t="s">
        <v>1434</v>
      </c>
      <c r="D10" s="85" t="s">
        <v>1426</v>
      </c>
    </row>
    <row r="11" customHeight="1" spans="1:4">
      <c r="A11" s="83">
        <v>45782</v>
      </c>
      <c r="B11" s="84">
        <v>71964</v>
      </c>
      <c r="C11" s="85" t="s">
        <v>1435</v>
      </c>
      <c r="D11" s="85" t="s">
        <v>1426</v>
      </c>
    </row>
    <row r="12" customHeight="1" spans="1:4">
      <c r="A12" s="83">
        <v>45782</v>
      </c>
      <c r="B12" s="86">
        <v>65797</v>
      </c>
      <c r="C12" s="85" t="s">
        <v>1436</v>
      </c>
      <c r="D12" s="85" t="s">
        <v>1426</v>
      </c>
    </row>
    <row r="13" customHeight="1" spans="1:4">
      <c r="A13" s="83">
        <v>45782</v>
      </c>
      <c r="B13" s="84">
        <v>50567</v>
      </c>
      <c r="C13" s="85" t="s">
        <v>1437</v>
      </c>
      <c r="D13" s="85" t="s">
        <v>1426</v>
      </c>
    </row>
    <row r="14" customHeight="1" spans="1:4">
      <c r="A14" s="83">
        <v>45782</v>
      </c>
      <c r="B14" s="86">
        <v>57774</v>
      </c>
      <c r="C14" s="85" t="s">
        <v>1091</v>
      </c>
      <c r="D14" s="85" t="s">
        <v>1438</v>
      </c>
    </row>
    <row r="15" customHeight="1" spans="1:4">
      <c r="A15" s="83">
        <v>45782</v>
      </c>
      <c r="B15" s="86">
        <v>80063</v>
      </c>
      <c r="C15" s="85" t="s">
        <v>1439</v>
      </c>
      <c r="D15" s="85" t="s">
        <v>1426</v>
      </c>
    </row>
    <row r="16" customHeight="1" spans="1:4">
      <c r="A16" s="83">
        <v>45782</v>
      </c>
      <c r="B16" s="86">
        <v>54747</v>
      </c>
      <c r="C16" s="85" t="s">
        <v>1440</v>
      </c>
      <c r="D16" s="85" t="s">
        <v>1426</v>
      </c>
    </row>
    <row r="17" customHeight="1" spans="1:4">
      <c r="A17" s="83">
        <v>45783</v>
      </c>
      <c r="B17" s="86">
        <v>29128</v>
      </c>
      <c r="C17" s="85" t="s">
        <v>1441</v>
      </c>
      <c r="D17" s="85" t="s">
        <v>1426</v>
      </c>
    </row>
    <row r="18" customHeight="1" spans="1:4">
      <c r="A18" s="83">
        <v>45783</v>
      </c>
      <c r="B18" s="86">
        <v>74145</v>
      </c>
      <c r="C18" s="87" t="s">
        <v>1442</v>
      </c>
      <c r="D18" s="85" t="s">
        <v>1426</v>
      </c>
    </row>
    <row r="19" customHeight="1" spans="1:4">
      <c r="A19" s="83">
        <v>45783</v>
      </c>
      <c r="B19" s="86">
        <v>52789</v>
      </c>
      <c r="C19" s="87" t="s">
        <v>1443</v>
      </c>
      <c r="D19" s="85" t="s">
        <v>1426</v>
      </c>
    </row>
    <row r="20" customHeight="1" spans="1:4">
      <c r="A20" s="83">
        <v>45783</v>
      </c>
      <c r="B20" s="86">
        <v>72787</v>
      </c>
      <c r="C20" s="87" t="s">
        <v>1444</v>
      </c>
      <c r="D20" s="85" t="s">
        <v>1426</v>
      </c>
    </row>
    <row r="21" customHeight="1" spans="1:4">
      <c r="A21" s="83">
        <v>45783</v>
      </c>
      <c r="B21" s="86">
        <v>65034</v>
      </c>
      <c r="C21" s="87" t="s">
        <v>1445</v>
      </c>
      <c r="D21" s="85" t="s">
        <v>1426</v>
      </c>
    </row>
    <row r="22" customHeight="1" spans="1:4">
      <c r="A22" s="83">
        <v>45784</v>
      </c>
      <c r="B22" s="86">
        <v>69853</v>
      </c>
      <c r="C22" s="87" t="s">
        <v>1446</v>
      </c>
      <c r="D22" s="85" t="s">
        <v>1426</v>
      </c>
    </row>
    <row r="23" customHeight="1" spans="1:4">
      <c r="A23" s="83">
        <v>45784</v>
      </c>
      <c r="B23" s="86">
        <v>47685</v>
      </c>
      <c r="C23" s="87" t="s">
        <v>1447</v>
      </c>
      <c r="D23" s="85" t="s">
        <v>1426</v>
      </c>
    </row>
    <row r="24" customHeight="1" spans="1:4">
      <c r="A24" s="83">
        <v>45784</v>
      </c>
      <c r="B24" s="86">
        <v>52759</v>
      </c>
      <c r="C24" s="87" t="s">
        <v>1448</v>
      </c>
      <c r="D24" s="85" t="s">
        <v>1426</v>
      </c>
    </row>
    <row r="25" customHeight="1" spans="1:4">
      <c r="A25" s="83">
        <v>45784</v>
      </c>
      <c r="B25" s="86">
        <v>78107</v>
      </c>
      <c r="C25" s="88" t="s">
        <v>1449</v>
      </c>
      <c r="D25" s="85" t="s">
        <v>1426</v>
      </c>
    </row>
    <row r="26" customHeight="1" spans="1:4">
      <c r="A26" s="83">
        <v>45784</v>
      </c>
      <c r="B26" s="86">
        <v>63540</v>
      </c>
      <c r="C26" s="88" t="s">
        <v>1450</v>
      </c>
      <c r="D26" s="85" t="s">
        <v>1426</v>
      </c>
    </row>
    <row r="27" customHeight="1" spans="1:4">
      <c r="A27" s="83">
        <v>45785</v>
      </c>
      <c r="B27" s="86">
        <v>84485</v>
      </c>
      <c r="C27" s="87" t="s">
        <v>1451</v>
      </c>
      <c r="D27" s="85" t="s">
        <v>1452</v>
      </c>
    </row>
    <row r="28" customHeight="1" spans="1:4">
      <c r="A28" s="83">
        <v>45785</v>
      </c>
      <c r="B28" s="86">
        <v>76607</v>
      </c>
      <c r="C28" s="87" t="s">
        <v>1066</v>
      </c>
      <c r="D28" s="85" t="s">
        <v>1438</v>
      </c>
    </row>
    <row r="29" customHeight="1" spans="1:4">
      <c r="A29" s="83">
        <v>45785</v>
      </c>
      <c r="B29" s="86">
        <v>42452</v>
      </c>
      <c r="C29" s="87" t="s">
        <v>1453</v>
      </c>
      <c r="D29" s="85" t="s">
        <v>1426</v>
      </c>
    </row>
    <row r="30" customHeight="1" spans="1:4">
      <c r="A30" s="83">
        <v>45785</v>
      </c>
      <c r="B30" s="86">
        <v>68772</v>
      </c>
      <c r="C30" s="87" t="s">
        <v>1454</v>
      </c>
      <c r="D30" s="85" t="s">
        <v>1426</v>
      </c>
    </row>
    <row r="31" customHeight="1" spans="1:4">
      <c r="A31" s="83">
        <v>45785</v>
      </c>
      <c r="B31" s="86">
        <v>25491</v>
      </c>
      <c r="C31" s="87" t="s">
        <v>1455</v>
      </c>
      <c r="D31" s="85" t="s">
        <v>1426</v>
      </c>
    </row>
    <row r="32" customHeight="1" spans="1:4">
      <c r="A32" s="83">
        <v>45785</v>
      </c>
      <c r="B32" s="86">
        <v>74136</v>
      </c>
      <c r="C32" s="89" t="s">
        <v>1456</v>
      </c>
      <c r="D32" s="85" t="s">
        <v>1426</v>
      </c>
    </row>
    <row r="33" customHeight="1" spans="1:4">
      <c r="A33" s="83">
        <v>45785</v>
      </c>
      <c r="B33" s="86">
        <v>72574</v>
      </c>
      <c r="C33" s="87" t="s">
        <v>1067</v>
      </c>
      <c r="D33" s="85" t="s">
        <v>1438</v>
      </c>
    </row>
    <row r="34" customHeight="1" spans="1:4">
      <c r="A34" s="83">
        <v>45785</v>
      </c>
      <c r="B34" s="86">
        <v>51693</v>
      </c>
      <c r="C34" s="87" t="s">
        <v>1457</v>
      </c>
      <c r="D34" s="85" t="s">
        <v>1426</v>
      </c>
    </row>
    <row r="35" customHeight="1" spans="1:4">
      <c r="A35" s="83">
        <v>45786</v>
      </c>
      <c r="B35" s="86">
        <v>64814</v>
      </c>
      <c r="C35" s="87" t="s">
        <v>1458</v>
      </c>
      <c r="D35" s="85" t="s">
        <v>1426</v>
      </c>
    </row>
    <row r="36" customHeight="1" spans="1:4">
      <c r="A36" s="83">
        <v>45786</v>
      </c>
      <c r="B36" s="86">
        <v>74453</v>
      </c>
      <c r="C36" s="87" t="s">
        <v>1459</v>
      </c>
      <c r="D36" s="85" t="s">
        <v>1426</v>
      </c>
    </row>
    <row r="37" customHeight="1" spans="1:4">
      <c r="A37" s="83">
        <v>45786</v>
      </c>
      <c r="B37" s="86">
        <v>41111</v>
      </c>
      <c r="C37" s="87" t="s">
        <v>1460</v>
      </c>
      <c r="D37" s="85" t="s">
        <v>1426</v>
      </c>
    </row>
    <row r="38" customHeight="1" spans="1:4">
      <c r="A38" s="83">
        <v>45786</v>
      </c>
      <c r="B38" s="86">
        <v>37486</v>
      </c>
      <c r="C38" s="87" t="s">
        <v>1461</v>
      </c>
      <c r="D38" s="85" t="s">
        <v>1426</v>
      </c>
    </row>
    <row r="39" customHeight="1" spans="1:4">
      <c r="A39" s="83">
        <v>45786</v>
      </c>
      <c r="B39" s="86">
        <v>14449</v>
      </c>
      <c r="C39" s="90" t="s">
        <v>1462</v>
      </c>
      <c r="D39" s="85" t="s">
        <v>1426</v>
      </c>
    </row>
    <row r="40" customHeight="1" spans="1:4">
      <c r="A40" s="83">
        <v>45786</v>
      </c>
      <c r="B40" s="86">
        <v>54149</v>
      </c>
      <c r="C40" s="87" t="s">
        <v>1463</v>
      </c>
      <c r="D40" s="85" t="s">
        <v>1426</v>
      </c>
    </row>
    <row r="41" customHeight="1" spans="1:4">
      <c r="A41" s="83">
        <v>45786</v>
      </c>
      <c r="B41" s="86">
        <v>22503</v>
      </c>
      <c r="C41" s="87" t="s">
        <v>1464</v>
      </c>
      <c r="D41" s="85" t="s">
        <v>1426</v>
      </c>
    </row>
    <row r="42" customHeight="1" spans="1:4">
      <c r="A42" s="83">
        <v>45789</v>
      </c>
      <c r="B42" s="86">
        <v>38235</v>
      </c>
      <c r="C42" s="87" t="s">
        <v>1465</v>
      </c>
      <c r="D42" s="85" t="s">
        <v>1426</v>
      </c>
    </row>
    <row r="43" customHeight="1" spans="1:4">
      <c r="A43" s="83">
        <v>45789</v>
      </c>
      <c r="B43" s="86">
        <v>32665</v>
      </c>
      <c r="C43" s="87" t="s">
        <v>1466</v>
      </c>
      <c r="D43" s="85" t="s">
        <v>1426</v>
      </c>
    </row>
    <row r="44" customHeight="1" spans="1:4">
      <c r="A44" s="83">
        <v>45789</v>
      </c>
      <c r="B44" s="86">
        <v>73040</v>
      </c>
      <c r="C44" s="87" t="s">
        <v>1115</v>
      </c>
      <c r="D44" s="85" t="s">
        <v>1426</v>
      </c>
    </row>
    <row r="45" customHeight="1" spans="1:4">
      <c r="A45" s="83">
        <v>45789</v>
      </c>
      <c r="B45" s="86">
        <v>40810</v>
      </c>
      <c r="C45" s="87" t="s">
        <v>1467</v>
      </c>
      <c r="D45" s="85" t="s">
        <v>1426</v>
      </c>
    </row>
    <row r="46" customHeight="1" spans="1:4">
      <c r="A46" s="83">
        <v>45789</v>
      </c>
      <c r="B46" s="86">
        <v>52843</v>
      </c>
      <c r="C46" s="87" t="s">
        <v>1224</v>
      </c>
      <c r="D46" s="85" t="s">
        <v>1426</v>
      </c>
    </row>
    <row r="47" customHeight="1" spans="1:4">
      <c r="A47" s="83">
        <v>45789</v>
      </c>
      <c r="B47" s="86">
        <v>74774</v>
      </c>
      <c r="C47" s="87" t="s">
        <v>1468</v>
      </c>
      <c r="D47" s="85" t="s">
        <v>1426</v>
      </c>
    </row>
    <row r="48" customHeight="1" spans="1:4">
      <c r="A48" s="83">
        <v>45789</v>
      </c>
      <c r="B48" s="86">
        <v>69498</v>
      </c>
      <c r="C48" s="87" t="s">
        <v>1469</v>
      </c>
      <c r="D48" s="85" t="s">
        <v>1426</v>
      </c>
    </row>
    <row r="49" customHeight="1" spans="1:4">
      <c r="A49" s="83">
        <v>45789</v>
      </c>
      <c r="B49" s="86">
        <v>39455</v>
      </c>
      <c r="C49" s="87" t="s">
        <v>1470</v>
      </c>
      <c r="D49" s="85" t="s">
        <v>1426</v>
      </c>
    </row>
    <row r="50" customHeight="1" spans="1:4">
      <c r="A50" s="83">
        <v>45789</v>
      </c>
      <c r="B50" s="86">
        <v>79584</v>
      </c>
      <c r="C50" s="87" t="s">
        <v>1471</v>
      </c>
      <c r="D50" s="85" t="s">
        <v>1426</v>
      </c>
    </row>
    <row r="51" customHeight="1" spans="1:4">
      <c r="A51" s="83">
        <v>45789</v>
      </c>
      <c r="B51" s="86">
        <v>75627</v>
      </c>
      <c r="C51" s="87" t="s">
        <v>1028</v>
      </c>
      <c r="D51" s="85" t="s">
        <v>1438</v>
      </c>
    </row>
    <row r="52" customHeight="1" spans="1:4">
      <c r="A52" s="83">
        <v>45789</v>
      </c>
      <c r="B52" s="86">
        <v>50212</v>
      </c>
      <c r="C52" s="87" t="s">
        <v>1472</v>
      </c>
      <c r="D52" s="85" t="s">
        <v>1426</v>
      </c>
    </row>
    <row r="53" customHeight="1" spans="1:4">
      <c r="A53" s="83">
        <v>45790</v>
      </c>
      <c r="B53" s="86">
        <v>68619</v>
      </c>
      <c r="C53" s="87" t="s">
        <v>1473</v>
      </c>
      <c r="D53" s="85" t="s">
        <v>1426</v>
      </c>
    </row>
    <row r="54" customHeight="1" spans="1:4">
      <c r="A54" s="83">
        <v>45790</v>
      </c>
      <c r="B54" s="86">
        <v>62196</v>
      </c>
      <c r="C54" s="87" t="s">
        <v>1474</v>
      </c>
      <c r="D54" s="85" t="s">
        <v>1426</v>
      </c>
    </row>
    <row r="55" customHeight="1" spans="1:4">
      <c r="A55" s="83">
        <v>45790</v>
      </c>
      <c r="B55" s="86">
        <v>65782</v>
      </c>
      <c r="C55" s="87" t="s">
        <v>1475</v>
      </c>
      <c r="D55" s="85" t="s">
        <v>1426</v>
      </c>
    </row>
    <row r="56" customHeight="1" spans="1:4">
      <c r="A56" s="83">
        <v>45790</v>
      </c>
      <c r="B56" s="86">
        <v>76146</v>
      </c>
      <c r="C56" s="90" t="s">
        <v>1476</v>
      </c>
      <c r="D56" s="85" t="s">
        <v>1426</v>
      </c>
    </row>
    <row r="57" customHeight="1" spans="1:4">
      <c r="A57" s="83">
        <v>45790</v>
      </c>
      <c r="B57" s="91">
        <v>64495</v>
      </c>
      <c r="C57" s="92" t="s">
        <v>1477</v>
      </c>
      <c r="D57" s="85" t="s">
        <v>1452</v>
      </c>
    </row>
    <row r="58" customHeight="1" spans="1:4">
      <c r="A58" s="83">
        <v>45790</v>
      </c>
      <c r="B58" s="91">
        <v>66309</v>
      </c>
      <c r="C58" s="92" t="s">
        <v>1478</v>
      </c>
      <c r="D58" s="85" t="s">
        <v>1426</v>
      </c>
    </row>
    <row r="59" customHeight="1" spans="1:4">
      <c r="A59" s="83">
        <v>45790</v>
      </c>
      <c r="B59" s="91">
        <v>78772</v>
      </c>
      <c r="C59" s="92" t="s">
        <v>1479</v>
      </c>
      <c r="D59" s="85" t="s">
        <v>1426</v>
      </c>
    </row>
    <row r="60" customHeight="1" spans="1:4">
      <c r="A60" s="83">
        <v>45791</v>
      </c>
      <c r="B60" s="91">
        <v>36468</v>
      </c>
      <c r="C60" s="93" t="s">
        <v>1183</v>
      </c>
      <c r="D60" s="85" t="s">
        <v>1426</v>
      </c>
    </row>
    <row r="61" customHeight="1" spans="1:4">
      <c r="A61" s="83">
        <v>45791</v>
      </c>
      <c r="B61" s="86">
        <v>56416</v>
      </c>
      <c r="C61" s="87" t="s">
        <v>1480</v>
      </c>
      <c r="D61" s="85" t="s">
        <v>1426</v>
      </c>
    </row>
    <row r="62" customHeight="1" spans="1:4">
      <c r="A62" s="83">
        <v>45792</v>
      </c>
      <c r="B62" s="86">
        <v>1715</v>
      </c>
      <c r="C62" s="87" t="s">
        <v>1481</v>
      </c>
      <c r="D62" s="85" t="s">
        <v>1426</v>
      </c>
    </row>
    <row r="63" customHeight="1" spans="1:4">
      <c r="A63" s="83">
        <v>45792</v>
      </c>
      <c r="B63" s="86">
        <v>65758</v>
      </c>
      <c r="C63" s="87" t="s">
        <v>1482</v>
      </c>
      <c r="D63" s="85" t="s">
        <v>1426</v>
      </c>
    </row>
    <row r="64" customHeight="1" spans="1:4">
      <c r="A64" s="83">
        <v>45792</v>
      </c>
      <c r="B64" s="86">
        <v>5300</v>
      </c>
      <c r="C64" s="87" t="s">
        <v>1483</v>
      </c>
      <c r="D64" s="85" t="s">
        <v>1452</v>
      </c>
    </row>
    <row r="65" customHeight="1" spans="1:4">
      <c r="A65" s="83">
        <v>45792</v>
      </c>
      <c r="B65" s="86">
        <v>32190</v>
      </c>
      <c r="C65" s="87" t="s">
        <v>1484</v>
      </c>
      <c r="D65" s="85" t="s">
        <v>1426</v>
      </c>
    </row>
    <row r="66" customHeight="1" spans="1:4">
      <c r="A66" s="83">
        <v>45793</v>
      </c>
      <c r="B66" s="86">
        <v>55985</v>
      </c>
      <c r="C66" s="87" t="s">
        <v>1485</v>
      </c>
      <c r="D66" s="85" t="s">
        <v>1426</v>
      </c>
    </row>
    <row r="67" customHeight="1" spans="1:4">
      <c r="A67" s="83">
        <v>45793</v>
      </c>
      <c r="B67" s="91">
        <v>35770</v>
      </c>
      <c r="C67" s="92" t="s">
        <v>1486</v>
      </c>
      <c r="D67" s="85" t="s">
        <v>1426</v>
      </c>
    </row>
    <row r="68" customHeight="1" spans="1:4">
      <c r="A68" s="83">
        <v>45793</v>
      </c>
      <c r="B68" s="91">
        <v>29795</v>
      </c>
      <c r="C68" s="92" t="s">
        <v>1487</v>
      </c>
      <c r="D68" s="85" t="s">
        <v>1426</v>
      </c>
    </row>
    <row r="69" customHeight="1" spans="1:4">
      <c r="A69" s="83">
        <v>45793</v>
      </c>
      <c r="B69" s="91">
        <v>57244</v>
      </c>
      <c r="C69" s="92" t="s">
        <v>1488</v>
      </c>
      <c r="D69" s="85" t="s">
        <v>1426</v>
      </c>
    </row>
    <row r="70" customHeight="1" spans="1:4">
      <c r="A70" s="83">
        <v>45793</v>
      </c>
      <c r="B70" s="91">
        <v>75722</v>
      </c>
      <c r="C70" s="92" t="s">
        <v>1489</v>
      </c>
      <c r="D70" s="85" t="s">
        <v>1426</v>
      </c>
    </row>
    <row r="71" customHeight="1" spans="1:4">
      <c r="A71" s="83">
        <v>45793</v>
      </c>
      <c r="B71" s="86">
        <v>38917</v>
      </c>
      <c r="C71" s="87" t="s">
        <v>837</v>
      </c>
      <c r="D71" s="85" t="s">
        <v>1438</v>
      </c>
    </row>
    <row r="72" customHeight="1" spans="1:4">
      <c r="A72" s="83">
        <v>45793</v>
      </c>
      <c r="B72" s="86">
        <v>53041</v>
      </c>
      <c r="C72" s="87" t="s">
        <v>1490</v>
      </c>
      <c r="D72" s="85" t="s">
        <v>1426</v>
      </c>
    </row>
    <row r="73" customHeight="1" spans="1:4">
      <c r="A73" s="83">
        <v>45793</v>
      </c>
      <c r="B73" s="86">
        <v>65375</v>
      </c>
      <c r="C73" s="87" t="s">
        <v>1491</v>
      </c>
      <c r="D73" s="85" t="s">
        <v>1426</v>
      </c>
    </row>
    <row r="74" customHeight="1" spans="1:4">
      <c r="A74" s="83">
        <v>45793</v>
      </c>
      <c r="B74" s="86">
        <v>76946</v>
      </c>
      <c r="C74" s="90" t="s">
        <v>1025</v>
      </c>
      <c r="D74" s="85" t="s">
        <v>1438</v>
      </c>
    </row>
    <row r="75" customHeight="1" spans="1:4">
      <c r="A75" s="83">
        <v>45793</v>
      </c>
      <c r="B75" s="86">
        <v>44057</v>
      </c>
      <c r="C75" s="87" t="s">
        <v>1492</v>
      </c>
      <c r="D75" s="85" t="s">
        <v>1426</v>
      </c>
    </row>
    <row r="76" customHeight="1" spans="1:4">
      <c r="A76" s="83">
        <v>45796</v>
      </c>
      <c r="B76" s="86">
        <v>67999</v>
      </c>
      <c r="C76" s="87" t="s">
        <v>1493</v>
      </c>
      <c r="D76" s="85" t="s">
        <v>1426</v>
      </c>
    </row>
    <row r="77" customHeight="1" spans="1:4">
      <c r="A77" s="83">
        <v>45796</v>
      </c>
      <c r="B77" s="91">
        <v>36302</v>
      </c>
      <c r="C77" s="92" t="s">
        <v>1494</v>
      </c>
      <c r="D77" s="85" t="s">
        <v>1426</v>
      </c>
    </row>
    <row r="78" customHeight="1" spans="1:4">
      <c r="A78" s="83">
        <v>45796</v>
      </c>
      <c r="B78" s="91">
        <v>54217</v>
      </c>
      <c r="C78" s="92" t="s">
        <v>1495</v>
      </c>
      <c r="D78" s="85" t="s">
        <v>1426</v>
      </c>
    </row>
    <row r="79" customHeight="1" spans="1:4">
      <c r="A79" s="83">
        <v>45796</v>
      </c>
      <c r="B79" s="91">
        <v>57014</v>
      </c>
      <c r="C79" s="92" t="s">
        <v>1496</v>
      </c>
      <c r="D79" s="85" t="s">
        <v>1426</v>
      </c>
    </row>
    <row r="80" customHeight="1" spans="1:4">
      <c r="A80" s="83">
        <v>45796</v>
      </c>
      <c r="B80" s="91">
        <v>59806</v>
      </c>
      <c r="C80" s="92" t="s">
        <v>1497</v>
      </c>
      <c r="D80" s="85" t="s">
        <v>1426</v>
      </c>
    </row>
    <row r="81" customHeight="1" spans="1:4">
      <c r="A81" s="83">
        <v>45796</v>
      </c>
      <c r="B81" s="86">
        <v>57733</v>
      </c>
      <c r="C81" s="95" t="s">
        <v>1498</v>
      </c>
      <c r="D81" s="85" t="s">
        <v>1426</v>
      </c>
    </row>
    <row r="82" customHeight="1" spans="1:4">
      <c r="A82" s="83">
        <v>45796</v>
      </c>
      <c r="B82" s="86">
        <v>64751</v>
      </c>
      <c r="C82" s="87" t="s">
        <v>1499</v>
      </c>
      <c r="D82" s="85" t="s">
        <v>1426</v>
      </c>
    </row>
    <row r="83" customHeight="1" spans="1:4">
      <c r="A83" s="83">
        <v>45796</v>
      </c>
      <c r="B83" s="86">
        <v>59458</v>
      </c>
      <c r="C83" s="87" t="s">
        <v>1500</v>
      </c>
      <c r="D83" s="85" t="s">
        <v>1426</v>
      </c>
    </row>
    <row r="84" customHeight="1" spans="1:4">
      <c r="A84" s="83">
        <v>45796</v>
      </c>
      <c r="B84" s="86">
        <v>22438</v>
      </c>
      <c r="C84" s="87" t="s">
        <v>1501</v>
      </c>
      <c r="D84" s="85" t="s">
        <v>1426</v>
      </c>
    </row>
    <row r="85" customHeight="1" spans="1:4">
      <c r="A85" s="83">
        <v>45796</v>
      </c>
      <c r="B85" s="86">
        <v>70484</v>
      </c>
      <c r="C85" s="87" t="s">
        <v>1502</v>
      </c>
      <c r="D85" s="85" t="s">
        <v>1426</v>
      </c>
    </row>
    <row r="86" customHeight="1" spans="1:4">
      <c r="A86" s="83">
        <v>45797</v>
      </c>
      <c r="B86" s="86">
        <v>40440</v>
      </c>
      <c r="C86" s="87" t="s">
        <v>1503</v>
      </c>
      <c r="D86" s="85" t="s">
        <v>1426</v>
      </c>
    </row>
    <row r="87" customHeight="1" spans="1:4">
      <c r="A87" s="83">
        <v>45797</v>
      </c>
      <c r="B87" s="86">
        <v>68670</v>
      </c>
      <c r="C87" s="92" t="s">
        <v>1504</v>
      </c>
      <c r="D87" s="85" t="s">
        <v>1426</v>
      </c>
    </row>
    <row r="88" customHeight="1" spans="1:4">
      <c r="A88" s="83">
        <v>45798</v>
      </c>
      <c r="B88" s="91">
        <v>15979</v>
      </c>
      <c r="C88" s="89" t="s">
        <v>1505</v>
      </c>
      <c r="D88" s="85" t="s">
        <v>1426</v>
      </c>
    </row>
    <row r="89" customHeight="1" spans="1:4">
      <c r="A89" s="83">
        <v>45798</v>
      </c>
      <c r="B89" s="91">
        <v>9280</v>
      </c>
      <c r="C89" s="92" t="s">
        <v>1506</v>
      </c>
      <c r="D89" s="85" t="s">
        <v>1426</v>
      </c>
    </row>
    <row r="90" customHeight="1" spans="1:4">
      <c r="A90" s="83">
        <v>45798</v>
      </c>
      <c r="B90" s="91">
        <v>75091</v>
      </c>
      <c r="C90" s="92" t="s">
        <v>1507</v>
      </c>
      <c r="D90" s="85" t="s">
        <v>1426</v>
      </c>
    </row>
    <row r="91" customHeight="1" spans="1:4">
      <c r="A91" s="83">
        <v>45798</v>
      </c>
      <c r="B91" s="86">
        <v>19310</v>
      </c>
      <c r="C91" s="87" t="s">
        <v>1508</v>
      </c>
      <c r="D91" s="85" t="s">
        <v>1426</v>
      </c>
    </row>
    <row r="92" customHeight="1" spans="1:4">
      <c r="A92" s="83">
        <v>45798</v>
      </c>
      <c r="B92" s="86">
        <v>23491</v>
      </c>
      <c r="C92" s="87" t="s">
        <v>1509</v>
      </c>
      <c r="D92" s="85" t="s">
        <v>1426</v>
      </c>
    </row>
    <row r="93" customHeight="1" spans="1:4">
      <c r="A93" s="83">
        <v>45799</v>
      </c>
      <c r="B93" s="86">
        <v>53404</v>
      </c>
      <c r="C93" s="87" t="s">
        <v>1510</v>
      </c>
      <c r="D93" s="85" t="s">
        <v>1426</v>
      </c>
    </row>
    <row r="94" customHeight="1" spans="1:4">
      <c r="A94" s="83">
        <v>45799</v>
      </c>
      <c r="B94" s="86">
        <v>39870</v>
      </c>
      <c r="C94" s="87" t="s">
        <v>1511</v>
      </c>
      <c r="D94" s="85" t="s">
        <v>1426</v>
      </c>
    </row>
    <row r="95" customHeight="1" spans="1:4">
      <c r="A95" s="83">
        <v>45799</v>
      </c>
      <c r="B95" s="86">
        <v>8843</v>
      </c>
      <c r="C95" s="87" t="s">
        <v>580</v>
      </c>
      <c r="D95" s="85" t="s">
        <v>1438</v>
      </c>
    </row>
    <row r="96" customHeight="1" spans="1:4">
      <c r="A96" s="83">
        <v>45799</v>
      </c>
      <c r="B96" s="86">
        <v>30179</v>
      </c>
      <c r="C96" s="87" t="s">
        <v>1512</v>
      </c>
      <c r="D96" s="85" t="s">
        <v>1426</v>
      </c>
    </row>
    <row r="97" customHeight="1" spans="1:4">
      <c r="A97" s="83">
        <v>45799</v>
      </c>
      <c r="B97" s="91">
        <v>20978</v>
      </c>
      <c r="C97" s="92" t="s">
        <v>1513</v>
      </c>
      <c r="D97" s="85" t="s">
        <v>1426</v>
      </c>
    </row>
    <row r="98" customHeight="1" spans="1:4">
      <c r="A98" s="83">
        <v>45800</v>
      </c>
      <c r="B98" s="91">
        <v>44680</v>
      </c>
      <c r="C98" s="92" t="s">
        <v>1514</v>
      </c>
      <c r="D98" s="85" t="s">
        <v>1426</v>
      </c>
    </row>
    <row r="99" customHeight="1" spans="1:4">
      <c r="A99" s="83">
        <v>45800</v>
      </c>
      <c r="B99" s="91">
        <v>12926</v>
      </c>
      <c r="C99" s="92" t="s">
        <v>1515</v>
      </c>
      <c r="D99" s="85" t="s">
        <v>1426</v>
      </c>
    </row>
    <row r="100" customHeight="1" spans="1:4">
      <c r="A100" s="83">
        <v>45800</v>
      </c>
      <c r="B100" s="91">
        <v>45024</v>
      </c>
      <c r="C100" s="92" t="s">
        <v>1516</v>
      </c>
      <c r="D100" s="85" t="s">
        <v>1426</v>
      </c>
    </row>
    <row r="101" customHeight="1" spans="1:4">
      <c r="A101" s="83">
        <v>45800</v>
      </c>
      <c r="B101" s="86">
        <v>26112</v>
      </c>
      <c r="C101" s="87" t="s">
        <v>1517</v>
      </c>
      <c r="D101" s="85" t="s">
        <v>1426</v>
      </c>
    </row>
    <row r="102" customHeight="1" spans="1:4">
      <c r="A102" s="83">
        <v>45804</v>
      </c>
      <c r="B102" s="86">
        <v>25664</v>
      </c>
      <c r="C102" s="87" t="s">
        <v>1518</v>
      </c>
      <c r="D102" s="85" t="s">
        <v>1426</v>
      </c>
    </row>
    <row r="103" customHeight="1" spans="1:4">
      <c r="A103" s="83">
        <v>45804</v>
      </c>
      <c r="B103" s="86">
        <v>1239</v>
      </c>
      <c r="C103" s="87" t="s">
        <v>1519</v>
      </c>
      <c r="D103" s="85" t="s">
        <v>1426</v>
      </c>
    </row>
    <row r="104" customHeight="1" spans="1:4">
      <c r="A104" s="83">
        <v>45804</v>
      </c>
      <c r="B104" s="86">
        <v>44801</v>
      </c>
      <c r="C104" s="87" t="s">
        <v>1520</v>
      </c>
      <c r="D104" s="85" t="s">
        <v>1426</v>
      </c>
    </row>
    <row r="105" customHeight="1" spans="1:4">
      <c r="A105" s="83">
        <v>45804</v>
      </c>
      <c r="B105" s="86">
        <v>28026</v>
      </c>
      <c r="C105" s="87" t="s">
        <v>1521</v>
      </c>
      <c r="D105" s="85" t="s">
        <v>1426</v>
      </c>
    </row>
    <row r="106" customHeight="1" spans="1:4">
      <c r="A106" s="83">
        <v>45804</v>
      </c>
      <c r="B106" s="86">
        <v>59935</v>
      </c>
      <c r="C106" s="87" t="s">
        <v>1002</v>
      </c>
      <c r="D106" s="85" t="s">
        <v>1438</v>
      </c>
    </row>
    <row r="107" customHeight="1" spans="1:4">
      <c r="A107" s="83">
        <v>45804</v>
      </c>
      <c r="B107" s="91">
        <v>27006</v>
      </c>
      <c r="C107" s="92" t="s">
        <v>1522</v>
      </c>
      <c r="D107" s="85" t="s">
        <v>1426</v>
      </c>
    </row>
    <row r="108" customHeight="1" spans="1:4">
      <c r="A108" s="83">
        <v>45804</v>
      </c>
      <c r="B108" s="91">
        <v>25076</v>
      </c>
      <c r="C108" s="92" t="s">
        <v>1523</v>
      </c>
      <c r="D108" s="85" t="s">
        <v>1426</v>
      </c>
    </row>
    <row r="109" customHeight="1" spans="1:4">
      <c r="A109" s="83">
        <v>45805</v>
      </c>
      <c r="B109" s="91">
        <v>4332</v>
      </c>
      <c r="C109" s="92" t="s">
        <v>1524</v>
      </c>
      <c r="D109" s="85" t="s">
        <v>1426</v>
      </c>
    </row>
    <row r="110" customHeight="1" spans="1:4">
      <c r="A110" s="83">
        <v>45805</v>
      </c>
      <c r="B110" s="91">
        <v>44150</v>
      </c>
      <c r="C110" s="92" t="s">
        <v>1525</v>
      </c>
      <c r="D110" s="85" t="s">
        <v>1426</v>
      </c>
    </row>
    <row r="111" customHeight="1" spans="1:4">
      <c r="A111" s="83">
        <v>45805</v>
      </c>
      <c r="B111" s="91">
        <v>69527</v>
      </c>
      <c r="C111" s="92" t="s">
        <v>1526</v>
      </c>
      <c r="D111" s="85" t="s">
        <v>1426</v>
      </c>
    </row>
    <row r="112" customHeight="1" spans="1:4">
      <c r="A112" s="83">
        <v>45805</v>
      </c>
      <c r="B112" s="86">
        <v>70689</v>
      </c>
      <c r="C112" s="87" t="s">
        <v>1527</v>
      </c>
      <c r="D112" s="85" t="s">
        <v>1426</v>
      </c>
    </row>
    <row r="113" customHeight="1" spans="1:4">
      <c r="A113" s="83">
        <v>45805</v>
      </c>
      <c r="B113" s="86">
        <v>51006</v>
      </c>
      <c r="C113" s="87" t="s">
        <v>1528</v>
      </c>
      <c r="D113" s="85" t="s">
        <v>1426</v>
      </c>
    </row>
    <row r="114" customHeight="1" spans="1:4">
      <c r="A114" s="83">
        <v>45805</v>
      </c>
      <c r="B114" s="86">
        <v>79277</v>
      </c>
      <c r="C114" s="87" t="s">
        <v>1529</v>
      </c>
      <c r="D114" s="85" t="s">
        <v>1426</v>
      </c>
    </row>
    <row r="115" customHeight="1" spans="1:4">
      <c r="A115" s="83">
        <v>45806</v>
      </c>
      <c r="B115" s="86">
        <v>25867</v>
      </c>
      <c r="C115" s="87" t="s">
        <v>1530</v>
      </c>
      <c r="D115" s="85" t="s">
        <v>1426</v>
      </c>
    </row>
    <row r="116" customHeight="1" spans="1:4">
      <c r="A116" s="83">
        <v>45806</v>
      </c>
      <c r="B116" s="86">
        <v>69918</v>
      </c>
      <c r="C116" s="87" t="s">
        <v>1531</v>
      </c>
      <c r="D116" s="85" t="s">
        <v>1426</v>
      </c>
    </row>
    <row r="117" customHeight="1" spans="1:4">
      <c r="A117" s="83">
        <v>45806</v>
      </c>
      <c r="B117" s="86">
        <v>67829</v>
      </c>
      <c r="C117" s="87" t="s">
        <v>1532</v>
      </c>
      <c r="D117" s="85" t="s">
        <v>1426</v>
      </c>
    </row>
    <row r="118" customHeight="1" spans="1:4">
      <c r="A118" s="83">
        <v>45806</v>
      </c>
      <c r="B118" s="91">
        <v>61613</v>
      </c>
      <c r="C118" s="92" t="s">
        <v>1533</v>
      </c>
      <c r="D118" s="85" t="s">
        <v>1426</v>
      </c>
    </row>
    <row r="119" customHeight="1" spans="1:4">
      <c r="A119" s="83">
        <v>45807</v>
      </c>
      <c r="B119" s="91">
        <v>50553</v>
      </c>
      <c r="C119" s="92" t="s">
        <v>1092</v>
      </c>
      <c r="D119" s="85" t="s">
        <v>1438</v>
      </c>
    </row>
    <row r="120" customHeight="1" spans="1:4">
      <c r="A120" s="83">
        <v>45807</v>
      </c>
      <c r="B120" s="91">
        <v>66125</v>
      </c>
      <c r="C120" s="92" t="s">
        <v>1534</v>
      </c>
      <c r="D120" s="85" t="s">
        <v>1426</v>
      </c>
    </row>
    <row r="121" customHeight="1" spans="1:4">
      <c r="A121" s="83">
        <v>45807</v>
      </c>
      <c r="B121" s="91">
        <v>56037</v>
      </c>
      <c r="C121" s="92" t="s">
        <v>1535</v>
      </c>
      <c r="D121" s="85" t="s">
        <v>1426</v>
      </c>
    </row>
    <row r="122" customHeight="1" spans="1:4">
      <c r="A122" s="83">
        <v>45807</v>
      </c>
      <c r="B122" s="91">
        <v>58863</v>
      </c>
      <c r="C122" s="92" t="s">
        <v>1536</v>
      </c>
      <c r="D122" s="85" t="s">
        <v>1426</v>
      </c>
    </row>
    <row r="123" customHeight="1" spans="1:4">
      <c r="A123" s="83">
        <v>45807</v>
      </c>
      <c r="B123" s="86">
        <v>76287</v>
      </c>
      <c r="C123" s="87" t="s">
        <v>1537</v>
      </c>
      <c r="D123" s="85" t="s">
        <v>1426</v>
      </c>
    </row>
    <row r="124" customHeight="1" spans="1:4">
      <c r="A124" s="83">
        <v>45807</v>
      </c>
      <c r="B124" s="86">
        <v>65222</v>
      </c>
      <c r="C124" s="87" t="s">
        <v>1538</v>
      </c>
      <c r="D124" s="85" t="s">
        <v>1426</v>
      </c>
    </row>
    <row r="125" customHeight="1" spans="1:4">
      <c r="A125" s="83">
        <v>45807</v>
      </c>
      <c r="B125" s="86">
        <v>53971</v>
      </c>
      <c r="C125" s="87" t="s">
        <v>1539</v>
      </c>
      <c r="D125" s="85" t="s">
        <v>1426</v>
      </c>
    </row>
    <row r="126" customHeight="1" spans="1:4">
      <c r="A126" s="83">
        <v>45807</v>
      </c>
      <c r="B126" s="86">
        <v>85046</v>
      </c>
      <c r="C126" s="87" t="s">
        <v>1084</v>
      </c>
      <c r="D126" s="85" t="s">
        <v>1438</v>
      </c>
    </row>
    <row r="127" customHeight="1" spans="1:4">
      <c r="A127" s="83">
        <v>45807</v>
      </c>
      <c r="B127" s="86">
        <v>49858</v>
      </c>
      <c r="C127" s="87" t="s">
        <v>1540</v>
      </c>
      <c r="D127" s="85" t="s">
        <v>1426</v>
      </c>
    </row>
    <row r="128" customHeight="1" spans="1:4">
      <c r="A128" s="83"/>
      <c r="B128" s="86"/>
      <c r="C128" s="87"/>
      <c r="D128" s="85"/>
    </row>
    <row r="129" customHeight="1" spans="1:4">
      <c r="A129" s="83"/>
      <c r="B129" s="91"/>
      <c r="C129" s="92"/>
      <c r="D129" s="85"/>
    </row>
    <row r="130" customHeight="1" spans="1:4">
      <c r="A130" s="83"/>
      <c r="B130" s="91"/>
      <c r="C130" s="92"/>
      <c r="D130" s="85"/>
    </row>
    <row r="131" customHeight="1" spans="1:4">
      <c r="A131" s="83"/>
      <c r="B131" s="91"/>
      <c r="C131" s="92"/>
      <c r="D131" s="85"/>
    </row>
    <row r="132" customHeight="1" spans="1:4">
      <c r="A132" s="83"/>
      <c r="B132" s="91"/>
      <c r="C132" s="92"/>
      <c r="D132" s="85"/>
    </row>
    <row r="133" customHeight="1" spans="1:4">
      <c r="A133" s="83"/>
      <c r="B133" s="91"/>
      <c r="C133" s="92"/>
      <c r="D133" s="85"/>
    </row>
    <row r="134" customHeight="1" spans="1:4">
      <c r="A134" s="83"/>
      <c r="B134" s="86"/>
      <c r="C134" s="87"/>
      <c r="D134" s="85"/>
    </row>
    <row r="135" customHeight="1" spans="1:4">
      <c r="A135" s="83"/>
      <c r="B135" s="86"/>
      <c r="C135" s="87"/>
      <c r="D135" s="85"/>
    </row>
    <row r="136" customHeight="1" spans="1:4">
      <c r="A136" s="83"/>
      <c r="B136" s="86"/>
      <c r="C136" s="87"/>
      <c r="D136" s="85"/>
    </row>
    <row r="137" customHeight="1" spans="1:4">
      <c r="A137" s="83"/>
      <c r="B137" s="86"/>
      <c r="C137" s="87"/>
      <c r="D137" s="85"/>
    </row>
    <row r="138" customHeight="1" spans="1:4">
      <c r="A138" s="83"/>
      <c r="B138" s="86"/>
      <c r="C138" s="87"/>
      <c r="D138" s="85"/>
    </row>
    <row r="139" customHeight="1" spans="1:4">
      <c r="A139" s="83"/>
      <c r="B139" s="86"/>
      <c r="C139" s="87"/>
      <c r="D139" s="85"/>
    </row>
    <row r="140" customHeight="1" spans="1:4">
      <c r="A140" s="83"/>
      <c r="B140" s="91"/>
      <c r="C140" s="92"/>
      <c r="D140" s="85"/>
    </row>
    <row r="141" customHeight="1" spans="1:4">
      <c r="A141" s="83"/>
      <c r="B141" s="91"/>
      <c r="C141" s="92"/>
      <c r="D141" s="85"/>
    </row>
    <row r="142" customHeight="1" spans="1:4">
      <c r="A142" s="83"/>
      <c r="B142" s="91"/>
      <c r="C142" s="92"/>
      <c r="D142" s="85"/>
    </row>
    <row r="143" customHeight="1" spans="1:4">
      <c r="A143" s="83"/>
      <c r="B143" s="91"/>
      <c r="C143" s="92"/>
      <c r="D143" s="85"/>
    </row>
    <row r="144" customHeight="1" spans="1:4">
      <c r="A144" s="83"/>
      <c r="B144" s="91"/>
      <c r="C144" s="92"/>
      <c r="D144" s="85"/>
    </row>
    <row r="145" customHeight="1" spans="1:4">
      <c r="A145" s="83"/>
      <c r="B145" s="86"/>
      <c r="C145" s="87"/>
      <c r="D145" s="85"/>
    </row>
    <row r="146" customHeight="1" spans="1:4">
      <c r="A146" s="83"/>
      <c r="B146" s="86"/>
      <c r="C146" s="87"/>
      <c r="D146" s="85"/>
    </row>
    <row r="147" customHeight="1" spans="1:4">
      <c r="A147" s="83"/>
      <c r="B147" s="86"/>
      <c r="C147" s="87"/>
      <c r="D147" s="85"/>
    </row>
    <row r="148" customHeight="1" spans="1:4">
      <c r="A148" s="83"/>
      <c r="B148" s="86"/>
      <c r="C148" s="87"/>
      <c r="D148" s="85"/>
    </row>
    <row r="149" customHeight="1" spans="1:4">
      <c r="A149" s="83"/>
      <c r="B149" s="86"/>
      <c r="C149" s="87"/>
      <c r="D149" s="85"/>
    </row>
    <row r="150" customHeight="1" spans="1:4">
      <c r="A150" s="83"/>
      <c r="B150" s="86"/>
      <c r="C150" s="87"/>
      <c r="D150" s="85"/>
    </row>
    <row r="151" customHeight="1" spans="1:4">
      <c r="A151" s="83"/>
      <c r="B151" s="91"/>
      <c r="C151" s="92"/>
      <c r="D151" s="85"/>
    </row>
    <row r="152" customHeight="1" spans="1:4">
      <c r="A152" s="83"/>
      <c r="B152" s="91"/>
      <c r="C152" s="92"/>
      <c r="D152" s="85"/>
    </row>
    <row r="153" customHeight="1" spans="1:4">
      <c r="A153" s="83"/>
      <c r="B153" s="91"/>
      <c r="C153" s="92"/>
      <c r="D153" s="85"/>
    </row>
    <row r="154" customHeight="1" spans="1:4">
      <c r="A154" s="83"/>
      <c r="B154" s="91"/>
      <c r="C154" s="92"/>
      <c r="D154" s="85"/>
    </row>
    <row r="155" customHeight="1" spans="1:4">
      <c r="A155" s="83"/>
      <c r="B155" s="91"/>
      <c r="C155" s="92"/>
      <c r="D155" s="85"/>
    </row>
    <row r="156" customHeight="1" spans="1:4">
      <c r="A156" s="83"/>
      <c r="B156" s="86"/>
      <c r="C156" s="87"/>
      <c r="D156" s="85"/>
    </row>
    <row r="157" customHeight="1" spans="1:4">
      <c r="A157" s="83"/>
      <c r="B157" s="86"/>
      <c r="C157" s="87"/>
      <c r="D157" s="85"/>
    </row>
    <row r="158" customHeight="1" spans="1:4">
      <c r="A158" s="83"/>
      <c r="B158" s="86"/>
      <c r="C158" s="87"/>
      <c r="D158" s="85"/>
    </row>
    <row r="159" customHeight="1" spans="1:4">
      <c r="A159" s="83"/>
      <c r="B159" s="86"/>
      <c r="C159" s="87"/>
      <c r="D159" s="85"/>
    </row>
    <row r="160" customHeight="1" spans="1:4">
      <c r="A160" s="83"/>
      <c r="B160" s="86"/>
      <c r="C160" s="87"/>
      <c r="D160" s="85"/>
    </row>
    <row r="161" customHeight="1" spans="1:4">
      <c r="A161" s="83"/>
      <c r="B161" s="86"/>
      <c r="C161" s="87"/>
      <c r="D161" s="85"/>
    </row>
    <row r="162" customHeight="1" spans="1:4">
      <c r="A162" s="83"/>
      <c r="B162" s="91"/>
      <c r="C162" s="92"/>
      <c r="D162" s="85"/>
    </row>
    <row r="163" customHeight="1" spans="1:4">
      <c r="A163" s="83"/>
      <c r="B163" s="91"/>
      <c r="C163" s="92"/>
      <c r="D163" s="85"/>
    </row>
    <row r="164" customHeight="1" spans="1:4">
      <c r="A164" s="83"/>
      <c r="B164" s="91"/>
      <c r="C164" s="92"/>
      <c r="D164" s="85"/>
    </row>
    <row r="165" customHeight="1" spans="1:4">
      <c r="A165" s="83"/>
      <c r="B165" s="91"/>
      <c r="C165" s="92"/>
      <c r="D165" s="85"/>
    </row>
    <row r="166" customHeight="1" spans="1:4">
      <c r="A166" s="83"/>
      <c r="B166" s="91"/>
      <c r="C166" s="92"/>
      <c r="D166" s="85"/>
    </row>
    <row r="167" customHeight="1" spans="1:4">
      <c r="A167" s="83"/>
      <c r="B167" s="86"/>
      <c r="C167" s="87"/>
      <c r="D167" s="85"/>
    </row>
    <row r="168" customHeight="1" spans="1:4">
      <c r="A168" s="83"/>
      <c r="B168" s="86"/>
      <c r="C168" s="87"/>
      <c r="D168" s="85"/>
    </row>
    <row r="169" customHeight="1" spans="1:4">
      <c r="A169" s="83"/>
      <c r="B169" s="86"/>
      <c r="C169" s="87"/>
      <c r="D169" s="85"/>
    </row>
    <row r="170" customHeight="1" spans="1:4">
      <c r="A170" s="83"/>
      <c r="B170" s="86"/>
      <c r="C170" s="87"/>
      <c r="D170" s="85"/>
    </row>
    <row r="171" customHeight="1" spans="1:4">
      <c r="A171" s="83"/>
      <c r="B171" s="86"/>
      <c r="C171" s="87"/>
      <c r="D171" s="85"/>
    </row>
    <row r="172" customHeight="1" spans="1:4">
      <c r="A172" s="83"/>
      <c r="B172" s="86"/>
      <c r="C172" s="87"/>
      <c r="D172" s="85"/>
    </row>
    <row r="173" customHeight="1" spans="1:4">
      <c r="A173" s="83"/>
      <c r="B173" s="91"/>
      <c r="C173" s="92"/>
      <c r="D173" s="85"/>
    </row>
    <row r="174" customHeight="1" spans="1:4">
      <c r="A174" s="83"/>
      <c r="B174" s="91"/>
      <c r="C174" s="92"/>
      <c r="D174" s="85"/>
    </row>
    <row r="175" customHeight="1" spans="1:4">
      <c r="A175" s="83"/>
      <c r="B175" s="91"/>
      <c r="C175" s="92"/>
      <c r="D175" s="85"/>
    </row>
    <row r="176" customHeight="1" spans="1:4">
      <c r="A176" s="83"/>
      <c r="B176" s="91"/>
      <c r="C176" s="92"/>
      <c r="D176" s="85"/>
    </row>
    <row r="177" customHeight="1" spans="1:4">
      <c r="A177" s="83"/>
      <c r="B177" s="91"/>
      <c r="C177" s="92"/>
      <c r="D177" s="85"/>
    </row>
    <row r="178" customHeight="1" spans="1:4">
      <c r="A178" s="83"/>
      <c r="B178" s="86"/>
      <c r="C178" s="87"/>
      <c r="D178" s="85"/>
    </row>
    <row r="179" customHeight="1" spans="1:4">
      <c r="A179" s="83"/>
      <c r="B179" s="86"/>
      <c r="C179" s="87"/>
      <c r="D179" s="85"/>
    </row>
    <row r="180" customHeight="1" spans="1:4">
      <c r="A180" s="83"/>
      <c r="B180" s="86"/>
      <c r="C180" s="87"/>
      <c r="D180" s="85"/>
    </row>
    <row r="181" customHeight="1" spans="1:4">
      <c r="A181" s="83"/>
      <c r="B181" s="86"/>
      <c r="C181" s="87"/>
      <c r="D181" s="85"/>
    </row>
    <row r="182" customHeight="1" spans="1:4">
      <c r="A182" s="83"/>
      <c r="B182" s="86"/>
      <c r="C182" s="87"/>
      <c r="D182" s="85"/>
    </row>
    <row r="183" customHeight="1" spans="1:4">
      <c r="A183" s="83"/>
      <c r="B183" s="86"/>
      <c r="C183" s="87"/>
      <c r="D183" s="85"/>
    </row>
    <row r="184" customHeight="1" spans="1:4">
      <c r="A184" s="83"/>
      <c r="B184" s="91"/>
      <c r="C184" s="92"/>
      <c r="D184" s="85"/>
    </row>
    <row r="185" customHeight="1" spans="1:4">
      <c r="A185" s="83"/>
      <c r="B185" s="91"/>
      <c r="C185" s="92"/>
      <c r="D185" s="85"/>
    </row>
    <row r="186" customHeight="1" spans="1:4">
      <c r="A186" s="83"/>
      <c r="B186" s="91"/>
      <c r="C186" s="92"/>
      <c r="D186" s="85"/>
    </row>
    <row r="187" customHeight="1" spans="1:4">
      <c r="A187" s="83"/>
      <c r="B187" s="91"/>
      <c r="C187" s="92"/>
      <c r="D187" s="85"/>
    </row>
    <row r="188" customHeight="1" spans="1:4">
      <c r="A188" s="83"/>
      <c r="B188" s="91"/>
      <c r="C188" s="92"/>
      <c r="D188" s="85"/>
    </row>
    <row r="189" customHeight="1" spans="1:4">
      <c r="A189" s="83"/>
      <c r="B189" s="86"/>
      <c r="C189" s="87"/>
      <c r="D189" s="85"/>
    </row>
    <row r="190" customHeight="1" spans="1:4">
      <c r="A190" s="83"/>
      <c r="B190" s="86"/>
      <c r="C190" s="87"/>
      <c r="D190" s="85"/>
    </row>
    <row r="191" customHeight="1" spans="1:4">
      <c r="A191" s="83"/>
      <c r="B191" s="86"/>
      <c r="C191" s="87"/>
      <c r="D191" s="85"/>
    </row>
    <row r="192" customHeight="1" spans="1:4">
      <c r="A192" s="83"/>
      <c r="B192" s="86"/>
      <c r="C192" s="87"/>
      <c r="D192" s="85"/>
    </row>
    <row r="193" customHeight="1" spans="1:4">
      <c r="A193" s="83"/>
      <c r="B193" s="86"/>
      <c r="C193" s="87"/>
      <c r="D193" s="85"/>
    </row>
    <row r="194" customHeight="1" spans="1:4">
      <c r="A194" s="83"/>
      <c r="B194" s="86"/>
      <c r="C194" s="87"/>
      <c r="D194" s="85"/>
    </row>
    <row r="195" customHeight="1" spans="1:4">
      <c r="A195" s="83"/>
      <c r="B195" s="91"/>
      <c r="C195" s="92"/>
      <c r="D195" s="85"/>
    </row>
    <row r="196" customHeight="1" spans="1:4">
      <c r="A196" s="83"/>
      <c r="B196" s="91"/>
      <c r="C196" s="92"/>
      <c r="D196" s="85"/>
    </row>
    <row r="197" customHeight="1" spans="1:4">
      <c r="A197" s="83"/>
      <c r="B197" s="91"/>
      <c r="C197" s="92"/>
      <c r="D197" s="85"/>
    </row>
    <row r="198" customHeight="1" spans="1:4">
      <c r="A198" s="83"/>
      <c r="B198" s="91"/>
      <c r="C198" s="92"/>
      <c r="D198" s="85"/>
    </row>
    <row r="199" customHeight="1" spans="1:4">
      <c r="A199" s="83"/>
      <c r="B199" s="91"/>
      <c r="C199" s="92"/>
      <c r="D199" s="85"/>
    </row>
    <row r="200" customHeight="1" spans="1:4">
      <c r="A200" s="83"/>
      <c r="B200" s="86"/>
      <c r="C200" s="87"/>
      <c r="D200" s="85"/>
    </row>
    <row r="201" customHeight="1" spans="1:4">
      <c r="A201" s="83"/>
      <c r="B201" s="86"/>
      <c r="C201" s="87"/>
      <c r="D201" s="85"/>
    </row>
    <row r="202" customHeight="1" spans="1:4">
      <c r="A202" s="83"/>
      <c r="B202" s="86"/>
      <c r="C202" s="87"/>
      <c r="D202" s="85"/>
    </row>
    <row r="203" customHeight="1" spans="1:4">
      <c r="A203" s="83"/>
      <c r="B203" s="86"/>
      <c r="C203" s="87"/>
      <c r="D203" s="85"/>
    </row>
    <row r="204" customHeight="1" spans="1:4">
      <c r="A204" s="83"/>
      <c r="B204" s="86"/>
      <c r="C204" s="87"/>
      <c r="D204" s="85"/>
    </row>
    <row r="205" customHeight="1" spans="1:4">
      <c r="A205" s="83"/>
      <c r="B205" s="86"/>
      <c r="C205" s="87"/>
      <c r="D205" s="85"/>
    </row>
    <row r="206" customHeight="1" spans="1:4">
      <c r="A206" s="83"/>
      <c r="B206" s="91"/>
      <c r="C206" s="92"/>
      <c r="D206" s="85"/>
    </row>
    <row r="207" customHeight="1" spans="1:4">
      <c r="A207" s="83"/>
      <c r="B207" s="91"/>
      <c r="C207" s="92"/>
      <c r="D207" s="85"/>
    </row>
    <row r="208" customHeight="1" spans="1:4">
      <c r="A208" s="83"/>
      <c r="B208" s="91"/>
      <c r="C208" s="92"/>
      <c r="D208" s="85"/>
    </row>
    <row r="209" customHeight="1" spans="1:4">
      <c r="A209" s="83"/>
      <c r="B209" s="91"/>
      <c r="C209" s="92"/>
      <c r="D209" s="85"/>
    </row>
    <row r="210" customHeight="1" spans="1:4">
      <c r="A210" s="83"/>
      <c r="B210" s="91"/>
      <c r="C210" s="92"/>
      <c r="D210" s="85"/>
    </row>
    <row r="211" customHeight="1" spans="1:4">
      <c r="A211" s="83"/>
      <c r="B211" s="86"/>
      <c r="C211" s="87"/>
      <c r="D211" s="85"/>
    </row>
    <row r="212" customHeight="1" spans="1:4">
      <c r="A212" s="83"/>
      <c r="B212" s="86"/>
      <c r="C212" s="87"/>
      <c r="D212" s="85"/>
    </row>
    <row r="213" customHeight="1" spans="1:4">
      <c r="A213" s="83"/>
      <c r="B213" s="86"/>
      <c r="C213" s="87"/>
      <c r="D213" s="85"/>
    </row>
    <row r="214" customHeight="1" spans="1:4">
      <c r="A214" s="83"/>
      <c r="B214" s="86"/>
      <c r="C214" s="87"/>
      <c r="D214" s="85"/>
    </row>
    <row r="215" customHeight="1" spans="1:4">
      <c r="A215" s="83"/>
      <c r="B215" s="86"/>
      <c r="C215" s="87"/>
      <c r="D215" s="85"/>
    </row>
    <row r="216" customHeight="1" spans="1:4">
      <c r="A216" s="83"/>
      <c r="B216" s="86"/>
      <c r="C216" s="87"/>
      <c r="D216" s="85"/>
    </row>
    <row r="217" customHeight="1" spans="1:4">
      <c r="A217" s="83"/>
      <c r="B217" s="91"/>
      <c r="C217" s="92"/>
      <c r="D217" s="85"/>
    </row>
    <row r="218" customHeight="1" spans="1:4">
      <c r="A218" s="83"/>
      <c r="B218" s="91"/>
      <c r="C218" s="92"/>
      <c r="D218" s="85"/>
    </row>
    <row r="219" customHeight="1" spans="1:4">
      <c r="A219" s="83"/>
      <c r="B219" s="91"/>
      <c r="C219" s="92"/>
      <c r="D219" s="85"/>
    </row>
    <row r="220" customHeight="1" spans="1:4">
      <c r="A220" s="83"/>
      <c r="B220" s="91"/>
      <c r="C220" s="92"/>
      <c r="D220" s="85"/>
    </row>
    <row r="221" customHeight="1" spans="1:4">
      <c r="A221" s="83"/>
      <c r="B221" s="91"/>
      <c r="C221" s="92"/>
      <c r="D221" s="85"/>
    </row>
    <row r="222" customHeight="1" spans="1:4">
      <c r="A222" s="83"/>
      <c r="B222" s="86"/>
      <c r="C222" s="87"/>
      <c r="D222" s="85"/>
    </row>
    <row r="223" customHeight="1" spans="1:4">
      <c r="A223" s="83"/>
      <c r="B223" s="86"/>
      <c r="C223" s="87"/>
      <c r="D223" s="85"/>
    </row>
    <row r="224" customHeight="1" spans="1:4">
      <c r="A224" s="83"/>
      <c r="B224" s="86"/>
      <c r="C224" s="87"/>
      <c r="D224" s="85"/>
    </row>
    <row r="225" customHeight="1" spans="1:4">
      <c r="A225" s="83"/>
      <c r="B225" s="86"/>
      <c r="C225" s="87"/>
      <c r="D225" s="85"/>
    </row>
    <row r="226" customHeight="1" spans="1:4">
      <c r="A226" s="83"/>
      <c r="B226" s="86"/>
      <c r="C226" s="87"/>
      <c r="D226" s="85"/>
    </row>
    <row r="227" customHeight="1" spans="1:4">
      <c r="A227" s="83"/>
      <c r="B227" s="86"/>
      <c r="C227" s="87"/>
      <c r="D227" s="85"/>
    </row>
    <row r="228" customHeight="1" spans="1:4">
      <c r="A228" s="83"/>
      <c r="B228" s="91"/>
      <c r="C228" s="92"/>
      <c r="D228" s="85"/>
    </row>
    <row r="229" customHeight="1" spans="1:4">
      <c r="A229" s="83"/>
      <c r="B229" s="91"/>
      <c r="C229" s="92"/>
      <c r="D229" s="85"/>
    </row>
    <row r="230" customHeight="1" spans="1:4">
      <c r="A230" s="83"/>
      <c r="B230" s="91"/>
      <c r="C230" s="92"/>
      <c r="D230" s="85"/>
    </row>
    <row r="231" customHeight="1" spans="1:4">
      <c r="A231" s="83"/>
      <c r="B231" s="91"/>
      <c r="C231" s="92"/>
      <c r="D231" s="85"/>
    </row>
    <row r="232" customHeight="1" spans="1:4">
      <c r="A232" s="83"/>
      <c r="B232" s="91"/>
      <c r="C232" s="92"/>
      <c r="D232" s="85"/>
    </row>
    <row r="233" customHeight="1" spans="1:4">
      <c r="A233" s="83"/>
      <c r="B233" s="86"/>
      <c r="C233" s="87"/>
      <c r="D233" s="85"/>
    </row>
    <row r="234" customHeight="1" spans="1:4">
      <c r="A234" s="83"/>
      <c r="B234" s="86"/>
      <c r="C234" s="87"/>
      <c r="D234" s="85"/>
    </row>
    <row r="235" customHeight="1" spans="1:4">
      <c r="A235" s="83"/>
      <c r="B235" s="86"/>
      <c r="C235" s="87"/>
      <c r="D235" s="85"/>
    </row>
    <row r="236" customHeight="1" spans="1:4">
      <c r="A236" s="83"/>
      <c r="B236" s="86"/>
      <c r="C236" s="87"/>
      <c r="D236" s="85"/>
    </row>
    <row r="237" customHeight="1" spans="1:4">
      <c r="A237" s="83"/>
      <c r="B237" s="86"/>
      <c r="C237" s="87"/>
      <c r="D237" s="85"/>
    </row>
    <row r="238" customHeight="1" spans="1:4">
      <c r="A238" s="83"/>
      <c r="B238" s="86"/>
      <c r="C238" s="87"/>
      <c r="D238" s="85"/>
    </row>
    <row r="239" customHeight="1" spans="1:4">
      <c r="A239" s="83"/>
      <c r="B239" s="91"/>
      <c r="C239" s="92"/>
      <c r="D239" s="85"/>
    </row>
    <row r="240" customHeight="1" spans="1:4">
      <c r="A240" s="83"/>
      <c r="B240" s="91"/>
      <c r="C240" s="92"/>
      <c r="D240" s="85"/>
    </row>
    <row r="241" customHeight="1" spans="1:4">
      <c r="A241" s="83"/>
      <c r="B241" s="91"/>
      <c r="C241" s="92"/>
      <c r="D241" s="85"/>
    </row>
    <row r="242" customHeight="1" spans="1:4">
      <c r="A242" s="83"/>
      <c r="B242" s="91"/>
      <c r="C242" s="92"/>
      <c r="D242" s="85"/>
    </row>
    <row r="243" customHeight="1" spans="1:4">
      <c r="A243" s="83"/>
      <c r="B243" s="91"/>
      <c r="C243" s="92"/>
      <c r="D243" s="85"/>
    </row>
    <row r="244" customHeight="1" spans="1:4">
      <c r="A244" s="83"/>
      <c r="B244" s="86"/>
      <c r="C244" s="87"/>
      <c r="D244" s="85"/>
    </row>
    <row r="245" customHeight="1" spans="1:4">
      <c r="A245" s="83"/>
      <c r="B245" s="86"/>
      <c r="C245" s="87"/>
      <c r="D245" s="85"/>
    </row>
    <row r="246" customHeight="1" spans="1:4">
      <c r="A246" s="83"/>
      <c r="B246" s="86"/>
      <c r="C246" s="87"/>
      <c r="D246" s="85"/>
    </row>
    <row r="247" customHeight="1" spans="1:4">
      <c r="A247" s="83"/>
      <c r="B247" s="86"/>
      <c r="C247" s="87"/>
      <c r="D247" s="85"/>
    </row>
    <row r="248" customHeight="1" spans="1:4">
      <c r="A248" s="83"/>
      <c r="B248" s="86"/>
      <c r="C248" s="87"/>
      <c r="D248" s="85"/>
    </row>
    <row r="249" customHeight="1" spans="1:4">
      <c r="A249" s="83"/>
      <c r="B249" s="86"/>
      <c r="C249" s="87"/>
      <c r="D249" s="85"/>
    </row>
    <row r="250" customHeight="1" spans="1:4">
      <c r="A250" s="83"/>
      <c r="B250" s="91"/>
      <c r="C250" s="92"/>
      <c r="D250" s="85"/>
    </row>
    <row r="251" customHeight="1" spans="1:4">
      <c r="A251" s="83"/>
      <c r="B251" s="91"/>
      <c r="C251" s="92"/>
      <c r="D251" s="85"/>
    </row>
    <row r="252" customHeight="1" spans="1:4">
      <c r="A252" s="83"/>
      <c r="B252" s="91"/>
      <c r="C252" s="92"/>
      <c r="D252" s="85"/>
    </row>
    <row r="253" customHeight="1" spans="1:4">
      <c r="A253" s="83"/>
      <c r="B253" s="91"/>
      <c r="C253" s="92"/>
      <c r="D253" s="85"/>
    </row>
    <row r="254" customHeight="1" spans="1:4">
      <c r="A254" s="83"/>
      <c r="B254" s="91"/>
      <c r="C254" s="92"/>
      <c r="D254" s="85"/>
    </row>
    <row r="255" customHeight="1" spans="1:4">
      <c r="A255" s="83"/>
      <c r="B255" s="86"/>
      <c r="C255" s="87"/>
      <c r="D255" s="85"/>
    </row>
    <row r="256" customHeight="1" spans="1:4">
      <c r="A256" s="83"/>
      <c r="B256" s="86"/>
      <c r="C256" s="87"/>
      <c r="D256" s="85"/>
    </row>
    <row r="257" customHeight="1" spans="1:4">
      <c r="A257" s="83"/>
      <c r="B257" s="86"/>
      <c r="C257" s="87"/>
      <c r="D257" s="85"/>
    </row>
    <row r="258" customHeight="1" spans="1:4">
      <c r="A258" s="83"/>
      <c r="B258" s="86"/>
      <c r="C258" s="87"/>
      <c r="D258" s="85"/>
    </row>
    <row r="259" customHeight="1" spans="1:4">
      <c r="A259" s="83"/>
      <c r="B259" s="86"/>
      <c r="C259" s="87"/>
      <c r="D259" s="85"/>
    </row>
    <row r="260" customHeight="1" spans="1:4">
      <c r="A260" s="83"/>
      <c r="B260" s="86"/>
      <c r="C260" s="87"/>
      <c r="D260" s="85"/>
    </row>
    <row r="261" customHeight="1" spans="1:4">
      <c r="A261" s="83"/>
      <c r="B261" s="91"/>
      <c r="C261" s="92"/>
      <c r="D261" s="85"/>
    </row>
    <row r="262" customHeight="1" spans="1:4">
      <c r="A262" s="83"/>
      <c r="B262" s="91"/>
      <c r="C262" s="92"/>
      <c r="D262" s="85"/>
    </row>
    <row r="263" customHeight="1" spans="1:4">
      <c r="A263" s="83"/>
      <c r="B263" s="91"/>
      <c r="C263" s="92"/>
      <c r="D263" s="85"/>
    </row>
    <row r="264" customHeight="1" spans="1:4">
      <c r="A264" s="83"/>
      <c r="B264" s="91"/>
      <c r="C264" s="92"/>
      <c r="D264" s="85"/>
    </row>
    <row r="265" customHeight="1" spans="1:4">
      <c r="A265" s="83"/>
      <c r="B265" s="91"/>
      <c r="C265" s="92"/>
      <c r="D265" s="85"/>
    </row>
    <row r="266" customHeight="1" spans="1:4">
      <c r="A266" s="83"/>
      <c r="B266" s="86"/>
      <c r="C266" s="87"/>
      <c r="D266" s="85"/>
    </row>
    <row r="267" customHeight="1" spans="1:4">
      <c r="A267" s="83"/>
      <c r="B267" s="86"/>
      <c r="C267" s="87"/>
      <c r="D267" s="85"/>
    </row>
    <row r="268" customHeight="1" spans="1:4">
      <c r="A268" s="83"/>
      <c r="B268" s="86"/>
      <c r="C268" s="87"/>
      <c r="D268" s="85"/>
    </row>
    <row r="269" customHeight="1" spans="1:4">
      <c r="A269" s="83"/>
      <c r="B269" s="86"/>
      <c r="C269" s="87"/>
      <c r="D269" s="85"/>
    </row>
    <row r="270" customHeight="1" spans="1:4">
      <c r="A270" s="83"/>
      <c r="B270" s="86"/>
      <c r="C270" s="87"/>
      <c r="D270" s="85"/>
    </row>
    <row r="271" customHeight="1" spans="1:4">
      <c r="A271" s="83"/>
      <c r="B271" s="86"/>
      <c r="C271" s="87"/>
      <c r="D271" s="85"/>
    </row>
    <row r="272" customHeight="1" spans="1:4">
      <c r="A272" s="83"/>
      <c r="B272" s="91"/>
      <c r="C272" s="92"/>
      <c r="D272" s="85"/>
    </row>
    <row r="273" customHeight="1" spans="1:4">
      <c r="A273" s="83"/>
      <c r="B273" s="91"/>
      <c r="C273" s="92"/>
      <c r="D273" s="85"/>
    </row>
    <row r="274" customHeight="1" spans="1:4">
      <c r="A274" s="83"/>
      <c r="B274" s="91"/>
      <c r="C274" s="92"/>
      <c r="D274" s="85"/>
    </row>
    <row r="275" customHeight="1" spans="1:4">
      <c r="A275" s="83"/>
      <c r="B275" s="91"/>
      <c r="C275" s="92"/>
      <c r="D275" s="85"/>
    </row>
    <row r="276" customHeight="1" spans="1:4">
      <c r="A276" s="83"/>
      <c r="B276" s="91"/>
      <c r="C276" s="92"/>
      <c r="D276" s="85"/>
    </row>
    <row r="277" customHeight="1" spans="1:4">
      <c r="A277" s="83"/>
      <c r="B277" s="86"/>
      <c r="C277" s="87"/>
      <c r="D277" s="85"/>
    </row>
    <row r="278" customHeight="1" spans="1:4">
      <c r="A278" s="83"/>
      <c r="B278" s="86"/>
      <c r="C278" s="87"/>
      <c r="D278" s="85"/>
    </row>
    <row r="279" customHeight="1" spans="1:4">
      <c r="A279" s="83"/>
      <c r="B279" s="86"/>
      <c r="C279" s="87"/>
      <c r="D279" s="85"/>
    </row>
    <row r="280" customHeight="1" spans="1:4">
      <c r="A280" s="83"/>
      <c r="B280" s="86"/>
      <c r="C280" s="87"/>
      <c r="D280" s="85"/>
    </row>
    <row r="281" customHeight="1" spans="1:4">
      <c r="A281" s="83"/>
      <c r="B281" s="86"/>
      <c r="C281" s="87"/>
      <c r="D281" s="85"/>
    </row>
    <row r="282" customHeight="1" spans="1:4">
      <c r="A282" s="83"/>
      <c r="B282" s="86"/>
      <c r="C282" s="87"/>
      <c r="D282" s="85"/>
    </row>
    <row r="283" customHeight="1" spans="1:4">
      <c r="A283" s="83"/>
      <c r="B283" s="91"/>
      <c r="C283" s="92"/>
      <c r="D283" s="85"/>
    </row>
    <row r="284" customHeight="1" spans="1:4">
      <c r="A284" s="83"/>
      <c r="B284" s="91"/>
      <c r="C284" s="92"/>
      <c r="D284" s="85"/>
    </row>
    <row r="285" customHeight="1" spans="1:4">
      <c r="A285" s="83"/>
      <c r="B285" s="91"/>
      <c r="C285" s="92"/>
      <c r="D285" s="85"/>
    </row>
    <row r="286" customHeight="1" spans="1:4">
      <c r="A286" s="83"/>
      <c r="B286" s="91"/>
      <c r="C286" s="92"/>
      <c r="D286" s="85"/>
    </row>
    <row r="287" customHeight="1" spans="1:4">
      <c r="A287" s="1"/>
      <c r="B287" s="1"/>
      <c r="C287" s="96"/>
      <c r="D287" s="97"/>
    </row>
    <row r="288" customHeight="1" spans="1:4">
      <c r="A288" s="1"/>
      <c r="B288" s="1"/>
      <c r="C288" s="96"/>
      <c r="D288" s="97"/>
    </row>
    <row r="289" customHeight="1" spans="1:4">
      <c r="A289" s="1"/>
      <c r="B289" s="1"/>
      <c r="C289" s="96"/>
      <c r="D289" s="97"/>
    </row>
    <row r="290" customHeight="1" spans="1:4">
      <c r="A290" s="1"/>
      <c r="B290" s="1"/>
      <c r="C290" s="96"/>
      <c r="D290" s="97"/>
    </row>
    <row r="291" customHeight="1" spans="1:4">
      <c r="A291" s="1"/>
      <c r="B291" s="1"/>
      <c r="C291" s="96"/>
      <c r="D291" s="97"/>
    </row>
    <row r="292" customHeight="1" spans="1:4">
      <c r="A292" s="1"/>
      <c r="B292" s="1"/>
      <c r="C292" s="96"/>
      <c r="D292" s="97"/>
    </row>
    <row r="293" customHeight="1" spans="1:4">
      <c r="A293" s="1"/>
      <c r="B293" s="1"/>
      <c r="C293" s="96"/>
      <c r="D293" s="97"/>
    </row>
    <row r="294" customHeight="1" spans="1:4">
      <c r="A294" s="1"/>
      <c r="B294" s="1"/>
      <c r="C294" s="96"/>
      <c r="D294" s="97"/>
    </row>
    <row r="295" customHeight="1" spans="1:4">
      <c r="A295" s="1"/>
      <c r="B295" s="1"/>
      <c r="C295" s="96"/>
      <c r="D295" s="97"/>
    </row>
    <row r="296" customHeight="1" spans="1:4">
      <c r="A296" s="1"/>
      <c r="B296" s="1"/>
      <c r="C296" s="96"/>
      <c r="D296" s="97"/>
    </row>
    <row r="297" customHeight="1" spans="1:4">
      <c r="A297" s="1"/>
      <c r="B297" s="1"/>
      <c r="C297" s="96"/>
      <c r="D297" s="97"/>
    </row>
    <row r="298" customHeight="1" spans="1:4">
      <c r="A298" s="1"/>
      <c r="B298" s="1"/>
      <c r="C298" s="96"/>
      <c r="D298" s="97"/>
    </row>
    <row r="299" customHeight="1" spans="1:4">
      <c r="A299" s="1"/>
      <c r="B299" s="1"/>
      <c r="C299" s="96"/>
      <c r="D299" s="97"/>
    </row>
    <row r="300" customHeight="1" spans="1:4">
      <c r="A300" s="1"/>
      <c r="B300" s="1"/>
      <c r="C300" s="96"/>
      <c r="D300" s="97"/>
    </row>
    <row r="301" customHeight="1" spans="1:4">
      <c r="A301" s="1"/>
      <c r="B301" s="1"/>
      <c r="C301" s="96"/>
      <c r="D301" s="97"/>
    </row>
    <row r="302" customHeight="1" spans="1:4">
      <c r="A302" s="1"/>
      <c r="B302" s="1"/>
      <c r="C302" s="96"/>
      <c r="D302" s="97"/>
    </row>
    <row r="303" customHeight="1" spans="1:4">
      <c r="A303" s="1"/>
      <c r="B303" s="1"/>
      <c r="C303" s="96"/>
      <c r="D303" s="97"/>
    </row>
    <row r="304" customHeight="1" spans="1:4">
      <c r="A304" s="1"/>
      <c r="B304" s="1"/>
      <c r="C304" s="96"/>
      <c r="D304" s="97"/>
    </row>
    <row r="305" customHeight="1" spans="1:4">
      <c r="A305" s="1"/>
      <c r="B305" s="1"/>
      <c r="C305" s="96"/>
      <c r="D305" s="97"/>
    </row>
    <row r="306" customHeight="1" spans="1:4">
      <c r="A306" s="1"/>
      <c r="B306" s="1"/>
      <c r="C306" s="96"/>
      <c r="D306" s="97"/>
    </row>
    <row r="307" customHeight="1" spans="1:4">
      <c r="A307" s="1"/>
      <c r="B307" s="1"/>
      <c r="C307" s="96"/>
      <c r="D307" s="97"/>
    </row>
    <row r="308" customHeight="1" spans="1:4">
      <c r="A308" s="1"/>
      <c r="B308" s="1"/>
      <c r="C308" s="96"/>
      <c r="D308" s="97"/>
    </row>
    <row r="309" customHeight="1" spans="1:4">
      <c r="A309" s="1"/>
      <c r="B309" s="1"/>
      <c r="C309" s="96"/>
      <c r="D309" s="97"/>
    </row>
    <row r="310" customHeight="1" spans="1:4">
      <c r="A310" s="1"/>
      <c r="B310" s="1"/>
      <c r="C310" s="96"/>
      <c r="D310" s="97"/>
    </row>
    <row r="311" customHeight="1" spans="1:4">
      <c r="A311" s="1"/>
      <c r="B311" s="1"/>
      <c r="C311" s="96"/>
      <c r="D311" s="97"/>
    </row>
    <row r="312" customHeight="1" spans="1:4">
      <c r="A312" s="1"/>
      <c r="B312" s="1"/>
      <c r="C312" s="96"/>
      <c r="D312" s="97"/>
    </row>
    <row r="313" customHeight="1" spans="1:4">
      <c r="A313" s="1"/>
      <c r="B313" s="1"/>
      <c r="C313" s="96"/>
      <c r="D313" s="97"/>
    </row>
    <row r="314" customHeight="1" spans="1:4">
      <c r="A314" s="1"/>
      <c r="B314" s="1"/>
      <c r="C314" s="96"/>
      <c r="D314" s="97"/>
    </row>
    <row r="315" customHeight="1" spans="1:4">
      <c r="A315" s="1"/>
      <c r="B315" s="1"/>
      <c r="C315" s="96"/>
      <c r="D315" s="97"/>
    </row>
    <row r="316" customHeight="1" spans="1:4">
      <c r="A316" s="1"/>
      <c r="B316" s="1"/>
      <c r="C316" s="96"/>
      <c r="D316" s="97"/>
    </row>
    <row r="317" customHeight="1" spans="1:4">
      <c r="A317" s="1"/>
      <c r="B317" s="1"/>
      <c r="C317" s="96"/>
      <c r="D317" s="97"/>
    </row>
    <row r="318" customHeight="1" spans="1:4">
      <c r="A318" s="1"/>
      <c r="B318" s="1"/>
      <c r="C318" s="96"/>
      <c r="D318" s="97"/>
    </row>
    <row r="319" customHeight="1" spans="1:4">
      <c r="A319" s="1"/>
      <c r="B319" s="1"/>
      <c r="C319" s="96"/>
      <c r="D319" s="97"/>
    </row>
    <row r="320" customHeight="1" spans="1:4">
      <c r="A320" s="1"/>
      <c r="B320" s="1"/>
      <c r="C320" s="96"/>
      <c r="D320" s="97"/>
    </row>
    <row r="321" customHeight="1" spans="1:4">
      <c r="A321" s="1"/>
      <c r="B321" s="1"/>
      <c r="C321" s="96"/>
      <c r="D321" s="97"/>
    </row>
    <row r="322" customHeight="1" spans="1:4">
      <c r="A322" s="1"/>
      <c r="B322" s="1"/>
      <c r="C322" s="96"/>
      <c r="D322" s="97"/>
    </row>
    <row r="323" customHeight="1" spans="1:4">
      <c r="A323" s="1"/>
      <c r="B323" s="1"/>
      <c r="C323" s="96"/>
      <c r="D323" s="97"/>
    </row>
    <row r="324" customHeight="1" spans="1:4">
      <c r="A324" s="1"/>
      <c r="B324" s="1"/>
      <c r="C324" s="96"/>
      <c r="D324" s="97"/>
    </row>
    <row r="325" customHeight="1" spans="1:4">
      <c r="A325" s="1"/>
      <c r="B325" s="1"/>
      <c r="C325" s="96"/>
      <c r="D325" s="97"/>
    </row>
    <row r="326" customHeight="1" spans="1:4">
      <c r="A326" s="1"/>
      <c r="B326" s="1"/>
      <c r="C326" s="96"/>
      <c r="D326" s="97"/>
    </row>
    <row r="327" customHeight="1" spans="1:4">
      <c r="A327" s="1"/>
      <c r="B327" s="1"/>
      <c r="C327" s="96"/>
      <c r="D327" s="97"/>
    </row>
    <row r="328" customHeight="1" spans="1:4">
      <c r="A328" s="1"/>
      <c r="B328" s="1"/>
      <c r="C328" s="96"/>
      <c r="D328" s="97"/>
    </row>
    <row r="329" customHeight="1" spans="1:4">
      <c r="A329" s="1"/>
      <c r="B329" s="1"/>
      <c r="C329" s="96"/>
      <c r="D329" s="97"/>
    </row>
    <row r="330" customHeight="1" spans="1:4">
      <c r="A330" s="1"/>
      <c r="B330" s="1"/>
      <c r="C330" s="96"/>
      <c r="D330" s="97"/>
    </row>
    <row r="331" customHeight="1" spans="1:4">
      <c r="A331" s="1"/>
      <c r="B331" s="1"/>
      <c r="C331" s="96"/>
      <c r="D331" s="97"/>
    </row>
    <row r="332" customHeight="1" spans="1:4">
      <c r="A332" s="1"/>
      <c r="B332" s="1"/>
      <c r="C332" s="96"/>
      <c r="D332" s="97"/>
    </row>
    <row r="333" customHeight="1" spans="1:4">
      <c r="A333" s="1"/>
      <c r="B333" s="1"/>
      <c r="C333" s="96"/>
      <c r="D333" s="97"/>
    </row>
    <row r="334" customHeight="1" spans="1:4">
      <c r="A334" s="1"/>
      <c r="B334" s="1"/>
      <c r="C334" s="96"/>
      <c r="D334" s="97"/>
    </row>
    <row r="335" customHeight="1" spans="1:4">
      <c r="A335" s="1"/>
      <c r="B335" s="1"/>
      <c r="C335" s="96"/>
      <c r="D335" s="97"/>
    </row>
    <row r="336" customHeight="1" spans="1:4">
      <c r="A336" s="1"/>
      <c r="B336" s="1"/>
      <c r="C336" s="96"/>
      <c r="D336" s="97"/>
    </row>
    <row r="337" customHeight="1" spans="1:4">
      <c r="A337" s="1"/>
      <c r="B337" s="1"/>
      <c r="C337" s="96"/>
      <c r="D337" s="97"/>
    </row>
    <row r="338" customHeight="1" spans="1:4">
      <c r="A338" s="1"/>
      <c r="B338" s="1"/>
      <c r="C338" s="96"/>
      <c r="D338" s="97"/>
    </row>
    <row r="339" customHeight="1" spans="1:4">
      <c r="A339" s="1"/>
      <c r="B339" s="1"/>
      <c r="C339" s="96"/>
      <c r="D339" s="97"/>
    </row>
    <row r="340" customHeight="1" spans="1:4">
      <c r="A340" s="1"/>
      <c r="B340" s="1"/>
      <c r="C340" s="96"/>
      <c r="D340" s="97"/>
    </row>
    <row r="341" customHeight="1" spans="1:4">
      <c r="A341" s="1"/>
      <c r="B341" s="1"/>
      <c r="C341" s="96"/>
      <c r="D341" s="97"/>
    </row>
    <row r="342" customHeight="1" spans="1:4">
      <c r="A342" s="1"/>
      <c r="B342" s="1"/>
      <c r="C342" s="96"/>
      <c r="D342" s="97"/>
    </row>
    <row r="343" customHeight="1" spans="1:4">
      <c r="A343" s="1"/>
      <c r="B343" s="1"/>
      <c r="C343" s="96"/>
      <c r="D343" s="97"/>
    </row>
    <row r="344" customHeight="1" spans="1:4">
      <c r="A344" s="1"/>
      <c r="B344" s="1"/>
      <c r="C344" s="96"/>
      <c r="D344" s="97"/>
    </row>
    <row r="345" customHeight="1" spans="1:4">
      <c r="A345" s="1"/>
      <c r="B345" s="1"/>
      <c r="C345" s="96"/>
      <c r="D345" s="97"/>
    </row>
    <row r="346" customHeight="1" spans="1:4">
      <c r="A346" s="1"/>
      <c r="B346" s="1"/>
      <c r="C346" s="96"/>
      <c r="D346" s="97"/>
    </row>
    <row r="347" customHeight="1" spans="1:4">
      <c r="A347" s="1"/>
      <c r="B347" s="1"/>
      <c r="C347" s="96"/>
      <c r="D347" s="97"/>
    </row>
    <row r="348" customHeight="1" spans="1:4">
      <c r="A348" s="1"/>
      <c r="B348" s="1"/>
      <c r="C348" s="96"/>
      <c r="D348" s="97"/>
    </row>
    <row r="349" customHeight="1" spans="1:4">
      <c r="A349" s="1"/>
      <c r="B349" s="1"/>
      <c r="C349" s="96"/>
      <c r="D349" s="97"/>
    </row>
    <row r="350" customHeight="1" spans="1:4">
      <c r="A350" s="1"/>
      <c r="B350" s="1"/>
      <c r="C350" s="96"/>
      <c r="D350" s="97"/>
    </row>
    <row r="351" customHeight="1" spans="1:4">
      <c r="A351" s="1"/>
      <c r="B351" s="1"/>
      <c r="C351" s="96"/>
      <c r="D351" s="97"/>
    </row>
    <row r="352" customHeight="1" spans="1:4">
      <c r="A352" s="1"/>
      <c r="B352" s="1"/>
      <c r="C352" s="96"/>
      <c r="D352" s="97"/>
    </row>
    <row r="353" customHeight="1" spans="1:4">
      <c r="A353" s="1"/>
      <c r="B353" s="1"/>
      <c r="C353" s="96"/>
      <c r="D353" s="97"/>
    </row>
    <row r="354" customHeight="1" spans="1:4">
      <c r="A354" s="1"/>
      <c r="B354" s="1"/>
      <c r="C354" s="96"/>
      <c r="D354" s="97"/>
    </row>
    <row r="355" customHeight="1" spans="1:4">
      <c r="A355" s="1"/>
      <c r="B355" s="1"/>
      <c r="C355" s="96"/>
      <c r="D355" s="97"/>
    </row>
    <row r="356" customHeight="1" spans="1:4">
      <c r="A356" s="1"/>
      <c r="B356" s="1"/>
      <c r="C356" s="96"/>
      <c r="D356" s="97"/>
    </row>
    <row r="357" customHeight="1" spans="1:4">
      <c r="A357" s="1"/>
      <c r="B357" s="1"/>
      <c r="C357" s="96"/>
      <c r="D357" s="97"/>
    </row>
    <row r="358" customHeight="1" spans="1:4">
      <c r="A358" s="1"/>
      <c r="B358" s="1"/>
      <c r="C358" s="96"/>
      <c r="D358" s="97"/>
    </row>
    <row r="359" customHeight="1" spans="1:4">
      <c r="A359" s="1"/>
      <c r="B359" s="1"/>
      <c r="C359" s="96"/>
      <c r="D359" s="97"/>
    </row>
    <row r="360" customHeight="1" spans="1:4">
      <c r="A360" s="1"/>
      <c r="B360" s="1"/>
      <c r="C360" s="96"/>
      <c r="D360" s="97"/>
    </row>
    <row r="361" customHeight="1" spans="1:4">
      <c r="A361" s="1"/>
      <c r="B361" s="1"/>
      <c r="C361" s="96"/>
      <c r="D361" s="97"/>
    </row>
    <row r="362" customHeight="1" spans="1:4">
      <c r="A362" s="1"/>
      <c r="B362" s="1"/>
      <c r="C362" s="96"/>
      <c r="D362" s="97"/>
    </row>
    <row r="363" customHeight="1" spans="1:4">
      <c r="A363" s="1"/>
      <c r="B363" s="1"/>
      <c r="C363" s="96"/>
      <c r="D363" s="97"/>
    </row>
    <row r="364" customHeight="1" spans="1:4">
      <c r="A364" s="1"/>
      <c r="B364" s="1"/>
      <c r="C364" s="96"/>
      <c r="D364" s="97"/>
    </row>
    <row r="365" customHeight="1" spans="1:4">
      <c r="A365" s="1"/>
      <c r="B365" s="1"/>
      <c r="C365" s="96"/>
      <c r="D365" s="97"/>
    </row>
    <row r="366" customHeight="1" spans="1:4">
      <c r="A366" s="1"/>
      <c r="B366" s="1"/>
      <c r="C366" s="96"/>
      <c r="D366" s="97"/>
    </row>
    <row r="367" customHeight="1" spans="1:4">
      <c r="A367" s="1"/>
      <c r="B367" s="1"/>
      <c r="C367" s="96"/>
      <c r="D367" s="97"/>
    </row>
    <row r="368" customHeight="1" spans="1:4">
      <c r="A368" s="1"/>
      <c r="B368" s="1"/>
      <c r="C368" s="96"/>
      <c r="D368" s="97"/>
    </row>
    <row r="369" customHeight="1" spans="1:4">
      <c r="A369" s="1"/>
      <c r="B369" s="1"/>
      <c r="C369" s="96"/>
      <c r="D369" s="97"/>
    </row>
    <row r="370" customHeight="1" spans="1:4">
      <c r="A370" s="1"/>
      <c r="B370" s="1"/>
      <c r="C370" s="96"/>
      <c r="D370" s="97"/>
    </row>
    <row r="371" customHeight="1" spans="1:4">
      <c r="A371" s="1"/>
      <c r="B371" s="1"/>
      <c r="C371" s="96"/>
      <c r="D371" s="97"/>
    </row>
    <row r="372" customHeight="1" spans="1:4">
      <c r="A372" s="1"/>
      <c r="B372" s="1"/>
      <c r="C372" s="96"/>
      <c r="D372" s="97"/>
    </row>
    <row r="373" customHeight="1" spans="1:4">
      <c r="A373" s="1"/>
      <c r="B373" s="1"/>
      <c r="C373" s="96"/>
      <c r="D373" s="97"/>
    </row>
    <row r="374" customHeight="1" spans="1:4">
      <c r="A374" s="1"/>
      <c r="B374" s="1"/>
      <c r="C374" s="96"/>
      <c r="D374" s="97"/>
    </row>
    <row r="375" customHeight="1" spans="1:4">
      <c r="A375" s="1"/>
      <c r="B375" s="1"/>
      <c r="C375" s="96"/>
      <c r="D375" s="97"/>
    </row>
    <row r="376" customHeight="1" spans="1:4">
      <c r="A376" s="1"/>
      <c r="B376" s="1"/>
      <c r="C376" s="96"/>
      <c r="D376" s="97"/>
    </row>
    <row r="377" customHeight="1" spans="1:4">
      <c r="A377" s="1"/>
      <c r="B377" s="1"/>
      <c r="C377" s="96"/>
      <c r="D377" s="97"/>
    </row>
    <row r="378" customHeight="1" spans="1:4">
      <c r="A378" s="1"/>
      <c r="B378" s="1"/>
      <c r="C378" s="96"/>
      <c r="D378" s="97"/>
    </row>
    <row r="379" customHeight="1" spans="1:4">
      <c r="A379" s="1"/>
      <c r="B379" s="1"/>
      <c r="C379" s="96"/>
      <c r="D379" s="97"/>
    </row>
    <row r="380" customHeight="1" spans="1:4">
      <c r="A380" s="1"/>
      <c r="B380" s="1"/>
      <c r="C380" s="96"/>
      <c r="D380" s="97"/>
    </row>
    <row r="381" customHeight="1" spans="1:4">
      <c r="A381" s="1"/>
      <c r="B381" s="1"/>
      <c r="C381" s="96"/>
      <c r="D381" s="97"/>
    </row>
    <row r="382" customHeight="1" spans="1:4">
      <c r="A382" s="1"/>
      <c r="B382" s="1"/>
      <c r="C382" s="96"/>
      <c r="D382" s="97"/>
    </row>
    <row r="383" customHeight="1" spans="1:4">
      <c r="A383" s="1"/>
      <c r="B383" s="1"/>
      <c r="C383" s="96"/>
      <c r="D383" s="97"/>
    </row>
    <row r="384" customHeight="1" spans="1:4">
      <c r="A384" s="1"/>
      <c r="B384" s="1"/>
      <c r="C384" s="96"/>
      <c r="D384" s="97"/>
    </row>
    <row r="385" customHeight="1" spans="1:4">
      <c r="A385" s="1"/>
      <c r="B385" s="1"/>
      <c r="C385" s="96"/>
      <c r="D385" s="97"/>
    </row>
    <row r="386" customHeight="1" spans="1:4">
      <c r="A386" s="1"/>
      <c r="B386" s="1"/>
      <c r="C386" s="96"/>
      <c r="D386" s="97"/>
    </row>
    <row r="387" customHeight="1" spans="1:4">
      <c r="A387" s="1"/>
      <c r="B387" s="1"/>
      <c r="C387" s="96"/>
      <c r="D387" s="97"/>
    </row>
    <row r="388" customHeight="1" spans="1:4">
      <c r="A388" s="1"/>
      <c r="B388" s="1"/>
      <c r="C388" s="96"/>
      <c r="D388" s="97"/>
    </row>
    <row r="389" customHeight="1" spans="1:4">
      <c r="A389" s="1"/>
      <c r="B389" s="1"/>
      <c r="C389" s="96"/>
      <c r="D389" s="97"/>
    </row>
    <row r="390" customHeight="1" spans="1:4">
      <c r="A390" s="1"/>
      <c r="B390" s="1"/>
      <c r="C390" s="96"/>
      <c r="D390" s="97"/>
    </row>
    <row r="391" customHeight="1" spans="1:4">
      <c r="A391" s="1"/>
      <c r="B391" s="1"/>
      <c r="C391" s="96"/>
      <c r="D391" s="97"/>
    </row>
    <row r="392" customHeight="1" spans="1:4">
      <c r="A392" s="1"/>
      <c r="B392" s="1"/>
      <c r="C392" s="96"/>
      <c r="D392" s="97"/>
    </row>
    <row r="393" customHeight="1" spans="1:4">
      <c r="A393" s="1"/>
      <c r="B393" s="1"/>
      <c r="C393" s="96"/>
      <c r="D393" s="97"/>
    </row>
    <row r="394" customHeight="1" spans="1:4">
      <c r="A394" s="1"/>
      <c r="B394" s="1"/>
      <c r="C394" s="96"/>
      <c r="D394" s="97"/>
    </row>
    <row r="395" customHeight="1" spans="1:4">
      <c r="A395" s="1"/>
      <c r="B395" s="1"/>
      <c r="C395" s="96"/>
      <c r="D395" s="97"/>
    </row>
    <row r="396" customHeight="1" spans="1:4">
      <c r="A396" s="1"/>
      <c r="B396" s="1"/>
      <c r="C396" s="96"/>
      <c r="D396" s="97"/>
    </row>
    <row r="397" customHeight="1" spans="1:4">
      <c r="A397" s="1"/>
      <c r="B397" s="1"/>
      <c r="C397" s="96"/>
      <c r="D397" s="97"/>
    </row>
    <row r="398" customHeight="1" spans="1:4">
      <c r="A398" s="1"/>
      <c r="B398" s="1"/>
      <c r="C398" s="96"/>
      <c r="D398" s="97"/>
    </row>
    <row r="399" customHeight="1" spans="1:4">
      <c r="A399" s="1"/>
      <c r="B399" s="1"/>
      <c r="C399" s="96"/>
      <c r="D399" s="97"/>
    </row>
    <row r="400" customHeight="1" spans="1:4">
      <c r="A400" s="1"/>
      <c r="B400" s="1"/>
      <c r="C400" s="96"/>
      <c r="D400" s="97"/>
    </row>
    <row r="401" customHeight="1" spans="1:4">
      <c r="A401" s="1"/>
      <c r="B401" s="1"/>
      <c r="C401" s="96"/>
      <c r="D401" s="97"/>
    </row>
    <row r="402" customHeight="1" spans="1:4">
      <c r="A402" s="1"/>
      <c r="B402" s="1"/>
      <c r="C402" s="96"/>
      <c r="D402" s="97"/>
    </row>
    <row r="403" customHeight="1" spans="1:4">
      <c r="A403" s="1"/>
      <c r="B403" s="1"/>
      <c r="C403" s="96"/>
      <c r="D403" s="97"/>
    </row>
    <row r="404" customHeight="1" spans="1:4">
      <c r="A404" s="1"/>
      <c r="B404" s="1"/>
      <c r="C404" s="96"/>
      <c r="D404" s="97"/>
    </row>
    <row r="405" customHeight="1" spans="1:4">
      <c r="A405" s="1"/>
      <c r="B405" s="1"/>
      <c r="C405" s="96"/>
      <c r="D405" s="97"/>
    </row>
    <row r="406" customHeight="1" spans="1:4">
      <c r="A406" s="1"/>
      <c r="B406" s="1"/>
      <c r="C406" s="96"/>
      <c r="D406" s="97"/>
    </row>
    <row r="407" customHeight="1" spans="1:4">
      <c r="A407" s="1"/>
      <c r="B407" s="1"/>
      <c r="C407" s="96"/>
      <c r="D407" s="97"/>
    </row>
    <row r="408" customHeight="1" spans="1:4">
      <c r="A408" s="1"/>
      <c r="B408" s="1"/>
      <c r="C408" s="96"/>
      <c r="D408" s="97"/>
    </row>
    <row r="409" customHeight="1" spans="1:4">
      <c r="A409" s="1"/>
      <c r="B409" s="1"/>
      <c r="C409" s="96"/>
      <c r="D409" s="97"/>
    </row>
    <row r="410" customHeight="1" spans="1:4">
      <c r="A410" s="1"/>
      <c r="B410" s="1"/>
      <c r="C410" s="96"/>
      <c r="D410" s="97"/>
    </row>
    <row r="411" customHeight="1" spans="1:4">
      <c r="A411" s="1"/>
      <c r="B411" s="1"/>
      <c r="C411" s="96"/>
      <c r="D411" s="97"/>
    </row>
    <row r="412" customHeight="1" spans="1:4">
      <c r="A412" s="1"/>
      <c r="B412" s="1"/>
      <c r="C412" s="96"/>
      <c r="D412" s="97"/>
    </row>
    <row r="413" customHeight="1" spans="1:4">
      <c r="A413" s="1"/>
      <c r="B413" s="1"/>
      <c r="C413" s="96"/>
      <c r="D413" s="97"/>
    </row>
    <row r="414" customHeight="1" spans="1:4">
      <c r="A414" s="1"/>
      <c r="B414" s="1"/>
      <c r="C414" s="96"/>
      <c r="D414" s="97"/>
    </row>
    <row r="415" customHeight="1" spans="1:4">
      <c r="A415" s="1"/>
      <c r="B415" s="1"/>
      <c r="C415" s="96"/>
      <c r="D415" s="97"/>
    </row>
    <row r="416" customHeight="1" spans="1:4">
      <c r="A416" s="1"/>
      <c r="B416" s="1"/>
      <c r="C416" s="96"/>
      <c r="D416" s="97"/>
    </row>
    <row r="417" customHeight="1" spans="1:4">
      <c r="A417" s="1"/>
      <c r="B417" s="1"/>
      <c r="C417" s="96"/>
      <c r="D417" s="97"/>
    </row>
    <row r="418" customHeight="1" spans="1:4">
      <c r="A418" s="1"/>
      <c r="B418" s="1"/>
      <c r="C418" s="96"/>
      <c r="D418" s="97"/>
    </row>
    <row r="419" customHeight="1" spans="1:4">
      <c r="A419" s="1"/>
      <c r="B419" s="1"/>
      <c r="C419" s="96"/>
      <c r="D419" s="97"/>
    </row>
    <row r="420" customHeight="1" spans="1:4">
      <c r="A420" s="1"/>
      <c r="B420" s="1"/>
      <c r="C420" s="96"/>
      <c r="D420" s="97"/>
    </row>
    <row r="421" customHeight="1" spans="1:4">
      <c r="A421" s="1"/>
      <c r="B421" s="1"/>
      <c r="C421" s="96"/>
      <c r="D421" s="97"/>
    </row>
    <row r="422" customHeight="1" spans="1:4">
      <c r="A422" s="1"/>
      <c r="B422" s="1"/>
      <c r="C422" s="96"/>
      <c r="D422" s="97"/>
    </row>
    <row r="423" customHeight="1" spans="1:4">
      <c r="A423" s="1"/>
      <c r="B423" s="1"/>
      <c r="C423" s="96"/>
      <c r="D423" s="97"/>
    </row>
    <row r="424" customHeight="1" spans="1:4">
      <c r="A424" s="1"/>
      <c r="B424" s="1"/>
      <c r="C424" s="96"/>
      <c r="D424" s="97"/>
    </row>
    <row r="425" customHeight="1" spans="1:4">
      <c r="A425" s="1"/>
      <c r="B425" s="1"/>
      <c r="C425" s="96"/>
      <c r="D425" s="97"/>
    </row>
    <row r="426" customHeight="1" spans="1:4">
      <c r="A426" s="1"/>
      <c r="B426" s="1"/>
      <c r="C426" s="96"/>
      <c r="D426" s="97"/>
    </row>
    <row r="427" customHeight="1" spans="1:4">
      <c r="A427" s="1"/>
      <c r="B427" s="1"/>
      <c r="C427" s="96"/>
      <c r="D427" s="97"/>
    </row>
    <row r="428" customHeight="1" spans="1:4">
      <c r="A428" s="1"/>
      <c r="B428" s="1"/>
      <c r="C428" s="96"/>
      <c r="D428" s="97"/>
    </row>
    <row r="429" customHeight="1" spans="1:4">
      <c r="A429" s="1"/>
      <c r="B429" s="1"/>
      <c r="C429" s="96"/>
      <c r="D429" s="97"/>
    </row>
    <row r="430" customHeight="1" spans="1:4">
      <c r="A430" s="1"/>
      <c r="B430" s="1"/>
      <c r="C430" s="96"/>
      <c r="D430" s="97"/>
    </row>
    <row r="431" customHeight="1" spans="1:4">
      <c r="A431" s="1"/>
      <c r="B431" s="1"/>
      <c r="C431" s="96"/>
      <c r="D431" s="97"/>
    </row>
    <row r="432" customHeight="1" spans="1:4">
      <c r="A432" s="1"/>
      <c r="B432" s="1"/>
      <c r="C432" s="96"/>
      <c r="D432" s="97"/>
    </row>
    <row r="433" customHeight="1" spans="1:4">
      <c r="A433" s="1"/>
      <c r="B433" s="1"/>
      <c r="C433" s="96"/>
      <c r="D433" s="97"/>
    </row>
    <row r="434" customHeight="1" spans="1:4">
      <c r="A434" s="1"/>
      <c r="B434" s="1"/>
      <c r="C434" s="96"/>
      <c r="D434" s="97"/>
    </row>
    <row r="435" customHeight="1" spans="1:4">
      <c r="A435" s="1"/>
      <c r="B435" s="1"/>
      <c r="C435" s="96"/>
      <c r="D435" s="97"/>
    </row>
    <row r="436" customHeight="1" spans="1:4">
      <c r="A436" s="1"/>
      <c r="B436" s="1"/>
      <c r="C436" s="96"/>
      <c r="D436" s="97"/>
    </row>
    <row r="437" customHeight="1" spans="1:4">
      <c r="A437" s="1"/>
      <c r="B437" s="1"/>
      <c r="C437" s="96"/>
      <c r="D437" s="97"/>
    </row>
    <row r="438" customHeight="1" spans="1:4">
      <c r="A438" s="1"/>
      <c r="B438" s="1"/>
      <c r="C438" s="96"/>
      <c r="D438" s="97"/>
    </row>
    <row r="439" customHeight="1" spans="1:4">
      <c r="A439" s="1"/>
      <c r="B439" s="1"/>
      <c r="C439" s="96"/>
      <c r="D439" s="97"/>
    </row>
    <row r="440" customHeight="1" spans="1:4">
      <c r="A440" s="1"/>
      <c r="B440" s="1"/>
      <c r="C440" s="96"/>
      <c r="D440" s="97"/>
    </row>
    <row r="441" customHeight="1" spans="1:4">
      <c r="A441" s="1"/>
      <c r="B441" s="1"/>
      <c r="C441" s="96"/>
      <c r="D441" s="97"/>
    </row>
    <row r="442" customHeight="1" spans="1:4">
      <c r="A442" s="1"/>
      <c r="B442" s="1"/>
      <c r="C442" s="96"/>
      <c r="D442" s="97"/>
    </row>
    <row r="443" customHeight="1" spans="1:4">
      <c r="A443" s="1"/>
      <c r="B443" s="1"/>
      <c r="C443" s="96"/>
      <c r="D443" s="97"/>
    </row>
    <row r="444" customHeight="1" spans="1:4">
      <c r="A444" s="1"/>
      <c r="B444" s="1"/>
      <c r="C444" s="96"/>
      <c r="D444" s="97"/>
    </row>
    <row r="445" customHeight="1" spans="1:4">
      <c r="A445" s="1"/>
      <c r="B445" s="1"/>
      <c r="C445" s="96"/>
      <c r="D445" s="97"/>
    </row>
    <row r="446" customHeight="1" spans="1:4">
      <c r="A446" s="1"/>
      <c r="B446" s="1"/>
      <c r="C446" s="96"/>
      <c r="D446" s="97"/>
    </row>
    <row r="447" customHeight="1" spans="1:4">
      <c r="A447" s="1"/>
      <c r="B447" s="1"/>
      <c r="C447" s="96"/>
      <c r="D447" s="97"/>
    </row>
    <row r="448" customHeight="1" spans="1:4">
      <c r="A448" s="1"/>
      <c r="B448" s="1"/>
      <c r="C448" s="96"/>
      <c r="D448" s="97"/>
    </row>
    <row r="449" customHeight="1" spans="1:4">
      <c r="A449" s="1"/>
      <c r="B449" s="1"/>
      <c r="C449" s="96"/>
      <c r="D449" s="97"/>
    </row>
    <row r="450" customHeight="1" spans="1:4">
      <c r="A450" s="1"/>
      <c r="B450" s="1"/>
      <c r="C450" s="96"/>
      <c r="D450" s="97"/>
    </row>
    <row r="451" customHeight="1" spans="1:4">
      <c r="A451" s="1"/>
      <c r="B451" s="1"/>
      <c r="C451" s="96"/>
      <c r="D451" s="97"/>
    </row>
    <row r="452" customHeight="1" spans="1:4">
      <c r="A452" s="1"/>
      <c r="B452" s="1"/>
      <c r="C452" s="96"/>
      <c r="D452" s="97"/>
    </row>
    <row r="453" customHeight="1" spans="1:4">
      <c r="A453" s="1"/>
      <c r="B453" s="1"/>
      <c r="C453" s="96"/>
      <c r="D453" s="97"/>
    </row>
    <row r="454" customHeight="1" spans="1:4">
      <c r="A454" s="1"/>
      <c r="B454" s="1"/>
      <c r="C454" s="96"/>
      <c r="D454" s="97"/>
    </row>
    <row r="455" customHeight="1" spans="1:4">
      <c r="A455" s="1"/>
      <c r="B455" s="1"/>
      <c r="C455" s="96"/>
      <c r="D455" s="97"/>
    </row>
    <row r="456" customHeight="1" spans="1:4">
      <c r="A456" s="1"/>
      <c r="B456" s="1"/>
      <c r="C456" s="96"/>
      <c r="D456" s="97"/>
    </row>
    <row r="457" customHeight="1" spans="1:4">
      <c r="A457" s="1"/>
      <c r="B457" s="1"/>
      <c r="C457" s="96"/>
      <c r="D457" s="97"/>
    </row>
    <row r="458" customHeight="1" spans="1:4">
      <c r="A458" s="1"/>
      <c r="B458" s="1"/>
      <c r="C458" s="96"/>
      <c r="D458" s="97"/>
    </row>
    <row r="459" customHeight="1" spans="1:4">
      <c r="A459" s="1"/>
      <c r="B459" s="1"/>
      <c r="C459" s="96"/>
      <c r="D459" s="97"/>
    </row>
    <row r="460" customHeight="1" spans="1:4">
      <c r="A460" s="1"/>
      <c r="B460" s="1"/>
      <c r="C460" s="96"/>
      <c r="D460" s="97"/>
    </row>
    <row r="461" customHeight="1" spans="1:4">
      <c r="A461" s="1"/>
      <c r="B461" s="1"/>
      <c r="C461" s="96"/>
      <c r="D461" s="97"/>
    </row>
    <row r="462" customHeight="1" spans="1:4">
      <c r="A462" s="1"/>
      <c r="B462" s="1"/>
      <c r="C462" s="96"/>
      <c r="D462" s="97"/>
    </row>
    <row r="463" customHeight="1" spans="1:4">
      <c r="A463" s="1"/>
      <c r="B463" s="1"/>
      <c r="C463" s="96"/>
      <c r="D463" s="97"/>
    </row>
    <row r="464" customHeight="1" spans="1:4">
      <c r="A464" s="1"/>
      <c r="B464" s="1"/>
      <c r="C464" s="96"/>
      <c r="D464" s="97"/>
    </row>
    <row r="465" customHeight="1" spans="1:4">
      <c r="A465" s="1"/>
      <c r="B465" s="1"/>
      <c r="C465" s="96"/>
      <c r="D465" s="97"/>
    </row>
    <row r="466" customHeight="1" spans="1:4">
      <c r="A466" s="1"/>
      <c r="B466" s="1"/>
      <c r="C466" s="96"/>
      <c r="D466" s="97"/>
    </row>
    <row r="467" customHeight="1" spans="1:4">
      <c r="A467" s="1"/>
      <c r="B467" s="1"/>
      <c r="C467" s="96"/>
      <c r="D467" s="97"/>
    </row>
    <row r="468" customHeight="1" spans="1:4">
      <c r="A468" s="1"/>
      <c r="B468" s="1"/>
      <c r="C468" s="96"/>
      <c r="D468" s="97"/>
    </row>
    <row r="469" customHeight="1" spans="1:4">
      <c r="A469" s="1"/>
      <c r="B469" s="1"/>
      <c r="C469" s="96"/>
      <c r="D469" s="97"/>
    </row>
    <row r="470" customHeight="1" spans="1:4">
      <c r="A470" s="1"/>
      <c r="B470" s="1"/>
      <c r="C470" s="96"/>
      <c r="D470" s="97"/>
    </row>
    <row r="471" customHeight="1" spans="1:4">
      <c r="A471" s="1"/>
      <c r="B471" s="1"/>
      <c r="C471" s="96"/>
      <c r="D471" s="97"/>
    </row>
    <row r="472" customHeight="1" spans="1:4">
      <c r="A472" s="1"/>
      <c r="B472" s="1"/>
      <c r="C472" s="96"/>
      <c r="D472" s="97"/>
    </row>
    <row r="473" customHeight="1" spans="1:4">
      <c r="A473" s="1"/>
      <c r="B473" s="1"/>
      <c r="C473" s="96"/>
      <c r="D473" s="97"/>
    </row>
    <row r="474" customHeight="1" spans="1:4">
      <c r="A474" s="1"/>
      <c r="B474" s="1"/>
      <c r="C474" s="96"/>
      <c r="D474" s="97"/>
    </row>
    <row r="475" customHeight="1" spans="1:4">
      <c r="A475" s="1"/>
      <c r="B475" s="1"/>
      <c r="C475" s="96"/>
      <c r="D475" s="97"/>
    </row>
    <row r="476" customHeight="1" spans="1:4">
      <c r="A476" s="1"/>
      <c r="B476" s="1"/>
      <c r="C476" s="96"/>
      <c r="D476" s="97"/>
    </row>
    <row r="477" customHeight="1" spans="1:4">
      <c r="A477" s="1"/>
      <c r="B477" s="1"/>
      <c r="C477" s="96"/>
      <c r="D477" s="97"/>
    </row>
    <row r="478" customHeight="1" spans="1:4">
      <c r="A478" s="1"/>
      <c r="B478" s="1"/>
      <c r="C478" s="96"/>
      <c r="D478" s="97"/>
    </row>
    <row r="479" customHeight="1" spans="1:4">
      <c r="A479" s="1"/>
      <c r="B479" s="1"/>
      <c r="C479" s="96"/>
      <c r="D479" s="97"/>
    </row>
    <row r="480" customHeight="1" spans="1:4">
      <c r="A480" s="1"/>
      <c r="B480" s="1"/>
      <c r="C480" s="96"/>
      <c r="D480" s="97"/>
    </row>
    <row r="481" customHeight="1" spans="1:4">
      <c r="A481" s="1"/>
      <c r="B481" s="1"/>
      <c r="C481" s="96"/>
      <c r="D481" s="97"/>
    </row>
    <row r="482" customHeight="1" spans="1:4">
      <c r="A482" s="1"/>
      <c r="B482" s="1"/>
      <c r="C482" s="96"/>
      <c r="D482" s="97"/>
    </row>
    <row r="483" customHeight="1" spans="1:4">
      <c r="A483" s="1"/>
      <c r="B483" s="1"/>
      <c r="C483" s="96"/>
      <c r="D483" s="97"/>
    </row>
    <row r="484" customHeight="1" spans="1:4">
      <c r="A484" s="1"/>
      <c r="B484" s="1"/>
      <c r="C484" s="96"/>
      <c r="D484" s="97"/>
    </row>
    <row r="485" customHeight="1" spans="1:4">
      <c r="A485" s="1"/>
      <c r="B485" s="1"/>
      <c r="C485" s="96"/>
      <c r="D485" s="97"/>
    </row>
    <row r="486" customHeight="1" spans="1:4">
      <c r="A486" s="1"/>
      <c r="B486" s="1"/>
      <c r="C486" s="96"/>
      <c r="D486" s="97"/>
    </row>
    <row r="487" customHeight="1" spans="1:4">
      <c r="A487" s="1"/>
      <c r="B487" s="1"/>
      <c r="C487" s="96"/>
      <c r="D487" s="97"/>
    </row>
    <row r="488" customHeight="1" spans="1:4">
      <c r="A488" s="1"/>
      <c r="B488" s="1"/>
      <c r="C488" s="96"/>
      <c r="D488" s="97"/>
    </row>
    <row r="489" customHeight="1" spans="1:4">
      <c r="A489" s="1"/>
      <c r="B489" s="1"/>
      <c r="C489" s="96"/>
      <c r="D489" s="97"/>
    </row>
    <row r="490" customHeight="1" spans="1:4">
      <c r="A490" s="1"/>
      <c r="B490" s="1"/>
      <c r="C490" s="96"/>
      <c r="D490" s="97"/>
    </row>
    <row r="491" customHeight="1" spans="1:4">
      <c r="A491" s="1"/>
      <c r="B491" s="1"/>
      <c r="C491" s="96"/>
      <c r="D491" s="97"/>
    </row>
    <row r="492" customHeight="1" spans="1:4">
      <c r="A492" s="1"/>
      <c r="B492" s="1"/>
      <c r="C492" s="96"/>
      <c r="D492" s="97"/>
    </row>
    <row r="493" customHeight="1" spans="1:4">
      <c r="A493" s="1"/>
      <c r="B493" s="1"/>
      <c r="C493" s="96"/>
      <c r="D493" s="97"/>
    </row>
    <row r="494" customHeight="1" spans="1:4">
      <c r="A494" s="1"/>
      <c r="B494" s="1"/>
      <c r="C494" s="96"/>
      <c r="D494" s="97"/>
    </row>
    <row r="495" customHeight="1" spans="1:4">
      <c r="A495" s="1"/>
      <c r="B495" s="1"/>
      <c r="C495" s="96"/>
      <c r="D495" s="97"/>
    </row>
    <row r="496" customHeight="1" spans="1:4">
      <c r="A496" s="1"/>
      <c r="B496" s="1"/>
      <c r="C496" s="96"/>
      <c r="D496" s="97"/>
    </row>
    <row r="497" customHeight="1" spans="1:4">
      <c r="A497" s="1"/>
      <c r="B497" s="1"/>
      <c r="C497" s="96"/>
      <c r="D497" s="97"/>
    </row>
    <row r="498" customHeight="1" spans="1:4">
      <c r="A498" s="1"/>
      <c r="B498" s="1"/>
      <c r="C498" s="96"/>
      <c r="D498" s="97"/>
    </row>
    <row r="499" customHeight="1" spans="1:4">
      <c r="A499" s="1"/>
      <c r="B499" s="1"/>
      <c r="C499" s="96"/>
      <c r="D499" s="97"/>
    </row>
    <row r="500" customHeight="1" spans="1:4">
      <c r="A500" s="1"/>
      <c r="B500" s="1"/>
      <c r="C500" s="96"/>
      <c r="D500" s="97"/>
    </row>
    <row r="501" customHeight="1" spans="1:4">
      <c r="A501" s="1"/>
      <c r="B501" s="1"/>
      <c r="C501" s="96"/>
      <c r="D501" s="97"/>
    </row>
    <row r="502" customHeight="1" spans="1:4">
      <c r="A502" s="1"/>
      <c r="B502" s="1"/>
      <c r="C502" s="96"/>
      <c r="D502" s="97"/>
    </row>
    <row r="503" customHeight="1" spans="1:4">
      <c r="A503" s="1"/>
      <c r="B503" s="1"/>
      <c r="C503" s="96"/>
      <c r="D503" s="97"/>
    </row>
    <row r="504" customHeight="1" spans="1:4">
      <c r="A504" s="1"/>
      <c r="B504" s="1"/>
      <c r="C504" s="96"/>
      <c r="D504" s="97"/>
    </row>
    <row r="505" customHeight="1" spans="1:4">
      <c r="A505" s="1"/>
      <c r="B505" s="1"/>
      <c r="C505" s="96"/>
      <c r="D505" s="97"/>
    </row>
    <row r="506" customHeight="1" spans="1:4">
      <c r="A506" s="1"/>
      <c r="B506" s="1"/>
      <c r="C506" s="96"/>
      <c r="D506" s="97"/>
    </row>
    <row r="507" customHeight="1" spans="1:4">
      <c r="A507" s="1"/>
      <c r="B507" s="1"/>
      <c r="C507" s="96"/>
      <c r="D507" s="97"/>
    </row>
    <row r="508" customHeight="1" spans="1:4">
      <c r="A508" s="1"/>
      <c r="B508" s="1"/>
      <c r="C508" s="96"/>
      <c r="D508" s="97"/>
    </row>
    <row r="509" customHeight="1" spans="1:4">
      <c r="A509" s="1"/>
      <c r="B509" s="1"/>
      <c r="C509" s="96"/>
      <c r="D509" s="97"/>
    </row>
    <row r="510" customHeight="1" spans="1:4">
      <c r="A510" s="1"/>
      <c r="B510" s="1"/>
      <c r="C510" s="96"/>
      <c r="D510" s="97"/>
    </row>
    <row r="511" customHeight="1" spans="1:4">
      <c r="A511" s="1"/>
      <c r="B511" s="1"/>
      <c r="C511" s="96"/>
      <c r="D511" s="97"/>
    </row>
    <row r="512" customHeight="1" spans="1:4">
      <c r="A512" s="1"/>
      <c r="B512" s="1"/>
      <c r="C512" s="96"/>
      <c r="D512" s="97"/>
    </row>
    <row r="513" customHeight="1" spans="1:4">
      <c r="A513" s="1"/>
      <c r="B513" s="1"/>
      <c r="C513" s="96"/>
      <c r="D513" s="97"/>
    </row>
    <row r="514" customHeight="1" spans="1:4">
      <c r="A514" s="1"/>
      <c r="B514" s="1"/>
      <c r="C514" s="96"/>
      <c r="D514" s="97"/>
    </row>
    <row r="515" customHeight="1" spans="1:4">
      <c r="A515" s="1"/>
      <c r="B515" s="1"/>
      <c r="C515" s="96"/>
      <c r="D515" s="97"/>
    </row>
    <row r="516" customHeight="1" spans="1:4">
      <c r="A516" s="1"/>
      <c r="B516" s="1"/>
      <c r="C516" s="96"/>
      <c r="D516" s="97"/>
    </row>
    <row r="517" customHeight="1" spans="1:4">
      <c r="A517" s="1"/>
      <c r="B517" s="1"/>
      <c r="C517" s="96"/>
      <c r="D517" s="97"/>
    </row>
    <row r="518" customHeight="1" spans="1:4">
      <c r="A518" s="1"/>
      <c r="B518" s="1"/>
      <c r="C518" s="96"/>
      <c r="D518" s="97"/>
    </row>
    <row r="519" customHeight="1" spans="1:4">
      <c r="A519" s="1"/>
      <c r="B519" s="1"/>
      <c r="C519" s="96"/>
      <c r="D519" s="97"/>
    </row>
    <row r="520" customHeight="1" spans="1:4">
      <c r="A520" s="1"/>
      <c r="B520" s="1"/>
      <c r="C520" s="96"/>
      <c r="D520" s="97"/>
    </row>
    <row r="521" customHeight="1" spans="1:4">
      <c r="A521" s="1"/>
      <c r="B521" s="1"/>
      <c r="C521" s="96"/>
      <c r="D521" s="97"/>
    </row>
    <row r="522" customHeight="1" spans="1:4">
      <c r="A522" s="1"/>
      <c r="B522" s="1"/>
      <c r="C522" s="96"/>
      <c r="D522" s="97"/>
    </row>
    <row r="523" customHeight="1" spans="1:4">
      <c r="A523" s="1"/>
      <c r="B523" s="1"/>
      <c r="C523" s="96"/>
      <c r="D523" s="97"/>
    </row>
    <row r="524" customHeight="1" spans="1:4">
      <c r="A524" s="1"/>
      <c r="B524" s="1"/>
      <c r="C524" s="96"/>
      <c r="D524" s="97"/>
    </row>
    <row r="525" customHeight="1" spans="1:4">
      <c r="A525" s="1"/>
      <c r="B525" s="1"/>
      <c r="C525" s="96"/>
      <c r="D525" s="97"/>
    </row>
    <row r="526" customHeight="1" spans="1:4">
      <c r="A526" s="1"/>
      <c r="B526" s="1"/>
      <c r="C526" s="96"/>
      <c r="D526" s="97"/>
    </row>
    <row r="527" customHeight="1" spans="1:4">
      <c r="A527" s="1"/>
      <c r="B527" s="1"/>
      <c r="C527" s="96"/>
      <c r="D527" s="97"/>
    </row>
    <row r="528" customHeight="1" spans="1:4">
      <c r="A528" s="1"/>
      <c r="B528" s="1"/>
      <c r="C528" s="96"/>
      <c r="D528" s="97"/>
    </row>
    <row r="529" customHeight="1" spans="1:4">
      <c r="A529" s="1"/>
      <c r="B529" s="1"/>
      <c r="C529" s="96"/>
      <c r="D529" s="97"/>
    </row>
    <row r="530" customHeight="1" spans="1:4">
      <c r="A530" s="1"/>
      <c r="B530" s="1"/>
      <c r="C530" s="96"/>
      <c r="D530" s="97"/>
    </row>
    <row r="531" customHeight="1" spans="1:4">
      <c r="A531" s="1"/>
      <c r="B531" s="1"/>
      <c r="C531" s="96"/>
      <c r="D531" s="97"/>
    </row>
    <row r="532" customHeight="1" spans="1:4">
      <c r="A532" s="1"/>
      <c r="B532" s="1"/>
      <c r="C532" s="96"/>
      <c r="D532" s="97"/>
    </row>
    <row r="533" customHeight="1" spans="1:4">
      <c r="A533" s="1"/>
      <c r="B533" s="1"/>
      <c r="C533" s="96"/>
      <c r="D533" s="97"/>
    </row>
    <row r="534" customHeight="1" spans="1:4">
      <c r="A534" s="1"/>
      <c r="B534" s="1"/>
      <c r="C534" s="96"/>
      <c r="D534" s="97"/>
    </row>
    <row r="535" customHeight="1" spans="1:4">
      <c r="A535" s="1"/>
      <c r="B535" s="1"/>
      <c r="C535" s="96"/>
      <c r="D535" s="97"/>
    </row>
    <row r="536" customHeight="1" spans="1:4">
      <c r="A536" s="1"/>
      <c r="B536" s="1"/>
      <c r="C536" s="96"/>
      <c r="D536" s="97"/>
    </row>
    <row r="537" customHeight="1" spans="1:4">
      <c r="A537" s="1"/>
      <c r="B537" s="1"/>
      <c r="C537" s="96"/>
      <c r="D537" s="97"/>
    </row>
    <row r="538" customHeight="1" spans="1:4">
      <c r="A538" s="1"/>
      <c r="B538" s="1"/>
      <c r="C538" s="96"/>
      <c r="D538" s="97"/>
    </row>
    <row r="539" customHeight="1" spans="1:4">
      <c r="A539" s="1"/>
      <c r="B539" s="1"/>
      <c r="C539" s="96"/>
      <c r="D539" s="97"/>
    </row>
    <row r="540" customHeight="1" spans="1:4">
      <c r="A540" s="1"/>
      <c r="B540" s="1"/>
      <c r="C540" s="96"/>
      <c r="D540" s="97"/>
    </row>
    <row r="541" customHeight="1" spans="1:4">
      <c r="A541" s="1"/>
      <c r="B541" s="1"/>
      <c r="C541" s="96"/>
      <c r="D541" s="97"/>
    </row>
    <row r="542" customHeight="1" spans="1:4">
      <c r="A542" s="1"/>
      <c r="B542" s="1"/>
      <c r="C542" s="96"/>
      <c r="D542" s="97"/>
    </row>
    <row r="543" customHeight="1" spans="1:4">
      <c r="A543" s="1"/>
      <c r="B543" s="1"/>
      <c r="C543" s="96"/>
      <c r="D543" s="97"/>
    </row>
    <row r="544" customHeight="1" spans="1:4">
      <c r="A544" s="1"/>
      <c r="B544" s="1"/>
      <c r="C544" s="96"/>
      <c r="D544" s="97"/>
    </row>
    <row r="545" customHeight="1" spans="1:4">
      <c r="A545" s="1"/>
      <c r="B545" s="1"/>
      <c r="C545" s="96"/>
      <c r="D545" s="97"/>
    </row>
    <row r="546" customHeight="1" spans="1:4">
      <c r="A546" s="1"/>
      <c r="B546" s="1"/>
      <c r="C546" s="96"/>
      <c r="D546" s="97"/>
    </row>
    <row r="547" customHeight="1" spans="1:4">
      <c r="A547" s="1"/>
      <c r="B547" s="1"/>
      <c r="C547" s="96"/>
      <c r="D547" s="97"/>
    </row>
    <row r="548" customHeight="1" spans="1:4">
      <c r="A548" s="1"/>
      <c r="B548" s="1"/>
      <c r="C548" s="96"/>
      <c r="D548" s="97"/>
    </row>
    <row r="549" customHeight="1" spans="1:4">
      <c r="A549" s="1"/>
      <c r="B549" s="1"/>
      <c r="C549" s="96"/>
      <c r="D549" s="97"/>
    </row>
    <row r="550" customHeight="1" spans="1:4">
      <c r="A550" s="1"/>
      <c r="B550" s="1"/>
      <c r="C550" s="96"/>
      <c r="D550" s="97"/>
    </row>
    <row r="551" customHeight="1" spans="1:4">
      <c r="A551" s="1"/>
      <c r="B551" s="1"/>
      <c r="C551" s="96"/>
      <c r="D551" s="97"/>
    </row>
    <row r="552" customHeight="1" spans="1:4">
      <c r="A552" s="1"/>
      <c r="B552" s="1"/>
      <c r="C552" s="96"/>
      <c r="D552" s="97"/>
    </row>
    <row r="553" customHeight="1" spans="1:4">
      <c r="A553" s="1"/>
      <c r="B553" s="1"/>
      <c r="C553" s="96"/>
      <c r="D553" s="97"/>
    </row>
    <row r="554" customHeight="1" spans="1:4">
      <c r="A554" s="1"/>
      <c r="B554" s="1"/>
      <c r="C554" s="96"/>
      <c r="D554" s="97"/>
    </row>
    <row r="555" customHeight="1" spans="1:4">
      <c r="A555" s="1"/>
      <c r="B555" s="1"/>
      <c r="C555" s="96"/>
      <c r="D555" s="97"/>
    </row>
    <row r="556" customHeight="1" spans="1:4">
      <c r="A556" s="1"/>
      <c r="B556" s="1"/>
      <c r="C556" s="96"/>
      <c r="D556" s="97"/>
    </row>
    <row r="557" customHeight="1" spans="1:4">
      <c r="A557" s="1"/>
      <c r="B557" s="1"/>
      <c r="C557" s="96"/>
      <c r="D557" s="97"/>
    </row>
    <row r="558" customHeight="1" spans="1:4">
      <c r="A558" s="1"/>
      <c r="B558" s="1"/>
      <c r="C558" s="96"/>
      <c r="D558" s="97"/>
    </row>
    <row r="559" customHeight="1" spans="1:4">
      <c r="A559" s="1"/>
      <c r="B559" s="1"/>
      <c r="C559" s="96"/>
      <c r="D559" s="97"/>
    </row>
    <row r="560" customHeight="1" spans="1:4">
      <c r="A560" s="1"/>
      <c r="B560" s="1"/>
      <c r="C560" s="96"/>
      <c r="D560" s="97"/>
    </row>
    <row r="561" customHeight="1" spans="1:4">
      <c r="A561" s="1"/>
      <c r="B561" s="1"/>
      <c r="C561" s="96"/>
      <c r="D561" s="97"/>
    </row>
    <row r="562" customHeight="1" spans="1:4">
      <c r="A562" s="1"/>
      <c r="B562" s="1"/>
      <c r="C562" s="96"/>
      <c r="D562" s="97"/>
    </row>
    <row r="563" customHeight="1" spans="1:4">
      <c r="A563" s="1"/>
      <c r="B563" s="1"/>
      <c r="C563" s="96"/>
      <c r="D563" s="97"/>
    </row>
    <row r="564" customHeight="1" spans="1:4">
      <c r="A564" s="1"/>
      <c r="B564" s="1"/>
      <c r="C564" s="96"/>
      <c r="D564" s="97"/>
    </row>
    <row r="565" customHeight="1" spans="1:4">
      <c r="A565" s="1"/>
      <c r="B565" s="1"/>
      <c r="C565" s="96"/>
      <c r="D565" s="97"/>
    </row>
    <row r="566" customHeight="1" spans="1:4">
      <c r="A566" s="1"/>
      <c r="B566" s="1"/>
      <c r="C566" s="96"/>
      <c r="D566" s="97"/>
    </row>
    <row r="567" customHeight="1" spans="1:4">
      <c r="A567" s="1"/>
      <c r="B567" s="1"/>
      <c r="C567" s="96"/>
      <c r="D567" s="97"/>
    </row>
    <row r="568" customHeight="1" spans="1:4">
      <c r="A568" s="1"/>
      <c r="B568" s="1"/>
      <c r="C568" s="96"/>
      <c r="D568" s="97"/>
    </row>
    <row r="569" customHeight="1" spans="1:4">
      <c r="A569" s="1"/>
      <c r="B569" s="1"/>
      <c r="C569" s="96"/>
      <c r="D569" s="97"/>
    </row>
    <row r="570" customHeight="1" spans="1:4">
      <c r="A570" s="1"/>
      <c r="B570" s="1"/>
      <c r="C570" s="96"/>
      <c r="D570" s="97"/>
    </row>
    <row r="571" customHeight="1" spans="1:4">
      <c r="A571" s="1"/>
      <c r="B571" s="1"/>
      <c r="C571" s="96"/>
      <c r="D571" s="97"/>
    </row>
    <row r="572" customHeight="1" spans="1:4">
      <c r="A572" s="1"/>
      <c r="B572" s="1"/>
      <c r="C572" s="96"/>
      <c r="D572" s="97"/>
    </row>
    <row r="573" customHeight="1" spans="1:4">
      <c r="A573" s="1"/>
      <c r="B573" s="1"/>
      <c r="C573" s="96"/>
      <c r="D573" s="97"/>
    </row>
    <row r="574" customHeight="1" spans="1:4">
      <c r="A574" s="1"/>
      <c r="B574" s="1"/>
      <c r="C574" s="96"/>
      <c r="D574" s="97"/>
    </row>
    <row r="575" customHeight="1" spans="1:4">
      <c r="A575" s="1"/>
      <c r="B575" s="1"/>
      <c r="C575" s="96"/>
      <c r="D575" s="97"/>
    </row>
    <row r="576" customHeight="1" spans="1:4">
      <c r="A576" s="1"/>
      <c r="B576" s="1"/>
      <c r="C576" s="96"/>
      <c r="D576" s="97"/>
    </row>
    <row r="577" customHeight="1" spans="1:4">
      <c r="A577" s="1"/>
      <c r="B577" s="1"/>
      <c r="C577" s="96"/>
      <c r="D577" s="97"/>
    </row>
    <row r="578" customHeight="1" spans="1:4">
      <c r="A578" s="1"/>
      <c r="B578" s="1"/>
      <c r="C578" s="96"/>
      <c r="D578" s="97"/>
    </row>
    <row r="579" customHeight="1" spans="1:4">
      <c r="A579" s="1"/>
      <c r="B579" s="1"/>
      <c r="C579" s="96"/>
      <c r="D579" s="97"/>
    </row>
    <row r="580" customHeight="1" spans="1:4">
      <c r="A580" s="1"/>
      <c r="B580" s="1"/>
      <c r="C580" s="96"/>
      <c r="D580" s="97"/>
    </row>
    <row r="581" customHeight="1" spans="1:4">
      <c r="A581" s="1"/>
      <c r="B581" s="1"/>
      <c r="C581" s="96"/>
      <c r="D581" s="97"/>
    </row>
    <row r="582" customHeight="1" spans="1:4">
      <c r="A582" s="1"/>
      <c r="B582" s="1"/>
      <c r="C582" s="96"/>
      <c r="D582" s="97"/>
    </row>
    <row r="583" customHeight="1" spans="1:4">
      <c r="A583" s="1"/>
      <c r="B583" s="1"/>
      <c r="C583" s="96"/>
      <c r="D583" s="97"/>
    </row>
    <row r="584" customHeight="1" spans="1:4">
      <c r="A584" s="1"/>
      <c r="B584" s="1"/>
      <c r="C584" s="96"/>
      <c r="D584" s="97"/>
    </row>
    <row r="585" customHeight="1" spans="1:4">
      <c r="A585" s="1"/>
      <c r="B585" s="1"/>
      <c r="C585" s="96"/>
      <c r="D585" s="97"/>
    </row>
    <row r="586" customHeight="1" spans="1:4">
      <c r="A586" s="1"/>
      <c r="B586" s="1"/>
      <c r="C586" s="96"/>
      <c r="D586" s="97"/>
    </row>
    <row r="587" customHeight="1" spans="1:4">
      <c r="A587" s="1"/>
      <c r="B587" s="1"/>
      <c r="C587" s="96"/>
      <c r="D587" s="97"/>
    </row>
    <row r="588" customHeight="1" spans="1:4">
      <c r="A588" s="1"/>
      <c r="B588" s="1"/>
      <c r="C588" s="96"/>
      <c r="D588" s="97"/>
    </row>
    <row r="589" customHeight="1" spans="1:4">
      <c r="A589" s="1"/>
      <c r="B589" s="1"/>
      <c r="C589" s="96"/>
      <c r="D589" s="97"/>
    </row>
    <row r="590" customHeight="1" spans="1:4">
      <c r="A590" s="1"/>
      <c r="B590" s="1"/>
      <c r="C590" s="96"/>
      <c r="D590" s="97"/>
    </row>
    <row r="591" customHeight="1" spans="1:4">
      <c r="A591" s="1"/>
      <c r="B591" s="1"/>
      <c r="C591" s="96"/>
      <c r="D591" s="97"/>
    </row>
    <row r="592" customHeight="1" spans="1:4">
      <c r="A592" s="1"/>
      <c r="B592" s="1"/>
      <c r="C592" s="96"/>
      <c r="D592" s="97"/>
    </row>
    <row r="593" customHeight="1" spans="1:4">
      <c r="A593" s="1"/>
      <c r="B593" s="1"/>
      <c r="C593" s="96"/>
      <c r="D593" s="97"/>
    </row>
    <row r="594" customHeight="1" spans="1:4">
      <c r="A594" s="1"/>
      <c r="B594" s="1"/>
      <c r="C594" s="96"/>
      <c r="D594" s="97"/>
    </row>
    <row r="595" customHeight="1" spans="1:4">
      <c r="A595" s="1"/>
      <c r="B595" s="1"/>
      <c r="C595" s="96"/>
      <c r="D595" s="97"/>
    </row>
    <row r="596" customHeight="1" spans="1:4">
      <c r="A596" s="1"/>
      <c r="B596" s="1"/>
      <c r="C596" s="96"/>
      <c r="D596" s="97"/>
    </row>
    <row r="597" customHeight="1" spans="1:4">
      <c r="A597" s="1"/>
      <c r="B597" s="1"/>
      <c r="C597" s="96"/>
      <c r="D597" s="97"/>
    </row>
    <row r="598" customHeight="1" spans="1:4">
      <c r="A598" s="1"/>
      <c r="B598" s="1"/>
      <c r="C598" s="96"/>
      <c r="D598" s="97"/>
    </row>
    <row r="599" customHeight="1" spans="1:4">
      <c r="A599" s="1"/>
      <c r="B599" s="1"/>
      <c r="C599" s="96"/>
      <c r="D599" s="97"/>
    </row>
    <row r="600" customHeight="1" spans="1:4">
      <c r="A600" s="1"/>
      <c r="B600" s="1"/>
      <c r="C600" s="96"/>
      <c r="D600" s="97"/>
    </row>
    <row r="601" customHeight="1" spans="1:4">
      <c r="A601" s="1"/>
      <c r="B601" s="1"/>
      <c r="C601" s="96"/>
      <c r="D601" s="97"/>
    </row>
    <row r="602" customHeight="1" spans="1:4">
      <c r="A602" s="1"/>
      <c r="B602" s="1"/>
      <c r="C602" s="96"/>
      <c r="D602" s="97"/>
    </row>
    <row r="603" customHeight="1" spans="1:4">
      <c r="A603" s="1"/>
      <c r="B603" s="1"/>
      <c r="C603" s="96"/>
      <c r="D603" s="97"/>
    </row>
    <row r="604" customHeight="1" spans="1:4">
      <c r="A604" s="1"/>
      <c r="B604" s="1"/>
      <c r="C604" s="96"/>
      <c r="D604" s="97"/>
    </row>
    <row r="605" customHeight="1" spans="1:4">
      <c r="A605" s="1"/>
      <c r="B605" s="1"/>
      <c r="C605" s="96"/>
      <c r="D605" s="97"/>
    </row>
    <row r="606" customHeight="1" spans="1:4">
      <c r="A606" s="1"/>
      <c r="B606" s="1"/>
      <c r="C606" s="96"/>
      <c r="D606" s="97"/>
    </row>
    <row r="607" customHeight="1" spans="1:4">
      <c r="A607" s="1"/>
      <c r="B607" s="1"/>
      <c r="C607" s="96"/>
      <c r="D607" s="97"/>
    </row>
    <row r="608" customHeight="1" spans="1:4">
      <c r="A608" s="1"/>
      <c r="B608" s="1"/>
      <c r="C608" s="96"/>
      <c r="D608" s="97"/>
    </row>
    <row r="609" customHeight="1" spans="1:4">
      <c r="A609" s="1"/>
      <c r="B609" s="1"/>
      <c r="C609" s="96"/>
      <c r="D609" s="97"/>
    </row>
    <row r="610" customHeight="1" spans="1:4">
      <c r="A610" s="1"/>
      <c r="B610" s="1"/>
      <c r="C610" s="96"/>
      <c r="D610" s="97"/>
    </row>
    <row r="611" customHeight="1" spans="1:4">
      <c r="A611" s="1"/>
      <c r="B611" s="1"/>
      <c r="C611" s="96"/>
      <c r="D611" s="97"/>
    </row>
    <row r="612" customHeight="1" spans="1:4">
      <c r="A612" s="1"/>
      <c r="B612" s="1"/>
      <c r="C612" s="96"/>
      <c r="D612" s="97"/>
    </row>
    <row r="613" customHeight="1" spans="1:4">
      <c r="A613" s="1"/>
      <c r="B613" s="1"/>
      <c r="C613" s="96"/>
      <c r="D613" s="97"/>
    </row>
    <row r="614" customHeight="1" spans="1:4">
      <c r="A614" s="1"/>
      <c r="B614" s="1"/>
      <c r="C614" s="96"/>
      <c r="D614" s="97"/>
    </row>
    <row r="615" customHeight="1" spans="1:4">
      <c r="A615" s="1"/>
      <c r="B615" s="1"/>
      <c r="C615" s="96"/>
      <c r="D615" s="97"/>
    </row>
    <row r="616" customHeight="1" spans="1:4">
      <c r="A616" s="1"/>
      <c r="B616" s="1"/>
      <c r="C616" s="96"/>
      <c r="D616" s="97"/>
    </row>
    <row r="617" customHeight="1" spans="1:4">
      <c r="A617" s="1"/>
      <c r="B617" s="1"/>
      <c r="C617" s="96"/>
      <c r="D617" s="97"/>
    </row>
    <row r="618" customHeight="1" spans="1:4">
      <c r="A618" s="1"/>
      <c r="B618" s="1"/>
      <c r="C618" s="96"/>
      <c r="D618" s="97"/>
    </row>
    <row r="619" customHeight="1" spans="1:4">
      <c r="A619" s="1"/>
      <c r="B619" s="1"/>
      <c r="C619" s="96"/>
      <c r="D619" s="97"/>
    </row>
    <row r="620" customHeight="1" spans="1:4">
      <c r="A620" s="1"/>
      <c r="B620" s="1"/>
      <c r="C620" s="96"/>
      <c r="D620" s="97"/>
    </row>
    <row r="621" customHeight="1" spans="1:4">
      <c r="A621" s="1"/>
      <c r="B621" s="1"/>
      <c r="C621" s="96"/>
      <c r="D621" s="97"/>
    </row>
    <row r="622" customHeight="1" spans="1:4">
      <c r="A622" s="1"/>
      <c r="B622" s="1"/>
      <c r="C622" s="96"/>
      <c r="D622" s="97"/>
    </row>
    <row r="623" customHeight="1" spans="1:4">
      <c r="A623" s="1"/>
      <c r="B623" s="1"/>
      <c r="C623" s="96"/>
      <c r="D623" s="97"/>
    </row>
    <row r="624" customHeight="1" spans="1:4">
      <c r="A624" s="1"/>
      <c r="B624" s="1"/>
      <c r="C624" s="96"/>
      <c r="D624" s="97"/>
    </row>
    <row r="625" customHeight="1" spans="1:4">
      <c r="A625" s="1"/>
      <c r="B625" s="1"/>
      <c r="C625" s="96"/>
      <c r="D625" s="97"/>
    </row>
    <row r="626" customHeight="1" spans="1:4">
      <c r="A626" s="1"/>
      <c r="B626" s="1"/>
      <c r="C626" s="96"/>
      <c r="D626" s="97"/>
    </row>
    <row r="627" customHeight="1" spans="1:4">
      <c r="A627" s="1"/>
      <c r="B627" s="1"/>
      <c r="C627" s="96"/>
      <c r="D627" s="97"/>
    </row>
    <row r="628" customHeight="1" spans="1:4">
      <c r="A628" s="1"/>
      <c r="B628" s="1"/>
      <c r="C628" s="96"/>
      <c r="D628" s="97"/>
    </row>
    <row r="629" customHeight="1" spans="1:4">
      <c r="A629" s="1"/>
      <c r="B629" s="1"/>
      <c r="C629" s="96"/>
      <c r="D629" s="97"/>
    </row>
    <row r="630" customHeight="1" spans="1:4">
      <c r="A630" s="1"/>
      <c r="B630" s="1"/>
      <c r="C630" s="96"/>
      <c r="D630" s="97"/>
    </row>
    <row r="631" customHeight="1" spans="1:4">
      <c r="A631" s="1"/>
      <c r="B631" s="1"/>
      <c r="C631" s="96"/>
      <c r="D631" s="97"/>
    </row>
    <row r="632" customHeight="1" spans="1:4">
      <c r="A632" s="1"/>
      <c r="B632" s="1"/>
      <c r="C632" s="96"/>
      <c r="D632" s="97"/>
    </row>
    <row r="633" customHeight="1" spans="1:4">
      <c r="A633" s="1"/>
      <c r="B633" s="1"/>
      <c r="C633" s="96"/>
      <c r="D633" s="97"/>
    </row>
    <row r="634" customHeight="1" spans="1:4">
      <c r="A634" s="1"/>
      <c r="B634" s="1"/>
      <c r="C634" s="96"/>
      <c r="D634" s="97"/>
    </row>
    <row r="635" customHeight="1" spans="1:4">
      <c r="A635" s="1"/>
      <c r="B635" s="1"/>
      <c r="C635" s="96"/>
      <c r="D635" s="97"/>
    </row>
    <row r="636" customHeight="1" spans="1:4">
      <c r="A636" s="1"/>
      <c r="B636" s="1"/>
      <c r="C636" s="96"/>
      <c r="D636" s="97"/>
    </row>
    <row r="637" customHeight="1" spans="1:4">
      <c r="A637" s="1"/>
      <c r="B637" s="1"/>
      <c r="C637" s="96"/>
      <c r="D637" s="97"/>
    </row>
    <row r="638" customHeight="1" spans="1:4">
      <c r="A638" s="1"/>
      <c r="B638" s="1"/>
      <c r="C638" s="96"/>
      <c r="D638" s="97"/>
    </row>
    <row r="639" customHeight="1" spans="1:4">
      <c r="A639" s="1"/>
      <c r="B639" s="1"/>
      <c r="C639" s="96"/>
      <c r="D639" s="97"/>
    </row>
    <row r="640" customHeight="1" spans="1:4">
      <c r="A640" s="1"/>
      <c r="B640" s="1"/>
      <c r="C640" s="96"/>
      <c r="D640" s="97"/>
    </row>
    <row r="641" customHeight="1" spans="1:4">
      <c r="A641" s="1"/>
      <c r="B641" s="1"/>
      <c r="C641" s="96"/>
      <c r="D641" s="97"/>
    </row>
    <row r="642" customHeight="1" spans="1:4">
      <c r="A642" s="1"/>
      <c r="B642" s="1"/>
      <c r="C642" s="96"/>
      <c r="D642" s="97"/>
    </row>
    <row r="643" customHeight="1" spans="1:4">
      <c r="A643" s="1"/>
      <c r="B643" s="1"/>
      <c r="C643" s="96"/>
      <c r="D643" s="97"/>
    </row>
    <row r="644" customHeight="1" spans="1:4">
      <c r="A644" s="1"/>
      <c r="B644" s="1"/>
      <c r="C644" s="96"/>
      <c r="D644" s="97"/>
    </row>
    <row r="645" customHeight="1" spans="1:4">
      <c r="A645" s="1"/>
      <c r="B645" s="1"/>
      <c r="C645" s="96"/>
      <c r="D645" s="97"/>
    </row>
    <row r="646" customHeight="1" spans="1:4">
      <c r="A646" s="1"/>
      <c r="B646" s="1"/>
      <c r="C646" s="96"/>
      <c r="D646" s="97"/>
    </row>
    <row r="647" customHeight="1" spans="1:4">
      <c r="A647" s="1"/>
      <c r="B647" s="1"/>
      <c r="C647" s="96"/>
      <c r="D647" s="97"/>
    </row>
    <row r="648" customHeight="1" spans="1:4">
      <c r="A648" s="1"/>
      <c r="B648" s="1"/>
      <c r="C648" s="96"/>
      <c r="D648" s="97"/>
    </row>
    <row r="649" customHeight="1" spans="1:4">
      <c r="A649" s="1"/>
      <c r="B649" s="1"/>
      <c r="C649" s="96"/>
      <c r="D649" s="97"/>
    </row>
    <row r="650" customHeight="1" spans="1:4">
      <c r="A650" s="1"/>
      <c r="B650" s="1"/>
      <c r="C650" s="96"/>
      <c r="D650" s="97"/>
    </row>
    <row r="651" customHeight="1" spans="1:4">
      <c r="A651" s="1"/>
      <c r="B651" s="1"/>
      <c r="C651" s="96"/>
      <c r="D651" s="97"/>
    </row>
    <row r="652" customHeight="1" spans="1:4">
      <c r="A652" s="1"/>
      <c r="B652" s="1"/>
      <c r="C652" s="96"/>
      <c r="D652" s="97"/>
    </row>
    <row r="653" customHeight="1" spans="1:4">
      <c r="A653" s="1"/>
      <c r="B653" s="1"/>
      <c r="C653" s="96"/>
      <c r="D653" s="97"/>
    </row>
    <row r="654" customHeight="1" spans="1:4">
      <c r="A654" s="1"/>
      <c r="B654" s="1"/>
      <c r="C654" s="96"/>
      <c r="D654" s="97"/>
    </row>
    <row r="655" customHeight="1" spans="1:4">
      <c r="A655" s="1"/>
      <c r="B655" s="1"/>
      <c r="C655" s="96"/>
      <c r="D655" s="97"/>
    </row>
    <row r="656" customHeight="1" spans="1:4">
      <c r="A656" s="1"/>
      <c r="B656" s="1"/>
      <c r="C656" s="96"/>
      <c r="D656" s="97"/>
    </row>
    <row r="657" customHeight="1" spans="1:4">
      <c r="A657" s="1"/>
      <c r="B657" s="1"/>
      <c r="C657" s="96"/>
      <c r="D657" s="97"/>
    </row>
    <row r="658" customHeight="1" spans="1:4">
      <c r="A658" s="1"/>
      <c r="B658" s="1"/>
      <c r="C658" s="96"/>
      <c r="D658" s="97"/>
    </row>
    <row r="659" customHeight="1" spans="1:4">
      <c r="A659" s="1"/>
      <c r="B659" s="1"/>
      <c r="C659" s="96"/>
      <c r="D659" s="97"/>
    </row>
    <row r="660" customHeight="1" spans="1:4">
      <c r="A660" s="1"/>
      <c r="B660" s="1"/>
      <c r="C660" s="96"/>
      <c r="D660" s="97"/>
    </row>
    <row r="661" customHeight="1" spans="1:4">
      <c r="A661" s="1"/>
      <c r="B661" s="1"/>
      <c r="C661" s="96"/>
      <c r="D661" s="97"/>
    </row>
    <row r="662" customHeight="1" spans="1:4">
      <c r="A662" s="1"/>
      <c r="B662" s="1"/>
      <c r="C662" s="96"/>
      <c r="D662" s="97"/>
    </row>
    <row r="663" customHeight="1" spans="1:4">
      <c r="A663" s="1"/>
      <c r="B663" s="1"/>
      <c r="C663" s="96"/>
      <c r="D663" s="97"/>
    </row>
    <row r="664" customHeight="1" spans="1:4">
      <c r="A664" s="1"/>
      <c r="B664" s="1"/>
      <c r="C664" s="96"/>
      <c r="D664" s="97"/>
    </row>
    <row r="665" customHeight="1" spans="1:4">
      <c r="A665" s="1"/>
      <c r="B665" s="1"/>
      <c r="C665" s="96"/>
      <c r="D665" s="97"/>
    </row>
    <row r="666" customHeight="1" spans="1:4">
      <c r="A666" s="1"/>
      <c r="B666" s="1"/>
      <c r="C666" s="96"/>
      <c r="D666" s="97"/>
    </row>
    <row r="667" customHeight="1" spans="1:4">
      <c r="A667" s="1"/>
      <c r="B667" s="1"/>
      <c r="C667" s="96"/>
      <c r="D667" s="97"/>
    </row>
    <row r="668" customHeight="1" spans="1:4">
      <c r="A668" s="1"/>
      <c r="B668" s="1"/>
      <c r="C668" s="96"/>
      <c r="D668" s="97"/>
    </row>
    <row r="669" customHeight="1" spans="1:4">
      <c r="A669" s="1"/>
      <c r="B669" s="1"/>
      <c r="C669" s="96"/>
      <c r="D669" s="97"/>
    </row>
    <row r="670" customHeight="1" spans="1:4">
      <c r="A670" s="1"/>
      <c r="B670" s="1"/>
      <c r="C670" s="96"/>
      <c r="D670" s="97"/>
    </row>
    <row r="671" customHeight="1" spans="1:4">
      <c r="A671" s="1"/>
      <c r="B671" s="1"/>
      <c r="C671" s="96"/>
      <c r="D671" s="97"/>
    </row>
    <row r="672" customHeight="1" spans="1:4">
      <c r="A672" s="1"/>
      <c r="B672" s="1"/>
      <c r="C672" s="96"/>
      <c r="D672" s="97"/>
    </row>
    <row r="673" customHeight="1" spans="1:4">
      <c r="A673" s="1"/>
      <c r="B673" s="1"/>
      <c r="C673" s="96"/>
      <c r="D673" s="97"/>
    </row>
    <row r="674" customHeight="1" spans="1:4">
      <c r="A674" s="1"/>
      <c r="B674" s="1"/>
      <c r="C674" s="96"/>
      <c r="D674" s="97"/>
    </row>
    <row r="675" customHeight="1" spans="1:4">
      <c r="A675" s="1"/>
      <c r="B675" s="1"/>
      <c r="C675" s="96"/>
      <c r="D675" s="97"/>
    </row>
    <row r="676" customHeight="1" spans="1:4">
      <c r="A676" s="1"/>
      <c r="B676" s="1"/>
      <c r="C676" s="96"/>
      <c r="D676" s="97"/>
    </row>
    <row r="677" customHeight="1" spans="1:4">
      <c r="A677" s="1"/>
      <c r="B677" s="1"/>
      <c r="C677" s="96"/>
      <c r="D677" s="97"/>
    </row>
    <row r="678" customHeight="1" spans="1:4">
      <c r="A678" s="1"/>
      <c r="B678" s="1"/>
      <c r="C678" s="96"/>
      <c r="D678" s="97"/>
    </row>
    <row r="679" customHeight="1" spans="1:4">
      <c r="A679" s="1"/>
      <c r="B679" s="1"/>
      <c r="C679" s="96"/>
      <c r="D679" s="97"/>
    </row>
    <row r="680" customHeight="1" spans="1:4">
      <c r="A680" s="1"/>
      <c r="B680" s="1"/>
      <c r="C680" s="96"/>
      <c r="D680" s="97"/>
    </row>
    <row r="681" customHeight="1" spans="1:4">
      <c r="A681" s="1"/>
      <c r="B681" s="1"/>
      <c r="C681" s="96"/>
      <c r="D681" s="97"/>
    </row>
    <row r="682" customHeight="1" spans="1:4">
      <c r="A682" s="1"/>
      <c r="B682" s="1"/>
      <c r="C682" s="96"/>
      <c r="D682" s="97"/>
    </row>
    <row r="683" customHeight="1" spans="1:4">
      <c r="A683" s="1"/>
      <c r="B683" s="1"/>
      <c r="C683" s="96"/>
      <c r="D683" s="97"/>
    </row>
    <row r="684" customHeight="1" spans="1:4">
      <c r="A684" s="1"/>
      <c r="B684" s="1"/>
      <c r="C684" s="96"/>
      <c r="D684" s="97"/>
    </row>
    <row r="685" customHeight="1" spans="1:4">
      <c r="A685" s="1"/>
      <c r="B685" s="1"/>
      <c r="C685" s="96"/>
      <c r="D685" s="97"/>
    </row>
    <row r="686" customHeight="1" spans="1:4">
      <c r="A686" s="1"/>
      <c r="B686" s="1"/>
      <c r="C686" s="96"/>
      <c r="D686" s="97"/>
    </row>
    <row r="687" customHeight="1" spans="1:4">
      <c r="A687" s="1"/>
      <c r="B687" s="1"/>
      <c r="C687" s="96"/>
      <c r="D687" s="97"/>
    </row>
    <row r="688" customHeight="1" spans="1:4">
      <c r="A688" s="1"/>
      <c r="B688" s="1"/>
      <c r="C688" s="96"/>
      <c r="D688" s="97"/>
    </row>
    <row r="689" customHeight="1" spans="1:4">
      <c r="A689" s="1"/>
      <c r="B689" s="1"/>
      <c r="C689" s="96"/>
      <c r="D689" s="97"/>
    </row>
    <row r="690" customHeight="1" spans="1:4">
      <c r="A690" s="1"/>
      <c r="B690" s="1"/>
      <c r="C690" s="96"/>
      <c r="D690" s="97"/>
    </row>
    <row r="691" customHeight="1" spans="1:4">
      <c r="A691" s="1"/>
      <c r="B691" s="1"/>
      <c r="C691" s="96"/>
      <c r="D691" s="97"/>
    </row>
    <row r="692" customHeight="1" spans="1:4">
      <c r="A692" s="1"/>
      <c r="B692" s="1"/>
      <c r="C692" s="96"/>
      <c r="D692" s="97"/>
    </row>
    <row r="693" customHeight="1" spans="1:4">
      <c r="A693" s="1"/>
      <c r="B693" s="1"/>
      <c r="C693" s="96"/>
      <c r="D693" s="97"/>
    </row>
    <row r="694" customHeight="1" spans="1:4">
      <c r="A694" s="1"/>
      <c r="B694" s="1"/>
      <c r="C694" s="96"/>
      <c r="D694" s="97"/>
    </row>
    <row r="695" customHeight="1" spans="1:4">
      <c r="A695" s="1"/>
      <c r="B695" s="1"/>
      <c r="C695" s="96"/>
      <c r="D695" s="97"/>
    </row>
    <row r="696" customHeight="1" spans="1:4">
      <c r="A696" s="1"/>
      <c r="B696" s="1"/>
      <c r="C696" s="96"/>
      <c r="D696" s="97"/>
    </row>
    <row r="697" customHeight="1" spans="1:4">
      <c r="A697" s="1"/>
      <c r="B697" s="1"/>
      <c r="C697" s="96"/>
      <c r="D697" s="97"/>
    </row>
    <row r="698" customHeight="1" spans="1:4">
      <c r="A698" s="1"/>
      <c r="B698" s="1"/>
      <c r="C698" s="96"/>
      <c r="D698" s="97"/>
    </row>
    <row r="699" customHeight="1" spans="1:4">
      <c r="A699" s="1"/>
      <c r="B699" s="1"/>
      <c r="C699" s="96"/>
      <c r="D699" s="97"/>
    </row>
    <row r="700" customHeight="1" spans="1:4">
      <c r="A700" s="1"/>
      <c r="B700" s="1"/>
      <c r="C700" s="96"/>
      <c r="D700" s="97"/>
    </row>
    <row r="701" customHeight="1" spans="1:4">
      <c r="A701" s="1"/>
      <c r="B701" s="1"/>
      <c r="C701" s="96"/>
      <c r="D701" s="97"/>
    </row>
    <row r="702" customHeight="1" spans="1:4">
      <c r="A702" s="1"/>
      <c r="B702" s="1"/>
      <c r="C702" s="96"/>
      <c r="D702" s="97"/>
    </row>
    <row r="703" customHeight="1" spans="1:4">
      <c r="A703" s="1"/>
      <c r="B703" s="1"/>
      <c r="C703" s="96"/>
      <c r="D703" s="97"/>
    </row>
    <row r="704" customHeight="1" spans="1:4">
      <c r="A704" s="1"/>
      <c r="B704" s="1"/>
      <c r="C704" s="96"/>
      <c r="D704" s="97"/>
    </row>
    <row r="705" customHeight="1" spans="1:4">
      <c r="A705" s="1"/>
      <c r="B705" s="1"/>
      <c r="C705" s="96"/>
      <c r="D705" s="97"/>
    </row>
    <row r="706" customHeight="1" spans="1:4">
      <c r="A706" s="1"/>
      <c r="B706" s="1"/>
      <c r="C706" s="96"/>
      <c r="D706" s="97"/>
    </row>
    <row r="707" customHeight="1" spans="1:4">
      <c r="A707" s="1"/>
      <c r="B707" s="1"/>
      <c r="C707" s="96"/>
      <c r="D707" s="97"/>
    </row>
    <row r="708" customHeight="1" spans="1:4">
      <c r="A708" s="1"/>
      <c r="B708" s="1"/>
      <c r="C708" s="96"/>
      <c r="D708" s="97"/>
    </row>
    <row r="709" customHeight="1" spans="1:4">
      <c r="A709" s="1"/>
      <c r="B709" s="1"/>
      <c r="C709" s="96"/>
      <c r="D709" s="97"/>
    </row>
    <row r="710" customHeight="1" spans="1:4">
      <c r="A710" s="1"/>
      <c r="B710" s="1"/>
      <c r="C710" s="96"/>
      <c r="D710" s="97"/>
    </row>
    <row r="711" customHeight="1" spans="1:4">
      <c r="A711" s="1"/>
      <c r="B711" s="1"/>
      <c r="C711" s="96"/>
      <c r="D711" s="97"/>
    </row>
    <row r="712" customHeight="1" spans="1:4">
      <c r="A712" s="1"/>
      <c r="B712" s="1"/>
      <c r="C712" s="96"/>
      <c r="D712" s="97"/>
    </row>
    <row r="713" customHeight="1" spans="1:4">
      <c r="A713" s="1"/>
      <c r="B713" s="1"/>
      <c r="C713" s="96"/>
      <c r="D713" s="97"/>
    </row>
    <row r="714" customHeight="1" spans="1:4">
      <c r="A714" s="1"/>
      <c r="B714" s="1"/>
      <c r="C714" s="96"/>
      <c r="D714" s="97"/>
    </row>
    <row r="715" customHeight="1" spans="1:4">
      <c r="A715" s="1"/>
      <c r="B715" s="1"/>
      <c r="C715" s="96"/>
      <c r="D715" s="97"/>
    </row>
    <row r="716" customHeight="1" spans="1:4">
      <c r="A716" s="1"/>
      <c r="B716" s="1"/>
      <c r="C716" s="96"/>
      <c r="D716" s="97"/>
    </row>
    <row r="717" customHeight="1" spans="1:4">
      <c r="A717" s="1"/>
      <c r="B717" s="1"/>
      <c r="C717" s="96"/>
      <c r="D717" s="97"/>
    </row>
    <row r="718" customHeight="1" spans="1:4">
      <c r="A718" s="1"/>
      <c r="B718" s="1"/>
      <c r="C718" s="96"/>
      <c r="D718" s="97"/>
    </row>
    <row r="719" customHeight="1" spans="1:4">
      <c r="A719" s="1"/>
      <c r="B719" s="1"/>
      <c r="C719" s="96"/>
      <c r="D719" s="97"/>
    </row>
    <row r="720" customHeight="1" spans="1:4">
      <c r="A720" s="1"/>
      <c r="B720" s="1"/>
      <c r="C720" s="96"/>
      <c r="D720" s="97"/>
    </row>
    <row r="721" customHeight="1" spans="1:4">
      <c r="A721" s="1"/>
      <c r="B721" s="1"/>
      <c r="C721" s="96"/>
      <c r="D721" s="97"/>
    </row>
    <row r="722" customHeight="1" spans="1:4">
      <c r="A722" s="1"/>
      <c r="B722" s="1"/>
      <c r="C722" s="96"/>
      <c r="D722" s="97"/>
    </row>
    <row r="723" customHeight="1" spans="1:4">
      <c r="A723" s="1"/>
      <c r="B723" s="1"/>
      <c r="C723" s="96"/>
      <c r="D723" s="97"/>
    </row>
    <row r="724" customHeight="1" spans="1:4">
      <c r="A724" s="1"/>
      <c r="B724" s="1"/>
      <c r="C724" s="96"/>
      <c r="D724" s="97"/>
    </row>
    <row r="725" customHeight="1" spans="1:4">
      <c r="A725" s="1"/>
      <c r="B725" s="1"/>
      <c r="C725" s="96"/>
      <c r="D725" s="97"/>
    </row>
    <row r="726" customHeight="1" spans="1:4">
      <c r="A726" s="1"/>
      <c r="B726" s="1"/>
      <c r="C726" s="96"/>
      <c r="D726" s="97"/>
    </row>
    <row r="727" customHeight="1" spans="1:4">
      <c r="A727" s="1"/>
      <c r="B727" s="1"/>
      <c r="C727" s="96"/>
      <c r="D727" s="97"/>
    </row>
    <row r="728" customHeight="1" spans="1:4">
      <c r="A728" s="1"/>
      <c r="B728" s="1"/>
      <c r="C728" s="96"/>
      <c r="D728" s="97"/>
    </row>
    <row r="729" customHeight="1" spans="1:4">
      <c r="A729" s="1"/>
      <c r="B729" s="1"/>
      <c r="C729" s="96"/>
      <c r="D729" s="97"/>
    </row>
    <row r="730" customHeight="1" spans="1:4">
      <c r="A730" s="1"/>
      <c r="B730" s="1"/>
      <c r="C730" s="96"/>
      <c r="D730" s="97"/>
    </row>
    <row r="731" customHeight="1" spans="1:4">
      <c r="A731" s="1"/>
      <c r="B731" s="1"/>
      <c r="C731" s="96"/>
      <c r="D731" s="97"/>
    </row>
    <row r="732" customHeight="1" spans="1:4">
      <c r="A732" s="1"/>
      <c r="B732" s="1"/>
      <c r="C732" s="96"/>
      <c r="D732" s="97"/>
    </row>
    <row r="733" customHeight="1" spans="1:4">
      <c r="A733" s="1"/>
      <c r="B733" s="1"/>
      <c r="C733" s="96"/>
      <c r="D733" s="97"/>
    </row>
    <row r="734" customHeight="1" spans="1:4">
      <c r="A734" s="1"/>
      <c r="B734" s="1"/>
      <c r="C734" s="96"/>
      <c r="D734" s="97"/>
    </row>
    <row r="735" customHeight="1" spans="1:4">
      <c r="A735" s="1"/>
      <c r="B735" s="1"/>
      <c r="C735" s="96"/>
      <c r="D735" s="97"/>
    </row>
    <row r="736" customHeight="1" spans="1:4">
      <c r="A736" s="1"/>
      <c r="B736" s="1"/>
      <c r="C736" s="96"/>
      <c r="D736" s="97"/>
    </row>
    <row r="737" customHeight="1" spans="1:4">
      <c r="A737" s="1"/>
      <c r="B737" s="1"/>
      <c r="C737" s="96"/>
      <c r="D737" s="97"/>
    </row>
    <row r="738" customHeight="1" spans="1:4">
      <c r="A738" s="1"/>
      <c r="B738" s="1"/>
      <c r="C738" s="96"/>
      <c r="D738" s="97"/>
    </row>
    <row r="739" customHeight="1" spans="1:4">
      <c r="A739" s="1"/>
      <c r="B739" s="1"/>
      <c r="C739" s="96"/>
      <c r="D739" s="97"/>
    </row>
    <row r="740" customHeight="1" spans="1:4">
      <c r="A740" s="1"/>
      <c r="B740" s="1"/>
      <c r="C740" s="96"/>
      <c r="D740" s="97"/>
    </row>
    <row r="741" customHeight="1" spans="1:4">
      <c r="A741" s="1"/>
      <c r="B741" s="1"/>
      <c r="C741" s="96"/>
      <c r="D741" s="97"/>
    </row>
    <row r="742" customHeight="1" spans="1:4">
      <c r="A742" s="1"/>
      <c r="B742" s="1"/>
      <c r="C742" s="96"/>
      <c r="D742" s="97"/>
    </row>
    <row r="743" customHeight="1" spans="1:4">
      <c r="A743" s="1"/>
      <c r="B743" s="1"/>
      <c r="C743" s="96"/>
      <c r="D743" s="97"/>
    </row>
    <row r="744" customHeight="1" spans="1:4">
      <c r="A744" s="1"/>
      <c r="B744" s="1"/>
      <c r="C744" s="96"/>
      <c r="D744" s="97"/>
    </row>
    <row r="745" customHeight="1" spans="1:4">
      <c r="A745" s="1"/>
      <c r="B745" s="1"/>
      <c r="C745" s="96"/>
      <c r="D745" s="97"/>
    </row>
    <row r="746" customHeight="1" spans="1:4">
      <c r="A746" s="1"/>
      <c r="B746" s="1"/>
      <c r="C746" s="96"/>
      <c r="D746" s="97"/>
    </row>
    <row r="747" customHeight="1" spans="1:4">
      <c r="A747" s="1"/>
      <c r="B747" s="1"/>
      <c r="C747" s="96"/>
      <c r="D747" s="97"/>
    </row>
    <row r="748" customHeight="1" spans="1:4">
      <c r="A748" s="1"/>
      <c r="B748" s="1"/>
      <c r="C748" s="96"/>
      <c r="D748" s="97"/>
    </row>
    <row r="749" customHeight="1" spans="1:4">
      <c r="A749" s="1"/>
      <c r="B749" s="1"/>
      <c r="C749" s="96"/>
      <c r="D749" s="97"/>
    </row>
    <row r="750" customHeight="1" spans="1:4">
      <c r="A750" s="1"/>
      <c r="B750" s="1"/>
      <c r="C750" s="96"/>
      <c r="D750" s="97"/>
    </row>
    <row r="751" customHeight="1" spans="1:4">
      <c r="A751" s="1"/>
      <c r="B751" s="1"/>
      <c r="C751" s="96"/>
      <c r="D751" s="97"/>
    </row>
    <row r="752" customHeight="1" spans="1:4">
      <c r="A752" s="1"/>
      <c r="B752" s="1"/>
      <c r="C752" s="96"/>
      <c r="D752" s="97"/>
    </row>
    <row r="753" customHeight="1" spans="1:4">
      <c r="A753" s="1"/>
      <c r="B753" s="1"/>
      <c r="C753" s="96"/>
      <c r="D753" s="97"/>
    </row>
    <row r="754" customHeight="1" spans="1:4">
      <c r="A754" s="1"/>
      <c r="B754" s="1"/>
      <c r="C754" s="96"/>
      <c r="D754" s="97"/>
    </row>
    <row r="755" customHeight="1" spans="1:4">
      <c r="A755" s="1"/>
      <c r="B755" s="1"/>
      <c r="C755" s="96"/>
      <c r="D755" s="97"/>
    </row>
    <row r="756" customHeight="1" spans="1:4">
      <c r="A756" s="1"/>
      <c r="B756" s="1"/>
      <c r="C756" s="96"/>
      <c r="D756" s="97"/>
    </row>
    <row r="757" customHeight="1" spans="1:4">
      <c r="A757" s="1"/>
      <c r="B757" s="1"/>
      <c r="C757" s="96"/>
      <c r="D757" s="97"/>
    </row>
    <row r="758" customHeight="1" spans="1:4">
      <c r="A758" s="1"/>
      <c r="B758" s="1"/>
      <c r="C758" s="96"/>
      <c r="D758" s="97"/>
    </row>
    <row r="759" customHeight="1" spans="1:4">
      <c r="A759" s="1"/>
      <c r="B759" s="1"/>
      <c r="C759" s="96"/>
      <c r="D759" s="97"/>
    </row>
    <row r="760" customHeight="1" spans="1:4">
      <c r="A760" s="1"/>
      <c r="B760" s="1"/>
      <c r="C760" s="96"/>
      <c r="D760" s="97"/>
    </row>
    <row r="761" customHeight="1" spans="1:4">
      <c r="A761" s="1"/>
      <c r="B761" s="1"/>
      <c r="C761" s="96"/>
      <c r="D761" s="97"/>
    </row>
    <row r="762" customHeight="1" spans="1:4">
      <c r="A762" s="1"/>
      <c r="B762" s="1"/>
      <c r="C762" s="96"/>
      <c r="D762" s="97"/>
    </row>
    <row r="763" customHeight="1" spans="1:4">
      <c r="A763" s="1"/>
      <c r="B763" s="1"/>
      <c r="C763" s="96"/>
      <c r="D763" s="97"/>
    </row>
    <row r="764" customHeight="1" spans="1:4">
      <c r="A764" s="1"/>
      <c r="B764" s="1"/>
      <c r="C764" s="96"/>
      <c r="D764" s="97"/>
    </row>
    <row r="765" customHeight="1" spans="1:4">
      <c r="A765" s="1"/>
      <c r="B765" s="1"/>
      <c r="C765" s="96"/>
      <c r="D765" s="97"/>
    </row>
    <row r="766" customHeight="1" spans="1:4">
      <c r="A766" s="1"/>
      <c r="B766" s="1"/>
      <c r="C766" s="96"/>
      <c r="D766" s="97"/>
    </row>
    <row r="767" customHeight="1" spans="1:4">
      <c r="A767" s="1"/>
      <c r="B767" s="1"/>
      <c r="C767" s="96"/>
      <c r="D767" s="97"/>
    </row>
    <row r="768" customHeight="1" spans="1:4">
      <c r="A768" s="1"/>
      <c r="B768" s="1"/>
      <c r="C768" s="96"/>
      <c r="D768" s="97"/>
    </row>
    <row r="769" customHeight="1" spans="1:4">
      <c r="A769" s="1"/>
      <c r="B769" s="1"/>
      <c r="C769" s="96"/>
      <c r="D769" s="97"/>
    </row>
    <row r="770" customHeight="1" spans="1:4">
      <c r="A770" s="1"/>
      <c r="B770" s="1"/>
      <c r="C770" s="96"/>
      <c r="D770" s="97"/>
    </row>
    <row r="771" customHeight="1" spans="1:4">
      <c r="A771" s="1"/>
      <c r="B771" s="1"/>
      <c r="C771" s="96"/>
      <c r="D771" s="97"/>
    </row>
    <row r="772" customHeight="1" spans="1:4">
      <c r="A772" s="1"/>
      <c r="B772" s="1"/>
      <c r="C772" s="96"/>
      <c r="D772" s="97"/>
    </row>
    <row r="773" customHeight="1" spans="1:4">
      <c r="A773" s="1"/>
      <c r="B773" s="1"/>
      <c r="C773" s="96"/>
      <c r="D773" s="97"/>
    </row>
    <row r="774" customHeight="1" spans="1:4">
      <c r="A774" s="1"/>
      <c r="B774" s="1"/>
      <c r="C774" s="96"/>
      <c r="D774" s="97"/>
    </row>
    <row r="775" customHeight="1" spans="1:4">
      <c r="A775" s="1"/>
      <c r="B775" s="1"/>
      <c r="C775" s="96"/>
      <c r="D775" s="97"/>
    </row>
    <row r="776" customHeight="1" spans="1:4">
      <c r="A776" s="1"/>
      <c r="B776" s="1"/>
      <c r="C776" s="96"/>
      <c r="D776" s="97"/>
    </row>
    <row r="777" customHeight="1" spans="1:4">
      <c r="A777" s="1"/>
      <c r="B777" s="1"/>
      <c r="C777" s="96"/>
      <c r="D777" s="97"/>
    </row>
    <row r="778" customHeight="1" spans="1:4">
      <c r="A778" s="1"/>
      <c r="B778" s="1"/>
      <c r="C778" s="96"/>
      <c r="D778" s="97"/>
    </row>
    <row r="779" customHeight="1" spans="1:4">
      <c r="A779" s="1"/>
      <c r="B779" s="1"/>
      <c r="C779" s="96"/>
      <c r="D779" s="97"/>
    </row>
    <row r="780" customHeight="1" spans="1:4">
      <c r="A780" s="1"/>
      <c r="B780" s="1"/>
      <c r="C780" s="96"/>
      <c r="D780" s="97"/>
    </row>
    <row r="781" customHeight="1" spans="1:4">
      <c r="A781" s="1"/>
      <c r="B781" s="1"/>
      <c r="C781" s="96"/>
      <c r="D781" s="97"/>
    </row>
    <row r="782" customHeight="1" spans="1:4">
      <c r="A782" s="1"/>
      <c r="B782" s="1"/>
      <c r="C782" s="96"/>
      <c r="D782" s="97"/>
    </row>
    <row r="783" customHeight="1" spans="1:4">
      <c r="A783" s="1"/>
      <c r="B783" s="1"/>
      <c r="C783" s="96"/>
      <c r="D783" s="97"/>
    </row>
    <row r="784" customHeight="1" spans="1:4">
      <c r="A784" s="1"/>
      <c r="B784" s="1"/>
      <c r="C784" s="96"/>
      <c r="D784" s="97"/>
    </row>
    <row r="785" customHeight="1" spans="1:4">
      <c r="A785" s="1"/>
      <c r="B785" s="1"/>
      <c r="C785" s="96"/>
      <c r="D785" s="97"/>
    </row>
    <row r="786" customHeight="1" spans="1:4">
      <c r="A786" s="1"/>
      <c r="B786" s="1"/>
      <c r="C786" s="96"/>
      <c r="D786" s="97"/>
    </row>
    <row r="787" customHeight="1" spans="1:4">
      <c r="A787" s="1"/>
      <c r="B787" s="1"/>
      <c r="C787" s="96"/>
      <c r="D787" s="97"/>
    </row>
    <row r="788" customHeight="1" spans="1:4">
      <c r="A788" s="1"/>
      <c r="B788" s="1"/>
      <c r="C788" s="96"/>
      <c r="D788" s="97"/>
    </row>
    <row r="789" customHeight="1" spans="1:4">
      <c r="A789" s="1"/>
      <c r="B789" s="1"/>
      <c r="C789" s="96"/>
      <c r="D789" s="97"/>
    </row>
    <row r="790" customHeight="1" spans="1:4">
      <c r="A790" s="1"/>
      <c r="B790" s="1"/>
      <c r="C790" s="96"/>
      <c r="D790" s="97"/>
    </row>
    <row r="791" customHeight="1" spans="1:4">
      <c r="A791" s="1"/>
      <c r="B791" s="1"/>
      <c r="C791" s="96"/>
      <c r="D791" s="97"/>
    </row>
    <row r="792" customHeight="1" spans="1:4">
      <c r="A792" s="1"/>
      <c r="B792" s="1"/>
      <c r="C792" s="96"/>
      <c r="D792" s="97"/>
    </row>
    <row r="793" customHeight="1" spans="1:4">
      <c r="A793" s="1"/>
      <c r="B793" s="1"/>
      <c r="C793" s="96"/>
      <c r="D793" s="97"/>
    </row>
    <row r="794" customHeight="1" spans="1:4">
      <c r="A794" s="1"/>
      <c r="B794" s="1"/>
      <c r="C794" s="96"/>
      <c r="D794" s="97"/>
    </row>
    <row r="795" customHeight="1" spans="1:4">
      <c r="A795" s="1"/>
      <c r="B795" s="1"/>
      <c r="C795" s="96"/>
      <c r="D795" s="97"/>
    </row>
    <row r="796" customHeight="1" spans="1:4">
      <c r="A796" s="1"/>
      <c r="B796" s="1"/>
      <c r="C796" s="96"/>
      <c r="D796" s="97"/>
    </row>
    <row r="797" customHeight="1" spans="1:4">
      <c r="A797" s="1"/>
      <c r="B797" s="1"/>
      <c r="C797" s="96"/>
      <c r="D797" s="97"/>
    </row>
    <row r="798" customHeight="1" spans="1:4">
      <c r="A798" s="1"/>
      <c r="B798" s="1"/>
      <c r="C798" s="96"/>
      <c r="D798" s="97"/>
    </row>
    <row r="799" customHeight="1" spans="1:4">
      <c r="A799" s="1"/>
      <c r="B799" s="1"/>
      <c r="C799" s="96"/>
      <c r="D799" s="97"/>
    </row>
    <row r="800" customHeight="1" spans="1:4">
      <c r="A800" s="1"/>
      <c r="B800" s="1"/>
      <c r="C800" s="96"/>
      <c r="D800" s="97"/>
    </row>
    <row r="801" customHeight="1" spans="1:4">
      <c r="A801" s="1"/>
      <c r="B801" s="1"/>
      <c r="C801" s="96"/>
      <c r="D801" s="97"/>
    </row>
    <row r="802" customHeight="1" spans="1:4">
      <c r="A802" s="1"/>
      <c r="B802" s="1"/>
      <c r="C802" s="96"/>
      <c r="D802" s="97"/>
    </row>
    <row r="803" customHeight="1" spans="1:4">
      <c r="A803" s="1"/>
      <c r="B803" s="1"/>
      <c r="C803" s="96"/>
      <c r="D803" s="97"/>
    </row>
    <row r="804" customHeight="1" spans="1:4">
      <c r="A804" s="1"/>
      <c r="B804" s="1"/>
      <c r="C804" s="96"/>
      <c r="D804" s="97"/>
    </row>
    <row r="805" customHeight="1" spans="1:4">
      <c r="A805" s="1"/>
      <c r="B805" s="1"/>
      <c r="C805" s="96"/>
      <c r="D805" s="97"/>
    </row>
    <row r="806" customHeight="1" spans="1:4">
      <c r="A806" s="1"/>
      <c r="B806" s="1"/>
      <c r="C806" s="96"/>
      <c r="D806" s="97"/>
    </row>
    <row r="807" customHeight="1" spans="1:4">
      <c r="A807" s="1"/>
      <c r="B807" s="1"/>
      <c r="C807" s="96"/>
      <c r="D807" s="97"/>
    </row>
    <row r="808" customHeight="1" spans="1:4">
      <c r="A808" s="1"/>
      <c r="B808" s="1"/>
      <c r="C808" s="96"/>
      <c r="D808" s="97"/>
    </row>
    <row r="809" customHeight="1" spans="1:4">
      <c r="A809" s="1"/>
      <c r="B809" s="1"/>
      <c r="C809" s="96"/>
      <c r="D809" s="97"/>
    </row>
    <row r="810" customHeight="1" spans="1:4">
      <c r="A810" s="1"/>
      <c r="B810" s="1"/>
      <c r="C810" s="96"/>
      <c r="D810" s="97"/>
    </row>
    <row r="811" customHeight="1" spans="1:4">
      <c r="A811" s="1"/>
      <c r="B811" s="1"/>
      <c r="C811" s="96"/>
      <c r="D811" s="97"/>
    </row>
    <row r="812" customHeight="1" spans="1:4">
      <c r="A812" s="1"/>
      <c r="B812" s="1"/>
      <c r="C812" s="96"/>
      <c r="D812" s="97"/>
    </row>
    <row r="813" customHeight="1" spans="1:4">
      <c r="A813" s="1"/>
      <c r="B813" s="1"/>
      <c r="C813" s="96"/>
      <c r="D813" s="97"/>
    </row>
    <row r="814" customHeight="1" spans="1:4">
      <c r="A814" s="1"/>
      <c r="B814" s="1"/>
      <c r="C814" s="96"/>
      <c r="D814" s="97"/>
    </row>
    <row r="815" customHeight="1" spans="1:4">
      <c r="A815" s="1"/>
      <c r="B815" s="1"/>
      <c r="C815" s="96"/>
      <c r="D815" s="97"/>
    </row>
    <row r="816" customHeight="1" spans="1:4">
      <c r="A816" s="1"/>
      <c r="B816" s="1"/>
      <c r="C816" s="96"/>
      <c r="D816" s="97"/>
    </row>
    <row r="817" customHeight="1" spans="1:4">
      <c r="A817" s="1"/>
      <c r="B817" s="1"/>
      <c r="C817" s="96"/>
      <c r="D817" s="97"/>
    </row>
    <row r="818" customHeight="1" spans="1:4">
      <c r="A818" s="1"/>
      <c r="B818" s="1"/>
      <c r="C818" s="96"/>
      <c r="D818" s="97"/>
    </row>
    <row r="819" customHeight="1" spans="1:4">
      <c r="A819" s="1"/>
      <c r="B819" s="1"/>
      <c r="C819" s="96"/>
      <c r="D819" s="97"/>
    </row>
    <row r="820" customHeight="1" spans="1:4">
      <c r="A820" s="1"/>
      <c r="B820" s="1"/>
      <c r="C820" s="96"/>
      <c r="D820" s="97"/>
    </row>
    <row r="821" customHeight="1" spans="1:4">
      <c r="A821" s="1"/>
      <c r="B821" s="1"/>
      <c r="C821" s="96"/>
      <c r="D821" s="97"/>
    </row>
    <row r="822" customHeight="1" spans="1:4">
      <c r="A822" s="1"/>
      <c r="B822" s="1"/>
      <c r="C822" s="96"/>
      <c r="D822" s="97"/>
    </row>
    <row r="823" customHeight="1" spans="1:4">
      <c r="A823" s="1"/>
      <c r="B823" s="1"/>
      <c r="C823" s="96"/>
      <c r="D823" s="97"/>
    </row>
    <row r="824" customHeight="1" spans="1:4">
      <c r="A824" s="1"/>
      <c r="B824" s="1"/>
      <c r="C824" s="96"/>
      <c r="D824" s="97"/>
    </row>
    <row r="825" customHeight="1" spans="1:4">
      <c r="A825" s="1"/>
      <c r="B825" s="1"/>
      <c r="C825" s="96"/>
      <c r="D825" s="97"/>
    </row>
    <row r="826" customHeight="1" spans="1:4">
      <c r="A826" s="1"/>
      <c r="B826" s="1"/>
      <c r="C826" s="96"/>
      <c r="D826" s="97"/>
    </row>
    <row r="827" customHeight="1" spans="1:4">
      <c r="A827" s="1"/>
      <c r="B827" s="1"/>
      <c r="C827" s="96"/>
      <c r="D827" s="97"/>
    </row>
    <row r="828" customHeight="1" spans="1:4">
      <c r="A828" s="1"/>
      <c r="B828" s="1"/>
      <c r="C828" s="96"/>
      <c r="D828" s="97"/>
    </row>
    <row r="829" customHeight="1" spans="1:4">
      <c r="A829" s="1"/>
      <c r="B829" s="1"/>
      <c r="C829" s="96"/>
      <c r="D829" s="97"/>
    </row>
    <row r="830" customHeight="1" spans="1:4">
      <c r="A830" s="1"/>
      <c r="B830" s="1"/>
      <c r="C830" s="96"/>
      <c r="D830" s="97"/>
    </row>
    <row r="831" customHeight="1" spans="1:4">
      <c r="A831" s="1"/>
      <c r="B831" s="1"/>
      <c r="C831" s="96"/>
      <c r="D831" s="97"/>
    </row>
    <row r="832" customHeight="1" spans="1:4">
      <c r="A832" s="1"/>
      <c r="B832" s="1"/>
      <c r="C832" s="96"/>
      <c r="D832" s="97"/>
    </row>
    <row r="833" customHeight="1" spans="1:4">
      <c r="A833" s="1"/>
      <c r="B833" s="1"/>
      <c r="C833" s="96"/>
      <c r="D833" s="97"/>
    </row>
    <row r="834" customHeight="1" spans="1:4">
      <c r="A834" s="1"/>
      <c r="B834" s="1"/>
      <c r="C834" s="96"/>
      <c r="D834" s="97"/>
    </row>
    <row r="835" customHeight="1" spans="1:4">
      <c r="A835" s="1"/>
      <c r="B835" s="1"/>
      <c r="C835" s="96"/>
      <c r="D835" s="97"/>
    </row>
    <row r="836" customHeight="1" spans="1:4">
      <c r="A836" s="1"/>
      <c r="B836" s="1"/>
      <c r="C836" s="96"/>
      <c r="D836" s="97"/>
    </row>
    <row r="837" customHeight="1" spans="1:4">
      <c r="A837" s="1"/>
      <c r="B837" s="1"/>
      <c r="C837" s="96"/>
      <c r="D837" s="97"/>
    </row>
    <row r="838" customHeight="1" spans="1:4">
      <c r="A838" s="1"/>
      <c r="B838" s="1"/>
      <c r="C838" s="96"/>
      <c r="D838" s="97"/>
    </row>
    <row r="839" customHeight="1" spans="1:4">
      <c r="A839" s="1"/>
      <c r="B839" s="1"/>
      <c r="C839" s="96"/>
      <c r="D839" s="97"/>
    </row>
    <row r="840" customHeight="1" spans="1:4">
      <c r="A840" s="1"/>
      <c r="B840" s="1"/>
      <c r="C840" s="96"/>
      <c r="D840" s="97"/>
    </row>
    <row r="841" customHeight="1" spans="1:4">
      <c r="A841" s="1"/>
      <c r="B841" s="1"/>
      <c r="C841" s="96"/>
      <c r="D841" s="97"/>
    </row>
    <row r="842" customHeight="1" spans="1:4">
      <c r="A842" s="1"/>
      <c r="B842" s="1"/>
      <c r="C842" s="96"/>
      <c r="D842" s="97"/>
    </row>
    <row r="843" customHeight="1" spans="1:4">
      <c r="A843" s="1"/>
      <c r="B843" s="1"/>
      <c r="C843" s="96"/>
      <c r="D843" s="97"/>
    </row>
    <row r="844" customHeight="1" spans="1:4">
      <c r="A844" s="1"/>
      <c r="B844" s="1"/>
      <c r="C844" s="96"/>
      <c r="D844" s="97"/>
    </row>
    <row r="845" customHeight="1" spans="1:4">
      <c r="A845" s="1"/>
      <c r="B845" s="1"/>
      <c r="C845" s="96"/>
      <c r="D845" s="97"/>
    </row>
    <row r="846" customHeight="1" spans="1:4">
      <c r="A846" s="1"/>
      <c r="B846" s="1"/>
      <c r="C846" s="96"/>
      <c r="D846" s="97"/>
    </row>
    <row r="847" customHeight="1" spans="1:4">
      <c r="A847" s="1"/>
      <c r="B847" s="1"/>
      <c r="C847" s="96"/>
      <c r="D847" s="97"/>
    </row>
    <row r="848" customHeight="1" spans="1:4">
      <c r="A848" s="1"/>
      <c r="B848" s="1"/>
      <c r="C848" s="96"/>
      <c r="D848" s="97"/>
    </row>
    <row r="849" customHeight="1" spans="1:4">
      <c r="A849" s="1"/>
      <c r="B849" s="1"/>
      <c r="C849" s="96"/>
      <c r="D849" s="97"/>
    </row>
    <row r="850" customHeight="1" spans="1:4">
      <c r="A850" s="1"/>
      <c r="B850" s="1"/>
      <c r="C850" s="96"/>
      <c r="D850" s="97"/>
    </row>
    <row r="851" customHeight="1" spans="1:4">
      <c r="A851" s="1"/>
      <c r="B851" s="1"/>
      <c r="C851" s="96"/>
      <c r="D851" s="97"/>
    </row>
    <row r="852" customHeight="1" spans="1:4">
      <c r="A852" s="1"/>
      <c r="B852" s="1"/>
      <c r="C852" s="96"/>
      <c r="D852" s="97"/>
    </row>
    <row r="853" customHeight="1" spans="1:4">
      <c r="A853" s="1"/>
      <c r="B853" s="1"/>
      <c r="C853" s="96"/>
      <c r="D853" s="97"/>
    </row>
    <row r="854" customHeight="1" spans="1:4">
      <c r="A854" s="1"/>
      <c r="B854" s="1"/>
      <c r="C854" s="96"/>
      <c r="D854" s="97"/>
    </row>
    <row r="855" customHeight="1" spans="1:4">
      <c r="A855" s="1"/>
      <c r="B855" s="1"/>
      <c r="C855" s="96"/>
      <c r="D855" s="97"/>
    </row>
    <row r="856" customHeight="1" spans="1:4">
      <c r="A856" s="1"/>
      <c r="B856" s="1"/>
      <c r="C856" s="96"/>
      <c r="D856" s="97"/>
    </row>
    <row r="857" customHeight="1" spans="1:4">
      <c r="A857" s="1"/>
      <c r="B857" s="1"/>
      <c r="C857" s="96"/>
      <c r="D857" s="97"/>
    </row>
    <row r="858" customHeight="1" spans="1:4">
      <c r="A858" s="1"/>
      <c r="B858" s="1"/>
      <c r="C858" s="96"/>
      <c r="D858" s="97"/>
    </row>
    <row r="859" customHeight="1" spans="1:4">
      <c r="A859" s="1"/>
      <c r="B859" s="1"/>
      <c r="C859" s="96"/>
      <c r="D859" s="97"/>
    </row>
    <row r="860" customHeight="1" spans="1:4">
      <c r="A860" s="1"/>
      <c r="B860" s="1"/>
      <c r="C860" s="96"/>
      <c r="D860" s="97"/>
    </row>
    <row r="861" customHeight="1" spans="1:4">
      <c r="A861" s="1"/>
      <c r="B861" s="1"/>
      <c r="C861" s="96"/>
      <c r="D861" s="97"/>
    </row>
    <row r="862" customHeight="1" spans="1:4">
      <c r="A862" s="1"/>
      <c r="B862" s="1"/>
      <c r="C862" s="96"/>
      <c r="D862" s="97"/>
    </row>
    <row r="863" customHeight="1" spans="1:4">
      <c r="A863" s="1"/>
      <c r="B863" s="1"/>
      <c r="C863" s="96"/>
      <c r="D863" s="97"/>
    </row>
    <row r="864" customHeight="1" spans="1:4">
      <c r="A864" s="1"/>
      <c r="B864" s="1"/>
      <c r="C864" s="96"/>
      <c r="D864" s="97"/>
    </row>
    <row r="865" customHeight="1" spans="1:4">
      <c r="A865" s="1"/>
      <c r="B865" s="1"/>
      <c r="C865" s="96"/>
      <c r="D865" s="97"/>
    </row>
    <row r="866" customHeight="1" spans="1:4">
      <c r="A866" s="1"/>
      <c r="B866" s="1"/>
      <c r="C866" s="96"/>
      <c r="D866" s="97"/>
    </row>
    <row r="867" customHeight="1" spans="1:4">
      <c r="A867" s="1"/>
      <c r="B867" s="1"/>
      <c r="C867" s="96"/>
      <c r="D867" s="97"/>
    </row>
    <row r="868" customHeight="1" spans="1:4">
      <c r="A868" s="1"/>
      <c r="B868" s="1"/>
      <c r="C868" s="96"/>
      <c r="D868" s="97"/>
    </row>
    <row r="869" customHeight="1" spans="1:4">
      <c r="A869" s="1"/>
      <c r="B869" s="1"/>
      <c r="C869" s="96"/>
      <c r="D869" s="97"/>
    </row>
    <row r="870" customHeight="1" spans="1:4">
      <c r="A870" s="1"/>
      <c r="B870" s="1"/>
      <c r="C870" s="96"/>
      <c r="D870" s="97"/>
    </row>
    <row r="871" customHeight="1" spans="1:4">
      <c r="A871" s="1"/>
      <c r="B871" s="1"/>
      <c r="C871" s="96"/>
      <c r="D871" s="97"/>
    </row>
    <row r="872" customHeight="1" spans="1:4">
      <c r="A872" s="1"/>
      <c r="B872" s="1"/>
      <c r="C872" s="96"/>
      <c r="D872" s="97"/>
    </row>
    <row r="873" customHeight="1" spans="1:4">
      <c r="A873" s="1"/>
      <c r="B873" s="1"/>
      <c r="C873" s="96"/>
      <c r="D873" s="97"/>
    </row>
    <row r="874" customHeight="1" spans="1:4">
      <c r="A874" s="1"/>
      <c r="B874" s="1"/>
      <c r="C874" s="96"/>
      <c r="D874" s="97"/>
    </row>
    <row r="875" customHeight="1" spans="1:4">
      <c r="A875" s="1"/>
      <c r="B875" s="1"/>
      <c r="C875" s="96"/>
      <c r="D875" s="97"/>
    </row>
    <row r="876" customHeight="1" spans="1:4">
      <c r="A876" s="1"/>
      <c r="B876" s="1"/>
      <c r="C876" s="96"/>
      <c r="D876" s="97"/>
    </row>
    <row r="877" customHeight="1" spans="1:4">
      <c r="A877" s="1"/>
      <c r="B877" s="1"/>
      <c r="C877" s="96"/>
      <c r="D877" s="97"/>
    </row>
    <row r="878" customHeight="1" spans="1:4">
      <c r="A878" s="1"/>
      <c r="B878" s="1"/>
      <c r="C878" s="96"/>
      <c r="D878" s="97"/>
    </row>
    <row r="879" customHeight="1" spans="1:4">
      <c r="A879" s="1"/>
      <c r="B879" s="1"/>
      <c r="C879" s="96"/>
      <c r="D879" s="97"/>
    </row>
    <row r="880" customHeight="1" spans="1:4">
      <c r="A880" s="1"/>
      <c r="B880" s="1"/>
      <c r="C880" s="96"/>
      <c r="D880" s="97"/>
    </row>
    <row r="881" customHeight="1" spans="1:4">
      <c r="A881" s="1"/>
      <c r="B881" s="1"/>
      <c r="C881" s="96"/>
      <c r="D881" s="97"/>
    </row>
    <row r="882" customHeight="1" spans="1:4">
      <c r="A882" s="1"/>
      <c r="B882" s="1"/>
      <c r="C882" s="96"/>
      <c r="D882" s="97"/>
    </row>
    <row r="883" customHeight="1" spans="1:4">
      <c r="A883" s="1"/>
      <c r="B883" s="1"/>
      <c r="C883" s="96"/>
      <c r="D883" s="97"/>
    </row>
    <row r="884" customHeight="1" spans="1:4">
      <c r="A884" s="1"/>
      <c r="B884" s="1"/>
      <c r="C884" s="96"/>
      <c r="D884" s="97"/>
    </row>
    <row r="885" customHeight="1" spans="1:4">
      <c r="A885" s="1"/>
      <c r="B885" s="1"/>
      <c r="C885" s="96"/>
      <c r="D885" s="97"/>
    </row>
    <row r="886" customHeight="1" spans="1:4">
      <c r="A886" s="1"/>
      <c r="B886" s="1"/>
      <c r="C886" s="96"/>
      <c r="D886" s="97"/>
    </row>
    <row r="887" customHeight="1" spans="1:4">
      <c r="A887" s="1"/>
      <c r="B887" s="1"/>
      <c r="C887" s="96"/>
      <c r="D887" s="97"/>
    </row>
    <row r="888" customHeight="1" spans="1:4">
      <c r="A888" s="1"/>
      <c r="B888" s="1"/>
      <c r="C888" s="96"/>
      <c r="D888" s="97"/>
    </row>
    <row r="889" customHeight="1" spans="1:4">
      <c r="A889" s="1"/>
      <c r="B889" s="1"/>
      <c r="C889" s="96"/>
      <c r="D889" s="97"/>
    </row>
    <row r="890" customHeight="1" spans="1:4">
      <c r="A890" s="1"/>
      <c r="B890" s="1"/>
      <c r="C890" s="96"/>
      <c r="D890" s="97"/>
    </row>
    <row r="891" customHeight="1" spans="1:4">
      <c r="A891" s="1"/>
      <c r="B891" s="1"/>
      <c r="C891" s="96"/>
      <c r="D891" s="97"/>
    </row>
    <row r="892" customHeight="1" spans="1:4">
      <c r="A892" s="1"/>
      <c r="B892" s="1"/>
      <c r="C892" s="96"/>
      <c r="D892" s="97"/>
    </row>
    <row r="893" customHeight="1" spans="1:4">
      <c r="A893" s="1"/>
      <c r="B893" s="1"/>
      <c r="C893" s="96"/>
      <c r="D893" s="97"/>
    </row>
    <row r="894" customHeight="1" spans="1:4">
      <c r="A894" s="1"/>
      <c r="B894" s="1"/>
      <c r="C894" s="96"/>
      <c r="D894" s="97"/>
    </row>
    <row r="895" customHeight="1" spans="1:4">
      <c r="A895" s="1"/>
      <c r="B895" s="1"/>
      <c r="C895" s="96"/>
      <c r="D895" s="97"/>
    </row>
    <row r="896" customHeight="1" spans="1:4">
      <c r="A896" s="1"/>
      <c r="B896" s="1"/>
      <c r="C896" s="96"/>
      <c r="D896" s="97"/>
    </row>
    <row r="897" customHeight="1" spans="1:4">
      <c r="A897" s="1"/>
      <c r="B897" s="1"/>
      <c r="C897" s="96"/>
      <c r="D897" s="97"/>
    </row>
    <row r="898" customHeight="1" spans="1:4">
      <c r="A898" s="1"/>
      <c r="B898" s="1"/>
      <c r="C898" s="96"/>
      <c r="D898" s="97"/>
    </row>
    <row r="899" customHeight="1" spans="1:4">
      <c r="A899" s="1"/>
      <c r="B899" s="1"/>
      <c r="C899" s="96"/>
      <c r="D899" s="97"/>
    </row>
    <row r="900" customHeight="1" spans="1:4">
      <c r="A900" s="1"/>
      <c r="B900" s="1"/>
      <c r="C900" s="96"/>
      <c r="D900" s="97"/>
    </row>
    <row r="901" customHeight="1" spans="1:4">
      <c r="A901" s="1"/>
      <c r="B901" s="1"/>
      <c r="C901" s="96"/>
      <c r="D901" s="97"/>
    </row>
    <row r="902" customHeight="1" spans="1:4">
      <c r="A902" s="1"/>
      <c r="B902" s="1"/>
      <c r="C902" s="96"/>
      <c r="D902" s="97"/>
    </row>
    <row r="903" customHeight="1" spans="1:4">
      <c r="A903" s="1"/>
      <c r="B903" s="1"/>
      <c r="C903" s="96"/>
      <c r="D903" s="97"/>
    </row>
    <row r="904" customHeight="1" spans="1:4">
      <c r="A904" s="1"/>
      <c r="B904" s="1"/>
      <c r="C904" s="96"/>
      <c r="D904" s="97"/>
    </row>
    <row r="905" customHeight="1" spans="1:4">
      <c r="A905" s="1"/>
      <c r="B905" s="1"/>
      <c r="C905" s="96"/>
      <c r="D905" s="97"/>
    </row>
    <row r="906" customHeight="1" spans="1:4">
      <c r="A906" s="1"/>
      <c r="B906" s="1"/>
      <c r="C906" s="96"/>
      <c r="D906" s="97"/>
    </row>
    <row r="907" customHeight="1" spans="1:4">
      <c r="A907" s="1"/>
      <c r="B907" s="1"/>
      <c r="C907" s="96"/>
      <c r="D907" s="97"/>
    </row>
    <row r="908" customHeight="1" spans="1:4">
      <c r="A908" s="1"/>
      <c r="B908" s="1"/>
      <c r="C908" s="96"/>
      <c r="D908" s="97"/>
    </row>
    <row r="909" customHeight="1" spans="1:4">
      <c r="A909" s="1"/>
      <c r="B909" s="1"/>
      <c r="C909" s="96"/>
      <c r="D909" s="97"/>
    </row>
    <row r="910" customHeight="1" spans="1:4">
      <c r="A910" s="1"/>
      <c r="B910" s="1"/>
      <c r="C910" s="96"/>
      <c r="D910" s="97"/>
    </row>
    <row r="911" customHeight="1" spans="1:4">
      <c r="A911" s="1"/>
      <c r="B911" s="1"/>
      <c r="C911" s="96"/>
      <c r="D911" s="97"/>
    </row>
    <row r="912" customHeight="1" spans="1:4">
      <c r="A912" s="1"/>
      <c r="B912" s="1"/>
      <c r="C912" s="96"/>
      <c r="D912" s="97"/>
    </row>
    <row r="913" customHeight="1" spans="1:4">
      <c r="A913" s="1"/>
      <c r="B913" s="1"/>
      <c r="C913" s="96"/>
      <c r="D913" s="97"/>
    </row>
    <row r="914" customHeight="1" spans="1:4">
      <c r="A914" s="1"/>
      <c r="B914" s="1"/>
      <c r="C914" s="96"/>
      <c r="D914" s="97"/>
    </row>
    <row r="915" customHeight="1" spans="1:4">
      <c r="A915" s="1"/>
      <c r="B915" s="1"/>
      <c r="C915" s="96"/>
      <c r="D915" s="97"/>
    </row>
    <row r="916" customHeight="1" spans="1:4">
      <c r="A916" s="1"/>
      <c r="B916" s="1"/>
      <c r="C916" s="96"/>
      <c r="D916" s="97"/>
    </row>
    <row r="917" customHeight="1" spans="1:4">
      <c r="A917" s="1"/>
      <c r="B917" s="1"/>
      <c r="C917" s="96"/>
      <c r="D917" s="97"/>
    </row>
    <row r="918" customHeight="1" spans="1:4">
      <c r="A918" s="1"/>
      <c r="B918" s="1"/>
      <c r="C918" s="96"/>
      <c r="D918" s="97"/>
    </row>
    <row r="919" customHeight="1" spans="1:4">
      <c r="A919" s="1"/>
      <c r="B919" s="1"/>
      <c r="C919" s="96"/>
      <c r="D919" s="97"/>
    </row>
    <row r="920" customHeight="1" spans="1:4">
      <c r="A920" s="1"/>
      <c r="B920" s="1"/>
      <c r="C920" s="96"/>
      <c r="D920" s="97"/>
    </row>
    <row r="921" customHeight="1" spans="1:4">
      <c r="A921" s="1"/>
      <c r="B921" s="1"/>
      <c r="C921" s="96"/>
      <c r="D921" s="97"/>
    </row>
    <row r="922" customHeight="1" spans="1:4">
      <c r="A922" s="1"/>
      <c r="B922" s="1"/>
      <c r="C922" s="96"/>
      <c r="D922" s="97"/>
    </row>
    <row r="923" customHeight="1" spans="1:4">
      <c r="A923" s="1"/>
      <c r="B923" s="1"/>
      <c r="C923" s="96"/>
      <c r="D923" s="97"/>
    </row>
    <row r="924" customHeight="1" spans="1:4">
      <c r="A924" s="1"/>
      <c r="B924" s="1"/>
      <c r="C924" s="96"/>
      <c r="D924" s="97"/>
    </row>
    <row r="925" customHeight="1" spans="1:4">
      <c r="A925" s="1"/>
      <c r="B925" s="1"/>
      <c r="C925" s="96"/>
      <c r="D925" s="97"/>
    </row>
    <row r="926" customHeight="1" spans="1:4">
      <c r="A926" s="1"/>
      <c r="B926" s="1"/>
      <c r="C926" s="96"/>
      <c r="D926" s="97"/>
    </row>
    <row r="927" customHeight="1" spans="1:4">
      <c r="A927" s="1"/>
      <c r="B927" s="1"/>
      <c r="C927" s="96"/>
      <c r="D927" s="97"/>
    </row>
    <row r="928" customHeight="1" spans="1:4">
      <c r="A928" s="1"/>
      <c r="B928" s="1"/>
      <c r="C928" s="96"/>
      <c r="D928" s="97"/>
    </row>
    <row r="929" customHeight="1" spans="1:4">
      <c r="A929" s="1"/>
      <c r="B929" s="1"/>
      <c r="C929" s="96"/>
      <c r="D929" s="97"/>
    </row>
    <row r="930" customHeight="1" spans="1:4">
      <c r="A930" s="1"/>
      <c r="B930" s="1"/>
      <c r="C930" s="96"/>
      <c r="D930" s="97"/>
    </row>
    <row r="931" customHeight="1" spans="1:4">
      <c r="A931" s="1"/>
      <c r="B931" s="1"/>
      <c r="C931" s="96"/>
      <c r="D931" s="97"/>
    </row>
    <row r="932" customHeight="1" spans="1:4">
      <c r="A932" s="1"/>
      <c r="B932" s="1"/>
      <c r="C932" s="96"/>
      <c r="D932" s="97"/>
    </row>
    <row r="933" customHeight="1" spans="1:4">
      <c r="A933" s="1"/>
      <c r="B933" s="1"/>
      <c r="C933" s="96"/>
      <c r="D933" s="97"/>
    </row>
    <row r="934" customHeight="1" spans="1:4">
      <c r="A934" s="1"/>
      <c r="B934" s="1"/>
      <c r="C934" s="96"/>
      <c r="D934" s="97"/>
    </row>
    <row r="935" customHeight="1" spans="1:4">
      <c r="A935" s="1"/>
      <c r="B935" s="1"/>
      <c r="C935" s="96"/>
      <c r="D935" s="97"/>
    </row>
    <row r="936" customHeight="1" spans="1:4">
      <c r="A936" s="1"/>
      <c r="B936" s="1"/>
      <c r="C936" s="96"/>
      <c r="D936" s="97"/>
    </row>
    <row r="937" customHeight="1" spans="1:4">
      <c r="A937" s="1"/>
      <c r="B937" s="1"/>
      <c r="C937" s="96"/>
      <c r="D937" s="97"/>
    </row>
    <row r="938" customHeight="1" spans="1:4">
      <c r="A938" s="1"/>
      <c r="B938" s="1"/>
      <c r="C938" s="96"/>
      <c r="D938" s="97"/>
    </row>
    <row r="939" customHeight="1" spans="1:4">
      <c r="A939" s="1"/>
      <c r="B939" s="1"/>
      <c r="C939" s="96"/>
      <c r="D939" s="97"/>
    </row>
    <row r="940" customHeight="1" spans="1:4">
      <c r="A940" s="1"/>
      <c r="B940" s="1"/>
      <c r="C940" s="96"/>
      <c r="D940" s="97"/>
    </row>
    <row r="941" customHeight="1" spans="1:4">
      <c r="A941" s="1"/>
      <c r="B941" s="1"/>
      <c r="C941" s="96"/>
      <c r="D941" s="97"/>
    </row>
    <row r="942" customHeight="1" spans="1:4">
      <c r="A942" s="1"/>
      <c r="B942" s="1"/>
      <c r="C942" s="96"/>
      <c r="D942" s="97"/>
    </row>
    <row r="943" customHeight="1" spans="1:4">
      <c r="A943" s="1"/>
      <c r="B943" s="1"/>
      <c r="C943" s="96"/>
      <c r="D943" s="97"/>
    </row>
    <row r="944" customHeight="1" spans="1:4">
      <c r="A944" s="1"/>
      <c r="B944" s="1"/>
      <c r="C944" s="96"/>
      <c r="D944" s="97"/>
    </row>
    <row r="945" customHeight="1" spans="1:4">
      <c r="A945" s="1"/>
      <c r="B945" s="1"/>
      <c r="C945" s="96"/>
      <c r="D945" s="97"/>
    </row>
    <row r="946" customHeight="1" spans="1:4">
      <c r="A946" s="1"/>
      <c r="B946" s="1"/>
      <c r="C946" s="96"/>
      <c r="D946" s="97"/>
    </row>
    <row r="947" customHeight="1" spans="1:4">
      <c r="A947" s="1"/>
      <c r="B947" s="1"/>
      <c r="C947" s="96"/>
      <c r="D947" s="97"/>
    </row>
    <row r="948" customHeight="1" spans="1:4">
      <c r="A948" s="1"/>
      <c r="B948" s="1"/>
      <c r="C948" s="96"/>
      <c r="D948" s="97"/>
    </row>
    <row r="949" customHeight="1" spans="1:4">
      <c r="A949" s="1"/>
      <c r="B949" s="1"/>
      <c r="C949" s="96"/>
      <c r="D949" s="97"/>
    </row>
    <row r="950" customHeight="1" spans="1:4">
      <c r="A950" s="1"/>
      <c r="B950" s="1"/>
      <c r="C950" s="96"/>
      <c r="D950" s="97"/>
    </row>
    <row r="951" customHeight="1" spans="1:4">
      <c r="A951" s="1"/>
      <c r="B951" s="1"/>
      <c r="C951" s="96"/>
      <c r="D951" s="97"/>
    </row>
    <row r="952" customHeight="1" spans="1:4">
      <c r="A952" s="1"/>
      <c r="B952" s="1"/>
      <c r="C952" s="96"/>
      <c r="D952" s="97"/>
    </row>
    <row r="953" customHeight="1" spans="1:4">
      <c r="A953" s="1"/>
      <c r="B953" s="1"/>
      <c r="C953" s="96"/>
      <c r="D953" s="97"/>
    </row>
    <row r="954" customHeight="1" spans="1:4">
      <c r="A954" s="1"/>
      <c r="B954" s="1"/>
      <c r="C954" s="96"/>
      <c r="D954" s="97"/>
    </row>
    <row r="955" customHeight="1" spans="1:4">
      <c r="A955" s="1"/>
      <c r="B955" s="1"/>
      <c r="C955" s="96"/>
      <c r="D955" s="97"/>
    </row>
    <row r="956" customHeight="1" spans="1:4">
      <c r="A956" s="1"/>
      <c r="B956" s="1"/>
      <c r="C956" s="96"/>
      <c r="D956" s="97"/>
    </row>
    <row r="957" customHeight="1" spans="1:4">
      <c r="A957" s="1"/>
      <c r="B957" s="1"/>
      <c r="C957" s="96"/>
      <c r="D957" s="97"/>
    </row>
    <row r="958" customHeight="1" spans="1:4">
      <c r="A958" s="1"/>
      <c r="B958" s="1"/>
      <c r="C958" s="96"/>
      <c r="D958" s="97"/>
    </row>
    <row r="959" customHeight="1" spans="1:4">
      <c r="A959" s="1"/>
      <c r="B959" s="1"/>
      <c r="C959" s="96"/>
      <c r="D959" s="97"/>
    </row>
    <row r="960" customHeight="1" spans="1:4">
      <c r="A960" s="1"/>
      <c r="B960" s="1"/>
      <c r="C960" s="96"/>
      <c r="D960" s="97"/>
    </row>
    <row r="961" customHeight="1" spans="1:4">
      <c r="A961" s="1"/>
      <c r="B961" s="1"/>
      <c r="C961" s="96"/>
      <c r="D961" s="97"/>
    </row>
    <row r="962" customHeight="1" spans="1:4">
      <c r="A962" s="1"/>
      <c r="B962" s="1"/>
      <c r="C962" s="96"/>
      <c r="D962" s="97"/>
    </row>
    <row r="963" customHeight="1" spans="1:4">
      <c r="A963" s="1"/>
      <c r="B963" s="1"/>
      <c r="C963" s="96"/>
      <c r="D963" s="97"/>
    </row>
    <row r="964" customHeight="1" spans="1:4">
      <c r="A964" s="1"/>
      <c r="B964" s="1"/>
      <c r="C964" s="96"/>
      <c r="D964" s="97"/>
    </row>
    <row r="965" customHeight="1" spans="1:4">
      <c r="A965" s="1"/>
      <c r="B965" s="1"/>
      <c r="C965" s="96"/>
      <c r="D965" s="97"/>
    </row>
    <row r="966" customHeight="1" spans="1:4">
      <c r="A966" s="1"/>
      <c r="B966" s="1"/>
      <c r="C966" s="96"/>
      <c r="D966" s="97"/>
    </row>
    <row r="967" customHeight="1" spans="1:4">
      <c r="A967" s="1"/>
      <c r="B967" s="1"/>
      <c r="C967" s="96"/>
      <c r="D967" s="97"/>
    </row>
    <row r="968" customHeight="1" spans="1:4">
      <c r="A968" s="1"/>
      <c r="B968" s="1"/>
      <c r="C968" s="96"/>
      <c r="D968" s="97"/>
    </row>
    <row r="969" customHeight="1" spans="1:4">
      <c r="A969" s="1"/>
      <c r="B969" s="1"/>
      <c r="C969" s="96"/>
      <c r="D969" s="97"/>
    </row>
    <row r="970" customHeight="1" spans="1:4">
      <c r="A970" s="1"/>
      <c r="B970" s="1"/>
      <c r="C970" s="96"/>
      <c r="D970" s="97"/>
    </row>
    <row r="971" customHeight="1" spans="1:4">
      <c r="A971" s="1"/>
      <c r="B971" s="1"/>
      <c r="C971" s="96"/>
      <c r="D971" s="97"/>
    </row>
    <row r="972" customHeight="1" spans="1:4">
      <c r="A972" s="1"/>
      <c r="B972" s="1"/>
      <c r="C972" s="96"/>
      <c r="D972" s="97"/>
    </row>
    <row r="973" customHeight="1" spans="1:4">
      <c r="A973" s="1"/>
      <c r="B973" s="1"/>
      <c r="C973" s="96"/>
      <c r="D973" s="97"/>
    </row>
    <row r="974" customHeight="1" spans="1:4">
      <c r="A974" s="1"/>
      <c r="B974" s="1"/>
      <c r="C974" s="96"/>
      <c r="D974" s="97"/>
    </row>
    <row r="975" customHeight="1" spans="1:4">
      <c r="A975" s="1"/>
      <c r="B975" s="1"/>
      <c r="C975" s="96"/>
      <c r="D975" s="97"/>
    </row>
    <row r="976" customHeight="1" spans="1:4">
      <c r="A976" s="1"/>
      <c r="B976" s="1"/>
      <c r="C976" s="96"/>
      <c r="D976" s="97"/>
    </row>
    <row r="977" customHeight="1" spans="1:4">
      <c r="A977" s="1"/>
      <c r="B977" s="1"/>
      <c r="C977" s="96"/>
      <c r="D977" s="97"/>
    </row>
    <row r="978" customHeight="1" spans="1:4">
      <c r="A978" s="1"/>
      <c r="B978" s="1"/>
      <c r="C978" s="96"/>
      <c r="D978" s="97"/>
    </row>
    <row r="979" customHeight="1" spans="1:4">
      <c r="A979" s="1"/>
      <c r="B979" s="1"/>
      <c r="C979" s="96"/>
      <c r="D979" s="97"/>
    </row>
    <row r="980" customHeight="1" spans="1:4">
      <c r="A980" s="1"/>
      <c r="B980" s="1"/>
      <c r="C980" s="96"/>
      <c r="D980" s="97"/>
    </row>
    <row r="981" customHeight="1" spans="1:4">
      <c r="A981" s="1"/>
      <c r="B981" s="1"/>
      <c r="C981" s="96"/>
      <c r="D981" s="97"/>
    </row>
    <row r="982" customHeight="1" spans="1:4">
      <c r="A982" s="1"/>
      <c r="B982" s="1"/>
      <c r="C982" s="96"/>
      <c r="D982" s="97"/>
    </row>
    <row r="983" customHeight="1" spans="1:4">
      <c r="A983" s="1"/>
      <c r="B983" s="1"/>
      <c r="C983" s="96"/>
      <c r="D983" s="97"/>
    </row>
    <row r="984" customHeight="1" spans="1:4">
      <c r="A984" s="1"/>
      <c r="B984" s="1"/>
      <c r="C984" s="96"/>
      <c r="D984" s="97"/>
    </row>
    <row r="985" customHeight="1" spans="1:4">
      <c r="A985" s="1"/>
      <c r="B985" s="1"/>
      <c r="C985" s="96"/>
      <c r="D985" s="97"/>
    </row>
    <row r="986" customHeight="1" spans="1:4">
      <c r="A986" s="1"/>
      <c r="B986" s="1"/>
      <c r="C986" s="96"/>
      <c r="D986" s="97"/>
    </row>
    <row r="987" customHeight="1" spans="1:4">
      <c r="A987" s="1"/>
      <c r="B987" s="1"/>
      <c r="C987" s="96"/>
      <c r="D987" s="97"/>
    </row>
    <row r="988" customHeight="1" spans="1:4">
      <c r="A988" s="1"/>
      <c r="B988" s="1"/>
      <c r="C988" s="96"/>
      <c r="D988" s="97"/>
    </row>
    <row r="989" customHeight="1" spans="1:4">
      <c r="A989" s="1"/>
      <c r="B989" s="1"/>
      <c r="C989" s="96"/>
      <c r="D989" s="97"/>
    </row>
    <row r="990" customHeight="1" spans="1:4">
      <c r="A990" s="1"/>
      <c r="B990" s="1"/>
      <c r="C990" s="96"/>
      <c r="D990" s="97"/>
    </row>
    <row r="991" customHeight="1" spans="1:4">
      <c r="A991" s="1"/>
      <c r="B991" s="1"/>
      <c r="C991" s="96"/>
      <c r="D991" s="97"/>
    </row>
  </sheetData>
  <mergeCells count="2">
    <mergeCell ref="E1:F1"/>
    <mergeCell ref="H1:J1"/>
  </mergeCells>
  <dataValidations count="1">
    <dataValidation type="list" allowBlank="1" showErrorMessage="1" sqref="D2:D286">
      <formula1>"Mês diferente,Mesmo mês,Pendente Analise,Inadimplência"</formula1>
    </dataValidation>
  </dataValidation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FF"/>
    <outlinePr summaryBelow="0" summaryRight="0"/>
    <pageSetUpPr fitToPage="1"/>
  </sheetPr>
  <dimension ref="A1:E1031"/>
  <sheetViews>
    <sheetView showGridLines="0" workbookViewId="0">
      <pane ySplit="1" topLeftCell="A2" activePane="bottomLeft" state="frozen"/>
      <selection/>
      <selection pane="bottomLeft" activeCell="B3" sqref="B3"/>
    </sheetView>
  </sheetViews>
  <sheetFormatPr defaultColWidth="12.6285714285714" defaultRowHeight="15.75" customHeight="1" outlineLevelCol="4"/>
  <cols>
    <col min="1" max="1" width="11.752380952381" customWidth="1"/>
    <col min="2" max="2" width="41.5047619047619" customWidth="1"/>
    <col min="3" max="3" width="9.13333333333333" customWidth="1"/>
    <col min="4" max="5" width="28.1333333333333" customWidth="1"/>
  </cols>
  <sheetData>
    <row r="1" spans="1:5">
      <c r="A1" s="65" t="s">
        <v>1541</v>
      </c>
      <c r="B1" s="65" t="s">
        <v>148</v>
      </c>
      <c r="C1" s="66" t="s">
        <v>1542</v>
      </c>
      <c r="D1" s="66" t="s">
        <v>1543</v>
      </c>
      <c r="E1" s="66" t="s">
        <v>1544</v>
      </c>
    </row>
    <row r="2" ht="15" spans="1:5">
      <c r="A2" s="67">
        <v>45784</v>
      </c>
      <c r="B2" s="68" t="s">
        <v>1545</v>
      </c>
      <c r="C2" s="69" t="s">
        <v>1107</v>
      </c>
      <c r="D2" s="69" t="s">
        <v>1107</v>
      </c>
      <c r="E2" s="69" t="s">
        <v>347</v>
      </c>
    </row>
    <row r="3" ht="15" spans="1:5">
      <c r="A3" s="67">
        <v>45785</v>
      </c>
      <c r="B3" s="68" t="s">
        <v>1546</v>
      </c>
      <c r="C3" s="69" t="s">
        <v>1107</v>
      </c>
      <c r="D3" s="69" t="s">
        <v>1107</v>
      </c>
      <c r="E3" s="69" t="s">
        <v>347</v>
      </c>
    </row>
    <row r="4" ht="15" spans="1:5">
      <c r="A4" s="67">
        <v>45786</v>
      </c>
      <c r="B4" s="70" t="s">
        <v>1547</v>
      </c>
      <c r="C4" s="69" t="s">
        <v>1107</v>
      </c>
      <c r="D4" s="69" t="s">
        <v>1107</v>
      </c>
      <c r="E4" s="69" t="s">
        <v>347</v>
      </c>
    </row>
    <row r="5" ht="15" spans="1:5">
      <c r="A5" s="67">
        <v>45789</v>
      </c>
      <c r="B5" s="70" t="s">
        <v>1548</v>
      </c>
      <c r="C5" s="69" t="s">
        <v>1107</v>
      </c>
      <c r="D5" s="69" t="s">
        <v>1107</v>
      </c>
      <c r="E5" s="69" t="s">
        <v>347</v>
      </c>
    </row>
    <row r="6" ht="15" spans="1:5">
      <c r="A6" s="67">
        <v>45789</v>
      </c>
      <c r="B6" s="70" t="s">
        <v>1549</v>
      </c>
      <c r="C6" s="69" t="s">
        <v>1107</v>
      </c>
      <c r="D6" s="69" t="s">
        <v>1107</v>
      </c>
      <c r="E6" s="69" t="s">
        <v>339</v>
      </c>
    </row>
    <row r="7" ht="15" spans="1:5">
      <c r="A7" s="71">
        <v>45798</v>
      </c>
      <c r="B7" s="72" t="s">
        <v>1550</v>
      </c>
      <c r="C7" s="69" t="s">
        <v>1107</v>
      </c>
      <c r="D7" s="69" t="s">
        <v>1107</v>
      </c>
      <c r="E7" s="69" t="s">
        <v>339</v>
      </c>
    </row>
    <row r="8" ht="15" spans="1:5">
      <c r="A8" s="71">
        <v>45800</v>
      </c>
      <c r="B8" s="72" t="s">
        <v>1551</v>
      </c>
      <c r="C8" s="69" t="s">
        <v>1107</v>
      </c>
      <c r="D8" s="69" t="s">
        <v>1107</v>
      </c>
      <c r="E8" s="69" t="s">
        <v>347</v>
      </c>
    </row>
    <row r="9" ht="15" spans="1:5">
      <c r="A9" s="71">
        <v>45806</v>
      </c>
      <c r="B9" s="72" t="s">
        <v>1552</v>
      </c>
      <c r="C9" s="69" t="s">
        <v>1107</v>
      </c>
      <c r="D9" s="69" t="s">
        <v>1107</v>
      </c>
      <c r="E9" s="69" t="s">
        <v>339</v>
      </c>
    </row>
    <row r="10" ht="15" spans="1:5">
      <c r="A10" s="71"/>
      <c r="B10" s="72"/>
      <c r="C10" s="69"/>
      <c r="D10" s="69"/>
      <c r="E10" s="69"/>
    </row>
    <row r="11" ht="15" spans="1:5">
      <c r="A11" s="67"/>
      <c r="B11" s="72"/>
      <c r="C11" s="69"/>
      <c r="D11" s="69"/>
      <c r="E11" s="69"/>
    </row>
    <row r="12" ht="15" spans="1:5">
      <c r="A12" s="67"/>
      <c r="B12" s="72"/>
      <c r="C12" s="73"/>
      <c r="D12" s="73"/>
      <c r="E12" s="73"/>
    </row>
    <row r="13" ht="15" spans="1:5">
      <c r="A13" s="67"/>
      <c r="B13" s="70"/>
      <c r="C13" s="73"/>
      <c r="D13" s="73"/>
      <c r="E13" s="73"/>
    </row>
    <row r="14" ht="15" spans="1:5">
      <c r="A14" s="67"/>
      <c r="B14" s="72"/>
      <c r="C14" s="73"/>
      <c r="D14" s="73"/>
      <c r="E14" s="73"/>
    </row>
    <row r="15" ht="15" spans="1:5">
      <c r="A15" s="67"/>
      <c r="B15" s="72"/>
      <c r="C15" s="73"/>
      <c r="D15" s="73"/>
      <c r="E15" s="73"/>
    </row>
    <row r="16" ht="15" spans="1:5">
      <c r="A16" s="67"/>
      <c r="B16" s="72"/>
      <c r="C16" s="73"/>
      <c r="D16" s="73"/>
      <c r="E16" s="73"/>
    </row>
    <row r="17" ht="15" spans="1:5">
      <c r="A17" s="67"/>
      <c r="B17" s="72"/>
      <c r="C17" s="73"/>
      <c r="D17" s="73"/>
      <c r="E17" s="73"/>
    </row>
    <row r="18" ht="15" spans="1:5">
      <c r="A18" s="67"/>
      <c r="B18" s="72"/>
      <c r="C18" s="73"/>
      <c r="D18" s="73"/>
      <c r="E18" s="73"/>
    </row>
    <row r="19" ht="15" spans="1:5">
      <c r="A19" s="67"/>
      <c r="B19" s="72"/>
      <c r="C19" s="73"/>
      <c r="D19" s="73"/>
      <c r="E19" s="73"/>
    </row>
    <row r="20" ht="15" spans="1:5">
      <c r="A20" s="67"/>
      <c r="B20" s="72"/>
      <c r="C20" s="73"/>
      <c r="D20" s="73"/>
      <c r="E20" s="73"/>
    </row>
    <row r="21" ht="15" spans="1:5">
      <c r="A21" s="67"/>
      <c r="B21" s="72"/>
      <c r="C21" s="73"/>
      <c r="D21" s="73"/>
      <c r="E21" s="73"/>
    </row>
    <row r="22" ht="15" spans="1:5">
      <c r="A22" s="67"/>
      <c r="B22" s="70"/>
      <c r="C22" s="69"/>
      <c r="D22" s="69"/>
      <c r="E22" s="69"/>
    </row>
    <row r="23" ht="15" spans="1:5">
      <c r="A23" s="74"/>
      <c r="B23" s="72"/>
      <c r="C23" s="73"/>
      <c r="D23" s="73"/>
      <c r="E23" s="73"/>
    </row>
    <row r="24" ht="15" spans="1:5">
      <c r="A24" s="74"/>
      <c r="B24" s="72"/>
      <c r="C24" s="73"/>
      <c r="D24" s="73"/>
      <c r="E24" s="73"/>
    </row>
    <row r="25" ht="15" spans="1:5">
      <c r="A25" s="74"/>
      <c r="B25" s="72"/>
      <c r="C25" s="73"/>
      <c r="D25" s="73"/>
      <c r="E25" s="73"/>
    </row>
    <row r="26" ht="15" spans="1:5">
      <c r="A26" s="74"/>
      <c r="B26" s="72"/>
      <c r="C26" s="73"/>
      <c r="D26" s="73"/>
      <c r="E26" s="73"/>
    </row>
    <row r="27" ht="15" spans="1:5">
      <c r="A27" s="74"/>
      <c r="B27" s="72"/>
      <c r="C27" s="73"/>
      <c r="D27" s="73"/>
      <c r="E27" s="73"/>
    </row>
    <row r="28" ht="15" spans="1:5">
      <c r="A28" s="74"/>
      <c r="B28" s="72"/>
      <c r="C28" s="73"/>
      <c r="D28" s="73"/>
      <c r="E28" s="73"/>
    </row>
    <row r="29" ht="15" spans="1:5">
      <c r="A29" s="74"/>
      <c r="B29" s="72"/>
      <c r="C29" s="73"/>
      <c r="D29" s="73"/>
      <c r="E29" s="73"/>
    </row>
    <row r="30" ht="15" spans="1:5">
      <c r="A30" s="74"/>
      <c r="B30" s="72"/>
      <c r="C30" s="73"/>
      <c r="D30" s="73"/>
      <c r="E30" s="73"/>
    </row>
    <row r="31" ht="15" spans="1:5">
      <c r="A31" s="74"/>
      <c r="B31" s="72"/>
      <c r="C31" s="73"/>
      <c r="D31" s="73"/>
      <c r="E31" s="73"/>
    </row>
    <row r="32" ht="15" spans="1:5">
      <c r="A32" s="74"/>
      <c r="B32" s="72"/>
      <c r="C32" s="73"/>
      <c r="D32" s="73"/>
      <c r="E32" s="73"/>
    </row>
    <row r="33" ht="15" spans="1:5">
      <c r="A33" s="74"/>
      <c r="B33" s="72"/>
      <c r="C33" s="73"/>
      <c r="D33" s="73"/>
      <c r="E33" s="73"/>
    </row>
    <row r="34" ht="15" spans="1:5">
      <c r="A34" s="74"/>
      <c r="B34" s="72"/>
      <c r="C34" s="73"/>
      <c r="D34" s="73"/>
      <c r="E34" s="73"/>
    </row>
    <row r="35" ht="15" spans="1:5">
      <c r="A35" s="74"/>
      <c r="B35" s="72"/>
      <c r="C35" s="73"/>
      <c r="D35" s="73"/>
      <c r="E35" s="73"/>
    </row>
    <row r="36" ht="15" spans="1:5">
      <c r="A36" s="74"/>
      <c r="B36" s="72"/>
      <c r="C36" s="73"/>
      <c r="D36" s="73"/>
      <c r="E36" s="73"/>
    </row>
    <row r="37" ht="15" spans="1:5">
      <c r="A37" s="74"/>
      <c r="B37" s="72"/>
      <c r="C37" s="73"/>
      <c r="D37" s="73"/>
      <c r="E37" s="73"/>
    </row>
    <row r="38" ht="15" spans="1:5">
      <c r="A38" s="74"/>
      <c r="B38" s="72"/>
      <c r="C38" s="73"/>
      <c r="D38" s="73"/>
      <c r="E38" s="73"/>
    </row>
    <row r="39" ht="15" spans="1:5">
      <c r="A39" s="74"/>
      <c r="B39" s="72"/>
      <c r="C39" s="73"/>
      <c r="D39" s="73"/>
      <c r="E39" s="73"/>
    </row>
    <row r="40" ht="15" spans="1:5">
      <c r="A40" s="74"/>
      <c r="B40" s="72"/>
      <c r="C40" s="73"/>
      <c r="D40" s="73"/>
      <c r="E40" s="73"/>
    </row>
    <row r="41" ht="15" spans="1:5">
      <c r="A41" s="74"/>
      <c r="B41" s="72"/>
      <c r="C41" s="73"/>
      <c r="D41" s="73"/>
      <c r="E41" s="73"/>
    </row>
    <row r="42" ht="15" spans="1:5">
      <c r="A42" s="74"/>
      <c r="B42" s="72"/>
      <c r="C42" s="73"/>
      <c r="D42" s="73"/>
      <c r="E42" s="73"/>
    </row>
    <row r="43" ht="15" spans="1:5">
      <c r="A43" s="74"/>
      <c r="B43" s="72"/>
      <c r="C43" s="73"/>
      <c r="D43" s="73"/>
      <c r="E43" s="73"/>
    </row>
    <row r="44" ht="15" spans="1:5">
      <c r="A44" s="74"/>
      <c r="B44" s="72"/>
      <c r="C44" s="73"/>
      <c r="D44" s="73"/>
      <c r="E44" s="73"/>
    </row>
    <row r="45" ht="15" spans="1:5">
      <c r="A45" s="74"/>
      <c r="B45" s="72"/>
      <c r="C45" s="73"/>
      <c r="D45" s="73"/>
      <c r="E45" s="73"/>
    </row>
    <row r="46" ht="15" spans="1:5">
      <c r="A46" s="74"/>
      <c r="B46" s="72"/>
      <c r="C46" s="73"/>
      <c r="D46" s="73"/>
      <c r="E46" s="73"/>
    </row>
    <row r="47" ht="15" spans="1:5">
      <c r="A47" s="74"/>
      <c r="B47" s="72"/>
      <c r="C47" s="73"/>
      <c r="D47" s="73"/>
      <c r="E47" s="73"/>
    </row>
    <row r="48" ht="15" spans="1:5">
      <c r="A48" s="74"/>
      <c r="B48" s="72"/>
      <c r="C48" s="73"/>
      <c r="D48" s="73"/>
      <c r="E48" s="73"/>
    </row>
    <row r="49" ht="15" spans="1:5">
      <c r="A49" s="74"/>
      <c r="B49" s="72"/>
      <c r="C49" s="73"/>
      <c r="D49" s="73"/>
      <c r="E49" s="73"/>
    </row>
    <row r="50" ht="15" spans="1:5">
      <c r="A50" s="74"/>
      <c r="B50" s="72"/>
      <c r="C50" s="73"/>
      <c r="D50" s="73"/>
      <c r="E50" s="73"/>
    </row>
    <row r="51" ht="15" spans="1:5">
      <c r="A51" s="74"/>
      <c r="B51" s="72"/>
      <c r="C51" s="73"/>
      <c r="D51" s="73"/>
      <c r="E51" s="73"/>
    </row>
    <row r="52" ht="15" spans="1:5">
      <c r="A52" s="74"/>
      <c r="B52" s="72"/>
      <c r="C52" s="73"/>
      <c r="D52" s="73"/>
      <c r="E52" s="73"/>
    </row>
    <row r="53" ht="15" spans="1:5">
      <c r="A53" s="74"/>
      <c r="B53" s="72"/>
      <c r="C53" s="73"/>
      <c r="D53" s="73"/>
      <c r="E53" s="73"/>
    </row>
    <row r="54" ht="15" spans="1:5">
      <c r="A54" s="74"/>
      <c r="B54" s="72"/>
      <c r="C54" s="73"/>
      <c r="D54" s="73"/>
      <c r="E54" s="73"/>
    </row>
    <row r="55" ht="15" spans="1:5">
      <c r="A55" s="74"/>
      <c r="B55" s="72"/>
      <c r="C55" s="73"/>
      <c r="D55" s="73"/>
      <c r="E55" s="73"/>
    </row>
    <row r="56" ht="15" spans="1:5">
      <c r="A56" s="74"/>
      <c r="B56" s="70"/>
      <c r="C56" s="69"/>
      <c r="D56" s="69"/>
      <c r="E56" s="69"/>
    </row>
    <row r="57" ht="15" spans="1:5">
      <c r="A57" s="74"/>
      <c r="B57" s="72"/>
      <c r="C57" s="73"/>
      <c r="D57" s="73"/>
      <c r="E57" s="73"/>
    </row>
    <row r="58" ht="15" spans="1:5">
      <c r="A58" s="74"/>
      <c r="B58" s="72"/>
      <c r="C58" s="73"/>
      <c r="D58" s="73"/>
      <c r="E58" s="73"/>
    </row>
    <row r="59" ht="15" spans="1:5">
      <c r="A59" s="74"/>
      <c r="B59" s="72"/>
      <c r="C59" s="73"/>
      <c r="D59" s="73"/>
      <c r="E59" s="73"/>
    </row>
    <row r="60" ht="15" spans="1:5">
      <c r="A60" s="74"/>
      <c r="B60" s="72"/>
      <c r="C60" s="73"/>
      <c r="D60" s="73"/>
      <c r="E60" s="73"/>
    </row>
    <row r="61" ht="15" spans="1:5">
      <c r="A61" s="74"/>
      <c r="B61" s="72"/>
      <c r="C61" s="73"/>
      <c r="D61" s="73"/>
      <c r="E61" s="73"/>
    </row>
    <row r="62" ht="15" spans="1:5">
      <c r="A62" s="74"/>
      <c r="B62" s="72"/>
      <c r="C62" s="73"/>
      <c r="D62" s="73"/>
      <c r="E62" s="73"/>
    </row>
    <row r="63" ht="15" spans="1:5">
      <c r="A63" s="74"/>
      <c r="B63" s="72"/>
      <c r="C63" s="73"/>
      <c r="D63" s="73"/>
      <c r="E63" s="73"/>
    </row>
    <row r="64" ht="15" spans="1:5">
      <c r="A64" s="74"/>
      <c r="B64" s="72"/>
      <c r="C64" s="73"/>
      <c r="D64" s="73"/>
      <c r="E64" s="73"/>
    </row>
    <row r="65" ht="15" spans="1:5">
      <c r="A65" s="74"/>
      <c r="B65" s="72"/>
      <c r="C65" s="73"/>
      <c r="D65" s="73"/>
      <c r="E65" s="73"/>
    </row>
    <row r="66" ht="15" spans="1:5">
      <c r="A66" s="74"/>
      <c r="B66" s="72"/>
      <c r="C66" s="73"/>
      <c r="D66" s="73"/>
      <c r="E66" s="73"/>
    </row>
    <row r="67" ht="17.25" customHeight="1" spans="1:5">
      <c r="A67" s="74"/>
      <c r="B67" s="72"/>
      <c r="C67" s="73"/>
      <c r="D67" s="73"/>
      <c r="E67" s="73"/>
    </row>
    <row r="68" ht="15" spans="1:5">
      <c r="A68" s="74"/>
      <c r="B68" s="72"/>
      <c r="C68" s="73"/>
      <c r="D68" s="73"/>
      <c r="E68" s="73"/>
    </row>
    <row r="69" ht="15" spans="1:5">
      <c r="A69" s="74"/>
      <c r="B69" s="72"/>
      <c r="C69" s="73"/>
      <c r="D69" s="73"/>
      <c r="E69" s="73"/>
    </row>
    <row r="70" ht="15" spans="1:5">
      <c r="A70" s="74"/>
      <c r="B70" s="72"/>
      <c r="C70" s="73"/>
      <c r="D70" s="73"/>
      <c r="E70" s="73"/>
    </row>
    <row r="71" ht="15" spans="1:5">
      <c r="A71" s="74"/>
      <c r="B71" s="72"/>
      <c r="C71" s="73"/>
      <c r="D71" s="73"/>
      <c r="E71" s="73"/>
    </row>
    <row r="72" ht="15" spans="1:5">
      <c r="A72" s="74"/>
      <c r="B72" s="72"/>
      <c r="C72" s="73"/>
      <c r="D72" s="73"/>
      <c r="E72" s="73"/>
    </row>
    <row r="73" ht="15" spans="1:5">
      <c r="A73" s="74"/>
      <c r="B73" s="72"/>
      <c r="C73" s="73"/>
      <c r="D73" s="73"/>
      <c r="E73" s="73"/>
    </row>
    <row r="74" ht="15" spans="1:5">
      <c r="A74" s="74"/>
      <c r="B74" s="72"/>
      <c r="C74" s="73"/>
      <c r="D74" s="73"/>
      <c r="E74" s="73"/>
    </row>
    <row r="75" ht="15" spans="1:5">
      <c r="A75" s="74"/>
      <c r="B75" s="72"/>
      <c r="C75" s="73"/>
      <c r="D75" s="73"/>
      <c r="E75" s="73"/>
    </row>
    <row r="76" ht="15" spans="1:5">
      <c r="A76" s="74"/>
      <c r="B76" s="72"/>
      <c r="C76" s="73"/>
      <c r="D76" s="73"/>
      <c r="E76" s="73"/>
    </row>
    <row r="77" ht="15" spans="1:5">
      <c r="A77" s="74"/>
      <c r="B77" s="72"/>
      <c r="C77" s="73"/>
      <c r="D77" s="73"/>
      <c r="E77" s="73"/>
    </row>
    <row r="78" ht="15" spans="1:5">
      <c r="A78" s="74"/>
      <c r="B78" s="72"/>
      <c r="C78" s="73"/>
      <c r="D78" s="73"/>
      <c r="E78" s="73"/>
    </row>
    <row r="79" ht="15" spans="1:5">
      <c r="A79" s="74"/>
      <c r="B79" s="72"/>
      <c r="C79" s="73"/>
      <c r="D79" s="73"/>
      <c r="E79" s="73"/>
    </row>
    <row r="80" ht="15" spans="1:5">
      <c r="A80" s="74"/>
      <c r="B80" s="72"/>
      <c r="C80" s="73"/>
      <c r="D80" s="73"/>
      <c r="E80" s="73"/>
    </row>
    <row r="81" ht="15" spans="1:5">
      <c r="A81" s="74"/>
      <c r="B81" s="72"/>
      <c r="C81" s="73"/>
      <c r="D81" s="73"/>
      <c r="E81" s="73"/>
    </row>
    <row r="82" ht="15" spans="1:5">
      <c r="A82" s="74"/>
      <c r="B82" s="72"/>
      <c r="C82" s="73"/>
      <c r="D82" s="73"/>
      <c r="E82" s="73"/>
    </row>
    <row r="83" ht="15" spans="1:5">
      <c r="A83" s="74"/>
      <c r="B83" s="72"/>
      <c r="C83" s="73"/>
      <c r="D83" s="73"/>
      <c r="E83" s="73"/>
    </row>
    <row r="84" ht="15" spans="1:5">
      <c r="A84" s="74"/>
      <c r="B84" s="72"/>
      <c r="C84" s="73"/>
      <c r="D84" s="73"/>
      <c r="E84" s="73"/>
    </row>
    <row r="85" ht="15" spans="1:5">
      <c r="A85" s="74"/>
      <c r="B85" s="72"/>
      <c r="C85" s="73"/>
      <c r="D85" s="73"/>
      <c r="E85" s="73"/>
    </row>
    <row r="86" ht="15" spans="1:5">
      <c r="A86" s="74"/>
      <c r="B86" s="72"/>
      <c r="C86" s="73"/>
      <c r="D86" s="73"/>
      <c r="E86" s="73"/>
    </row>
    <row r="87" ht="15" spans="1:5">
      <c r="A87" s="74"/>
      <c r="B87" s="72"/>
      <c r="C87" s="73"/>
      <c r="D87" s="73"/>
      <c r="E87" s="73"/>
    </row>
    <row r="88" ht="15" spans="1:5">
      <c r="A88" s="74"/>
      <c r="B88" s="72"/>
      <c r="C88" s="73"/>
      <c r="D88" s="73"/>
      <c r="E88" s="73"/>
    </row>
    <row r="89" ht="15" spans="1:5">
      <c r="A89" s="74"/>
      <c r="B89" s="72"/>
      <c r="C89" s="73"/>
      <c r="D89" s="73"/>
      <c r="E89" s="73"/>
    </row>
    <row r="90" ht="15" spans="1:5">
      <c r="A90" s="74"/>
      <c r="B90" s="72"/>
      <c r="C90" s="73"/>
      <c r="D90" s="73"/>
      <c r="E90" s="73"/>
    </row>
    <row r="91" ht="15" spans="1:5">
      <c r="A91" s="74"/>
      <c r="B91" s="72"/>
      <c r="C91" s="73"/>
      <c r="D91" s="73"/>
      <c r="E91" s="73"/>
    </row>
    <row r="92" ht="15" spans="1:5">
      <c r="A92" s="74"/>
      <c r="B92" s="72"/>
      <c r="C92" s="73"/>
      <c r="D92" s="73"/>
      <c r="E92" s="73"/>
    </row>
    <row r="93" ht="15" spans="1:5">
      <c r="A93" s="74"/>
      <c r="B93" s="72"/>
      <c r="C93" s="73"/>
      <c r="D93" s="73"/>
      <c r="E93" s="73"/>
    </row>
    <row r="94" ht="15" spans="1:5">
      <c r="A94" s="74"/>
      <c r="B94" s="72"/>
      <c r="C94" s="73"/>
      <c r="D94" s="73"/>
      <c r="E94" s="73"/>
    </row>
    <row r="95" ht="15" spans="1:5">
      <c r="A95" s="74"/>
      <c r="B95" s="72"/>
      <c r="C95" s="73"/>
      <c r="D95" s="73"/>
      <c r="E95" s="73"/>
    </row>
    <row r="96" ht="15" spans="1:5">
      <c r="A96" s="74"/>
      <c r="B96" s="72"/>
      <c r="C96" s="73"/>
      <c r="D96" s="73"/>
      <c r="E96" s="73"/>
    </row>
    <row r="97" ht="15" spans="1:5">
      <c r="A97" s="74"/>
      <c r="B97" s="72"/>
      <c r="C97" s="73"/>
      <c r="D97" s="73"/>
      <c r="E97" s="73"/>
    </row>
    <row r="98" ht="15" spans="1:5">
      <c r="A98" s="74"/>
      <c r="B98" s="72"/>
      <c r="C98" s="73"/>
      <c r="D98" s="73"/>
      <c r="E98" s="73"/>
    </row>
    <row r="99" ht="15" spans="1:5">
      <c r="A99" s="74"/>
      <c r="B99" s="70"/>
      <c r="C99" s="69"/>
      <c r="D99" s="69"/>
      <c r="E99" s="69"/>
    </row>
    <row r="100" ht="15" spans="1:5">
      <c r="A100" s="74"/>
      <c r="B100" s="72"/>
      <c r="C100" s="73"/>
      <c r="D100" s="73"/>
      <c r="E100" s="73"/>
    </row>
    <row r="101" ht="15" spans="1:5">
      <c r="A101" s="74"/>
      <c r="B101" s="72"/>
      <c r="C101" s="73"/>
      <c r="D101" s="73"/>
      <c r="E101" s="73"/>
    </row>
    <row r="102" ht="15" spans="1:5">
      <c r="A102" s="74"/>
      <c r="B102" s="72"/>
      <c r="C102" s="73"/>
      <c r="D102" s="73"/>
      <c r="E102" s="73"/>
    </row>
    <row r="103" ht="15" spans="1:5">
      <c r="A103" s="74"/>
      <c r="B103" s="72"/>
      <c r="C103" s="73"/>
      <c r="D103" s="73"/>
      <c r="E103" s="73"/>
    </row>
    <row r="104" ht="15" spans="1:5">
      <c r="A104" s="74"/>
      <c r="B104" s="72"/>
      <c r="C104" s="73"/>
      <c r="D104" s="73"/>
      <c r="E104" s="73"/>
    </row>
    <row r="105" ht="15" spans="1:5">
      <c r="A105" s="74"/>
      <c r="B105" s="72"/>
      <c r="C105" s="73"/>
      <c r="D105" s="73"/>
      <c r="E105" s="73"/>
    </row>
    <row r="106" ht="15" spans="1:5">
      <c r="A106" s="74"/>
      <c r="B106" s="72"/>
      <c r="C106" s="73"/>
      <c r="D106" s="73"/>
      <c r="E106" s="73"/>
    </row>
    <row r="107" ht="15" spans="1:5">
      <c r="A107" s="74"/>
      <c r="B107" s="72"/>
      <c r="C107" s="73"/>
      <c r="D107" s="73"/>
      <c r="E107" s="73"/>
    </row>
    <row r="108" ht="15" spans="1:5">
      <c r="A108" s="74"/>
      <c r="B108" s="72"/>
      <c r="C108" s="73"/>
      <c r="D108" s="73"/>
      <c r="E108" s="73"/>
    </row>
    <row r="109" ht="15" spans="1:5">
      <c r="A109" s="74"/>
      <c r="B109" s="72"/>
      <c r="C109" s="73"/>
      <c r="D109" s="73"/>
      <c r="E109" s="73"/>
    </row>
    <row r="110" ht="15" spans="1:5">
      <c r="A110" s="74"/>
      <c r="B110" s="72"/>
      <c r="C110" s="73"/>
      <c r="D110" s="73"/>
      <c r="E110" s="73"/>
    </row>
    <row r="111" ht="15" spans="1:5">
      <c r="A111" s="74"/>
      <c r="B111" s="72"/>
      <c r="C111" s="73"/>
      <c r="D111" s="73"/>
      <c r="E111" s="73"/>
    </row>
    <row r="112" ht="15" spans="1:5">
      <c r="A112" s="74"/>
      <c r="B112" s="72"/>
      <c r="C112" s="73"/>
      <c r="D112" s="73"/>
      <c r="E112" s="73"/>
    </row>
    <row r="113" ht="15" spans="1:5">
      <c r="A113" s="74"/>
      <c r="B113" s="72"/>
      <c r="C113" s="73"/>
      <c r="D113" s="73"/>
      <c r="E113" s="73"/>
    </row>
    <row r="114" ht="15" spans="1:5">
      <c r="A114" s="74"/>
      <c r="B114" s="72"/>
      <c r="C114" s="73"/>
      <c r="D114" s="73"/>
      <c r="E114" s="73"/>
    </row>
    <row r="115" ht="15" spans="1:5">
      <c r="A115" s="74"/>
      <c r="B115" s="72"/>
      <c r="C115" s="73"/>
      <c r="D115" s="73"/>
      <c r="E115" s="73"/>
    </row>
    <row r="116" ht="15" spans="1:5">
      <c r="A116" s="74"/>
      <c r="B116" s="72"/>
      <c r="C116" s="73"/>
      <c r="D116" s="73"/>
      <c r="E116" s="73"/>
    </row>
    <row r="117" ht="15" spans="1:5">
      <c r="A117" s="74"/>
      <c r="B117" s="72"/>
      <c r="C117" s="73"/>
      <c r="D117" s="73"/>
      <c r="E117" s="73"/>
    </row>
    <row r="118" ht="15" spans="1:5">
      <c r="A118" s="74"/>
      <c r="B118" s="72"/>
      <c r="C118" s="73"/>
      <c r="D118" s="73"/>
      <c r="E118" s="73"/>
    </row>
    <row r="119" ht="15" spans="1:5">
      <c r="A119" s="74"/>
      <c r="B119" s="72"/>
      <c r="C119" s="73"/>
      <c r="D119" s="73"/>
      <c r="E119" s="73"/>
    </row>
    <row r="120" ht="15" spans="1:5">
      <c r="A120" s="74"/>
      <c r="B120" s="72"/>
      <c r="C120" s="73"/>
      <c r="D120" s="73"/>
      <c r="E120" s="73"/>
    </row>
    <row r="121" ht="15" spans="1:5">
      <c r="A121" s="74"/>
      <c r="B121" s="72"/>
      <c r="C121" s="73"/>
      <c r="D121" s="73"/>
      <c r="E121" s="73"/>
    </row>
    <row r="122" ht="15" spans="1:5">
      <c r="A122" s="74"/>
      <c r="B122" s="72"/>
      <c r="C122" s="73"/>
      <c r="D122" s="73"/>
      <c r="E122" s="73"/>
    </row>
    <row r="123" ht="15" spans="1:5">
      <c r="A123" s="74"/>
      <c r="B123" s="72"/>
      <c r="C123" s="73"/>
      <c r="D123" s="73"/>
      <c r="E123" s="73"/>
    </row>
    <row r="124" ht="15" spans="1:5">
      <c r="A124" s="74"/>
      <c r="B124" s="72"/>
      <c r="C124" s="73"/>
      <c r="D124" s="73"/>
      <c r="E124" s="73"/>
    </row>
    <row r="125" ht="15" spans="1:5">
      <c r="A125" s="74"/>
      <c r="B125" s="72"/>
      <c r="C125" s="73"/>
      <c r="D125" s="73"/>
      <c r="E125" s="73"/>
    </row>
    <row r="126" ht="15" spans="1:5">
      <c r="A126" s="74"/>
      <c r="B126" s="72"/>
      <c r="C126" s="73"/>
      <c r="D126" s="73"/>
      <c r="E126" s="73"/>
    </row>
    <row r="127" ht="15" spans="1:5">
      <c r="A127" s="74"/>
      <c r="B127" s="72"/>
      <c r="C127" s="73"/>
      <c r="D127" s="73"/>
      <c r="E127" s="73"/>
    </row>
    <row r="128" ht="15" spans="1:5">
      <c r="A128" s="74"/>
      <c r="B128" s="72"/>
      <c r="C128" s="73"/>
      <c r="D128" s="73"/>
      <c r="E128" s="73"/>
    </row>
    <row r="129" ht="15" spans="1:5">
      <c r="A129" s="74"/>
      <c r="B129" s="72"/>
      <c r="C129" s="73"/>
      <c r="D129" s="73"/>
      <c r="E129" s="73"/>
    </row>
    <row r="130" ht="15" spans="1:5">
      <c r="A130" s="74"/>
      <c r="B130" s="72"/>
      <c r="C130" s="73"/>
      <c r="D130" s="73"/>
      <c r="E130" s="73"/>
    </row>
    <row r="131" ht="15" spans="1:5">
      <c r="A131" s="74"/>
      <c r="B131" s="72"/>
      <c r="C131" s="73"/>
      <c r="D131" s="73"/>
      <c r="E131" s="73"/>
    </row>
    <row r="132" ht="15" spans="1:5">
      <c r="A132" s="74"/>
      <c r="B132" s="72"/>
      <c r="C132" s="73"/>
      <c r="D132" s="73"/>
      <c r="E132" s="73"/>
    </row>
    <row r="133" ht="15" spans="1:5">
      <c r="A133" s="74"/>
      <c r="B133" s="72"/>
      <c r="C133" s="73"/>
      <c r="D133" s="73"/>
      <c r="E133" s="73"/>
    </row>
    <row r="134" ht="15" spans="1:5">
      <c r="A134" s="74"/>
      <c r="B134" s="72"/>
      <c r="C134" s="73"/>
      <c r="D134" s="73"/>
      <c r="E134" s="73"/>
    </row>
    <row r="135" ht="15" spans="1:5">
      <c r="A135" s="74"/>
      <c r="B135" s="72"/>
      <c r="C135" s="73"/>
      <c r="D135" s="73"/>
      <c r="E135" s="73"/>
    </row>
    <row r="136" ht="15" spans="1:5">
      <c r="A136" s="74"/>
      <c r="B136" s="72"/>
      <c r="C136" s="73"/>
      <c r="D136" s="73"/>
      <c r="E136" s="73"/>
    </row>
    <row r="137" ht="15" spans="1:5">
      <c r="A137" s="74"/>
      <c r="B137" s="72"/>
      <c r="C137" s="73"/>
      <c r="D137" s="73"/>
      <c r="E137" s="73"/>
    </row>
    <row r="138" ht="15" spans="1:5">
      <c r="A138" s="74"/>
      <c r="B138" s="72"/>
      <c r="C138" s="73"/>
      <c r="D138" s="73"/>
      <c r="E138" s="73"/>
    </row>
    <row r="139" ht="15" spans="1:5">
      <c r="A139" s="74"/>
      <c r="B139" s="72"/>
      <c r="C139" s="73"/>
      <c r="D139" s="73"/>
      <c r="E139" s="73"/>
    </row>
    <row r="140" ht="15" spans="1:5">
      <c r="A140" s="74"/>
      <c r="B140" s="72"/>
      <c r="C140" s="73"/>
      <c r="D140" s="73"/>
      <c r="E140" s="73"/>
    </row>
    <row r="141" ht="15" spans="1:5">
      <c r="A141" s="74"/>
      <c r="B141" s="72"/>
      <c r="C141" s="73"/>
      <c r="D141" s="73"/>
      <c r="E141" s="73"/>
    </row>
    <row r="142" ht="15" spans="1:5">
      <c r="A142" s="74"/>
      <c r="B142" s="72"/>
      <c r="C142" s="73"/>
      <c r="D142" s="73"/>
      <c r="E142" s="73"/>
    </row>
    <row r="143" ht="15" spans="1:5">
      <c r="A143" s="74"/>
      <c r="B143" s="72"/>
      <c r="C143" s="73"/>
      <c r="D143" s="73"/>
      <c r="E143" s="73"/>
    </row>
    <row r="144" ht="15" spans="1:5">
      <c r="A144" s="74"/>
      <c r="B144" s="72"/>
      <c r="C144" s="73"/>
      <c r="D144" s="73"/>
      <c r="E144" s="73"/>
    </row>
    <row r="145" ht="15" spans="1:5">
      <c r="A145" s="74"/>
      <c r="B145" s="72"/>
      <c r="C145" s="73"/>
      <c r="D145" s="73"/>
      <c r="E145" s="73"/>
    </row>
    <row r="146" ht="15" spans="1:5">
      <c r="A146" s="74"/>
      <c r="B146" s="72"/>
      <c r="C146" s="73"/>
      <c r="D146" s="73"/>
      <c r="E146" s="73"/>
    </row>
    <row r="147" ht="15" spans="1:5">
      <c r="A147" s="74"/>
      <c r="B147" s="72"/>
      <c r="C147" s="73"/>
      <c r="D147" s="73"/>
      <c r="E147" s="73"/>
    </row>
    <row r="148" ht="15" spans="1:5">
      <c r="A148" s="74"/>
      <c r="B148" s="72"/>
      <c r="C148" s="73"/>
      <c r="D148" s="73"/>
      <c r="E148" s="73"/>
    </row>
    <row r="149" ht="15" spans="1:5">
      <c r="A149" s="74"/>
      <c r="B149" s="72"/>
      <c r="C149" s="73"/>
      <c r="D149" s="73"/>
      <c r="E149" s="73"/>
    </row>
    <row r="150" ht="15" spans="1:5">
      <c r="A150" s="74"/>
      <c r="B150" s="72"/>
      <c r="C150" s="73"/>
      <c r="D150" s="73"/>
      <c r="E150" s="73"/>
    </row>
    <row r="151" ht="15" spans="1:5">
      <c r="A151" s="74"/>
      <c r="B151" s="72"/>
      <c r="C151" s="73"/>
      <c r="D151" s="73"/>
      <c r="E151" s="73"/>
    </row>
    <row r="152" ht="15" spans="1:5">
      <c r="A152" s="74"/>
      <c r="B152" s="72"/>
      <c r="C152" s="73"/>
      <c r="D152" s="73"/>
      <c r="E152" s="73"/>
    </row>
    <row r="153" ht="15" spans="1:5">
      <c r="A153" s="74"/>
      <c r="B153" s="72"/>
      <c r="C153" s="73"/>
      <c r="D153" s="73"/>
      <c r="E153" s="73"/>
    </row>
    <row r="154" ht="15" spans="1:5">
      <c r="A154" s="74"/>
      <c r="B154" s="72"/>
      <c r="C154" s="73"/>
      <c r="D154" s="73"/>
      <c r="E154" s="73"/>
    </row>
    <row r="155" ht="15" spans="1:5">
      <c r="A155" s="74"/>
      <c r="B155" s="72"/>
      <c r="C155" s="73"/>
      <c r="D155" s="73"/>
      <c r="E155" s="73"/>
    </row>
    <row r="156" ht="15" spans="1:5">
      <c r="A156" s="74"/>
      <c r="B156" s="72"/>
      <c r="C156" s="73"/>
      <c r="D156" s="73"/>
      <c r="E156" s="73"/>
    </row>
    <row r="157" ht="15" spans="1:5">
      <c r="A157" s="74"/>
      <c r="B157" s="72"/>
      <c r="C157" s="73"/>
      <c r="D157" s="73"/>
      <c r="E157" s="73"/>
    </row>
    <row r="158" ht="15" spans="1:5">
      <c r="A158" s="74"/>
      <c r="B158" s="72"/>
      <c r="C158" s="73"/>
      <c r="D158" s="73"/>
      <c r="E158" s="73"/>
    </row>
    <row r="159" ht="15" spans="1:5">
      <c r="A159" s="74"/>
      <c r="B159" s="72"/>
      <c r="C159" s="73"/>
      <c r="D159" s="73"/>
      <c r="E159" s="73"/>
    </row>
    <row r="160" ht="15" spans="1:5">
      <c r="A160" s="74"/>
      <c r="B160" s="72"/>
      <c r="C160" s="73"/>
      <c r="D160" s="73"/>
      <c r="E160" s="73"/>
    </row>
    <row r="161" ht="15" spans="1:5">
      <c r="A161" s="74"/>
      <c r="B161" s="72"/>
      <c r="C161" s="73"/>
      <c r="D161" s="73"/>
      <c r="E161" s="73"/>
    </row>
    <row r="162" ht="15" spans="1:5">
      <c r="A162" s="74"/>
      <c r="B162" s="72"/>
      <c r="C162" s="73"/>
      <c r="D162" s="73"/>
      <c r="E162" s="73"/>
    </row>
    <row r="163" ht="15" spans="1:5">
      <c r="A163" s="74"/>
      <c r="B163" s="72"/>
      <c r="C163" s="73"/>
      <c r="D163" s="73"/>
      <c r="E163" s="73"/>
    </row>
    <row r="164" ht="15" spans="1:5">
      <c r="A164" s="74"/>
      <c r="B164" s="72"/>
      <c r="C164" s="73"/>
      <c r="D164" s="73"/>
      <c r="E164" s="73"/>
    </row>
    <row r="165" ht="15" spans="1:5">
      <c r="A165" s="74"/>
      <c r="B165" s="72"/>
      <c r="C165" s="73"/>
      <c r="D165" s="73"/>
      <c r="E165" s="73"/>
    </row>
    <row r="166" ht="15" spans="1:5">
      <c r="A166" s="74"/>
      <c r="B166" s="72"/>
      <c r="C166" s="73"/>
      <c r="D166" s="73"/>
      <c r="E166" s="73"/>
    </row>
    <row r="167" ht="15" spans="1:5">
      <c r="A167" s="74"/>
      <c r="B167" s="72"/>
      <c r="C167" s="73"/>
      <c r="D167" s="73"/>
      <c r="E167" s="73"/>
    </row>
    <row r="168" ht="15" spans="1:5">
      <c r="A168" s="74"/>
      <c r="B168" s="72"/>
      <c r="C168" s="73"/>
      <c r="D168" s="73"/>
      <c r="E168" s="73"/>
    </row>
    <row r="169" ht="15" spans="1:5">
      <c r="A169" s="74"/>
      <c r="B169" s="72"/>
      <c r="C169" s="73"/>
      <c r="D169" s="73"/>
      <c r="E169" s="73"/>
    </row>
    <row r="170" ht="15" spans="1:5">
      <c r="A170" s="74"/>
      <c r="B170" s="72"/>
      <c r="C170" s="73"/>
      <c r="D170" s="73"/>
      <c r="E170" s="73"/>
    </row>
    <row r="171" ht="15" spans="1:5">
      <c r="A171" s="74"/>
      <c r="B171" s="72"/>
      <c r="C171" s="73"/>
      <c r="D171" s="73"/>
      <c r="E171" s="73"/>
    </row>
    <row r="172" ht="15" spans="1:5">
      <c r="A172" s="74"/>
      <c r="B172" s="72"/>
      <c r="C172" s="73"/>
      <c r="D172" s="73"/>
      <c r="E172" s="73"/>
    </row>
    <row r="173" ht="15" spans="1:5">
      <c r="A173" s="74"/>
      <c r="B173" s="72"/>
      <c r="C173" s="73"/>
      <c r="D173" s="73"/>
      <c r="E173" s="73"/>
    </row>
    <row r="174" ht="15" spans="1:5">
      <c r="A174" s="74"/>
      <c r="B174" s="72"/>
      <c r="C174" s="73"/>
      <c r="D174" s="73"/>
      <c r="E174" s="73"/>
    </row>
    <row r="175" ht="15" spans="1:5">
      <c r="A175" s="74"/>
      <c r="B175" s="72"/>
      <c r="C175" s="73"/>
      <c r="D175" s="73"/>
      <c r="E175" s="73"/>
    </row>
    <row r="176" ht="15" spans="1:5">
      <c r="A176" s="74"/>
      <c r="B176" s="72"/>
      <c r="C176" s="73"/>
      <c r="D176" s="73"/>
      <c r="E176" s="73"/>
    </row>
    <row r="177" ht="15" spans="1:5">
      <c r="A177" s="74"/>
      <c r="B177" s="72"/>
      <c r="C177" s="73"/>
      <c r="D177" s="73"/>
      <c r="E177" s="73"/>
    </row>
    <row r="178" ht="15" spans="1:5">
      <c r="A178" s="74"/>
      <c r="B178" s="72"/>
      <c r="C178" s="73"/>
      <c r="D178" s="73"/>
      <c r="E178" s="73"/>
    </row>
    <row r="179" ht="15" spans="1:5">
      <c r="A179" s="74"/>
      <c r="B179" s="72"/>
      <c r="C179" s="73"/>
      <c r="D179" s="73"/>
      <c r="E179" s="73"/>
    </row>
    <row r="180" ht="15" spans="1:5">
      <c r="A180" s="74"/>
      <c r="B180" s="72"/>
      <c r="C180" s="73"/>
      <c r="D180" s="73"/>
      <c r="E180" s="73"/>
    </row>
    <row r="181" ht="15" spans="1:5">
      <c r="A181" s="74"/>
      <c r="B181" s="72"/>
      <c r="C181" s="73"/>
      <c r="D181" s="73"/>
      <c r="E181" s="73"/>
    </row>
    <row r="182" ht="15" spans="1:5">
      <c r="A182" s="74"/>
      <c r="B182" s="72"/>
      <c r="C182" s="73"/>
      <c r="D182" s="73"/>
      <c r="E182" s="73"/>
    </row>
    <row r="183" ht="15" spans="1:5">
      <c r="A183" s="74"/>
      <c r="B183" s="72"/>
      <c r="C183" s="73"/>
      <c r="D183" s="73"/>
      <c r="E183" s="73"/>
    </row>
    <row r="184" ht="15" spans="1:5">
      <c r="A184" s="74"/>
      <c r="B184" s="72"/>
      <c r="C184" s="73"/>
      <c r="D184" s="73"/>
      <c r="E184" s="73"/>
    </row>
    <row r="185" ht="15" spans="1:5">
      <c r="A185" s="74"/>
      <c r="B185" s="72"/>
      <c r="C185" s="73"/>
      <c r="D185" s="73"/>
      <c r="E185" s="73"/>
    </row>
    <row r="186" ht="15" spans="1:5">
      <c r="A186" s="74"/>
      <c r="B186" s="72"/>
      <c r="C186" s="73"/>
      <c r="D186" s="73"/>
      <c r="E186" s="73"/>
    </row>
    <row r="187" ht="15" spans="1:5">
      <c r="A187" s="74"/>
      <c r="B187" s="72"/>
      <c r="C187" s="73"/>
      <c r="D187" s="73"/>
      <c r="E187" s="73"/>
    </row>
    <row r="188" ht="15" spans="1:5">
      <c r="A188" s="74"/>
      <c r="B188" s="72"/>
      <c r="C188" s="73"/>
      <c r="D188" s="73"/>
      <c r="E188" s="73"/>
    </row>
    <row r="189" ht="15" spans="1:5">
      <c r="A189" s="74"/>
      <c r="B189" s="72"/>
      <c r="C189" s="73"/>
      <c r="D189" s="73"/>
      <c r="E189" s="73"/>
    </row>
    <row r="190" ht="15" spans="1:5">
      <c r="A190" s="74"/>
      <c r="B190" s="72"/>
      <c r="C190" s="73"/>
      <c r="D190" s="73"/>
      <c r="E190" s="73"/>
    </row>
    <row r="191" ht="15" spans="1:5">
      <c r="A191" s="74"/>
      <c r="B191" s="72"/>
      <c r="C191" s="73"/>
      <c r="D191" s="73"/>
      <c r="E191" s="73"/>
    </row>
    <row r="192" ht="15" spans="1:5">
      <c r="A192" s="74"/>
      <c r="B192" s="72"/>
      <c r="C192" s="73"/>
      <c r="D192" s="73"/>
      <c r="E192" s="73"/>
    </row>
    <row r="193" ht="15" spans="1:5">
      <c r="A193" s="74"/>
      <c r="B193" s="72"/>
      <c r="C193" s="73"/>
      <c r="D193" s="73"/>
      <c r="E193" s="73"/>
    </row>
    <row r="194" ht="15" spans="1:5">
      <c r="A194" s="74"/>
      <c r="B194" s="72"/>
      <c r="C194" s="73"/>
      <c r="D194" s="73"/>
      <c r="E194" s="73"/>
    </row>
    <row r="195" ht="15" spans="1:5">
      <c r="A195" s="74"/>
      <c r="B195" s="72"/>
      <c r="C195" s="73"/>
      <c r="D195" s="73"/>
      <c r="E195" s="73"/>
    </row>
    <row r="196" ht="15" spans="1:5">
      <c r="A196" s="74"/>
      <c r="B196" s="72"/>
      <c r="C196" s="73"/>
      <c r="D196" s="73"/>
      <c r="E196" s="73"/>
    </row>
    <row r="197" ht="15" spans="1:5">
      <c r="A197" s="74"/>
      <c r="B197" s="72"/>
      <c r="C197" s="73"/>
      <c r="D197" s="73"/>
      <c r="E197" s="73"/>
    </row>
    <row r="198" ht="15" spans="1:5">
      <c r="A198" s="74"/>
      <c r="B198" s="72"/>
      <c r="C198" s="73"/>
      <c r="D198" s="73"/>
      <c r="E198" s="73"/>
    </row>
    <row r="199" ht="15" spans="1:5">
      <c r="A199" s="74"/>
      <c r="B199" s="72"/>
      <c r="C199" s="73"/>
      <c r="D199" s="73"/>
      <c r="E199" s="73"/>
    </row>
    <row r="200" ht="16.5" customHeight="1" spans="1:5">
      <c r="A200" s="74"/>
      <c r="B200" s="72"/>
      <c r="C200" s="73"/>
      <c r="D200" s="73"/>
      <c r="E200" s="73"/>
    </row>
    <row r="201" ht="15" spans="1:5">
      <c r="A201" s="74"/>
      <c r="B201" s="72"/>
      <c r="C201" s="73"/>
      <c r="D201" s="73"/>
      <c r="E201" s="73"/>
    </row>
    <row r="202" ht="15" spans="1:5">
      <c r="A202" s="74"/>
      <c r="B202" s="72"/>
      <c r="C202" s="73"/>
      <c r="D202" s="73"/>
      <c r="E202" s="73"/>
    </row>
    <row r="203" ht="15" spans="1:5">
      <c r="A203" s="74"/>
      <c r="B203" s="72"/>
      <c r="C203" s="73"/>
      <c r="D203" s="73"/>
      <c r="E203" s="73"/>
    </row>
    <row r="204" ht="15" spans="1:5">
      <c r="A204" s="74"/>
      <c r="B204" s="72"/>
      <c r="C204" s="73"/>
      <c r="D204" s="73"/>
      <c r="E204" s="73"/>
    </row>
    <row r="205" ht="15" spans="1:5">
      <c r="A205" s="74"/>
      <c r="B205" s="72"/>
      <c r="C205" s="73"/>
      <c r="D205" s="73"/>
      <c r="E205" s="73"/>
    </row>
    <row r="206" ht="15" spans="1:5">
      <c r="A206" s="74"/>
      <c r="B206" s="72"/>
      <c r="C206" s="73"/>
      <c r="D206" s="73"/>
      <c r="E206" s="73"/>
    </row>
    <row r="207" ht="15" spans="1:5">
      <c r="A207" s="74"/>
      <c r="B207" s="72"/>
      <c r="C207" s="73"/>
      <c r="D207" s="73"/>
      <c r="E207" s="73"/>
    </row>
    <row r="208" ht="15" spans="1:5">
      <c r="A208" s="74"/>
      <c r="B208" s="72"/>
      <c r="C208" s="73"/>
      <c r="D208" s="73"/>
      <c r="E208" s="73"/>
    </row>
    <row r="209" ht="15" spans="1:5">
      <c r="A209" s="74"/>
      <c r="B209" s="72"/>
      <c r="C209" s="73"/>
      <c r="D209" s="73"/>
      <c r="E209" s="73"/>
    </row>
    <row r="210" ht="15" spans="1:5">
      <c r="A210" s="74"/>
      <c r="B210" s="72"/>
      <c r="C210" s="73"/>
      <c r="D210" s="73"/>
      <c r="E210" s="73"/>
    </row>
    <row r="211" ht="15" spans="1:5">
      <c r="A211" s="74"/>
      <c r="B211" s="72"/>
      <c r="C211" s="73"/>
      <c r="D211" s="73"/>
      <c r="E211" s="73"/>
    </row>
    <row r="212" ht="15" spans="1:5">
      <c r="A212" s="74"/>
      <c r="B212" s="72"/>
      <c r="C212" s="73"/>
      <c r="D212" s="73"/>
      <c r="E212" s="73"/>
    </row>
    <row r="213" ht="15" spans="1:5">
      <c r="A213" s="74"/>
      <c r="B213" s="72"/>
      <c r="C213" s="73"/>
      <c r="D213" s="73"/>
      <c r="E213" s="73"/>
    </row>
    <row r="214" ht="15" spans="1:5">
      <c r="A214" s="74"/>
      <c r="B214" s="72"/>
      <c r="C214" s="73"/>
      <c r="D214" s="73"/>
      <c r="E214" s="73"/>
    </row>
    <row r="215" ht="15" spans="1:5">
      <c r="A215" s="74"/>
      <c r="B215" s="72"/>
      <c r="C215" s="73"/>
      <c r="D215" s="73"/>
      <c r="E215" s="73"/>
    </row>
    <row r="216" ht="15" spans="1:5">
      <c r="A216" s="74"/>
      <c r="B216" s="72"/>
      <c r="C216" s="73"/>
      <c r="D216" s="73"/>
      <c r="E216" s="73"/>
    </row>
    <row r="217" ht="15" spans="1:5">
      <c r="A217" s="74"/>
      <c r="B217" s="72"/>
      <c r="C217" s="73"/>
      <c r="D217" s="73"/>
      <c r="E217" s="73"/>
    </row>
    <row r="218" ht="15" spans="1:5">
      <c r="A218" s="74"/>
      <c r="B218" s="72"/>
      <c r="C218" s="73"/>
      <c r="D218" s="73"/>
      <c r="E218" s="73"/>
    </row>
    <row r="219" ht="15" spans="1:5">
      <c r="A219" s="74"/>
      <c r="B219" s="72"/>
      <c r="C219" s="73"/>
      <c r="D219" s="73"/>
      <c r="E219" s="73"/>
    </row>
    <row r="220" ht="15" spans="1:5">
      <c r="A220" s="74"/>
      <c r="B220" s="72"/>
      <c r="C220" s="73"/>
      <c r="D220" s="73"/>
      <c r="E220" s="73"/>
    </row>
    <row r="221" ht="15" spans="1:5">
      <c r="A221" s="74"/>
      <c r="B221" s="72"/>
      <c r="C221" s="73"/>
      <c r="D221" s="73"/>
      <c r="E221" s="73"/>
    </row>
    <row r="222" ht="15" spans="1:5">
      <c r="A222" s="74"/>
      <c r="B222" s="72"/>
      <c r="C222" s="73"/>
      <c r="D222" s="73"/>
      <c r="E222" s="73"/>
    </row>
    <row r="223" ht="15" spans="1:5">
      <c r="A223" s="74"/>
      <c r="B223" s="72"/>
      <c r="C223" s="73"/>
      <c r="D223" s="73"/>
      <c r="E223" s="73"/>
    </row>
    <row r="224" ht="15" spans="1:5">
      <c r="A224" s="74"/>
      <c r="B224" s="72"/>
      <c r="C224" s="73"/>
      <c r="D224" s="73"/>
      <c r="E224" s="73"/>
    </row>
    <row r="225" ht="15" spans="1:5">
      <c r="A225" s="74"/>
      <c r="B225" s="72"/>
      <c r="C225" s="73"/>
      <c r="D225" s="73"/>
      <c r="E225" s="73"/>
    </row>
    <row r="226" ht="15" spans="1:5">
      <c r="A226" s="74"/>
      <c r="B226" s="70"/>
      <c r="C226" s="69"/>
      <c r="D226" s="69"/>
      <c r="E226" s="69"/>
    </row>
    <row r="227" ht="15" spans="1:5">
      <c r="A227" s="67"/>
      <c r="B227" s="70"/>
      <c r="C227" s="69"/>
      <c r="D227" s="69"/>
      <c r="E227" s="69"/>
    </row>
    <row r="228" ht="15" spans="1:5">
      <c r="A228" s="67"/>
      <c r="B228" s="70"/>
      <c r="C228" s="69"/>
      <c r="D228" s="69"/>
      <c r="E228" s="69"/>
    </row>
    <row r="229" ht="15" spans="1:5">
      <c r="A229" s="67"/>
      <c r="B229" s="70"/>
      <c r="C229" s="69"/>
      <c r="D229" s="69"/>
      <c r="E229" s="69"/>
    </row>
    <row r="230" ht="15" spans="1:5">
      <c r="A230" s="74"/>
      <c r="B230" s="72"/>
      <c r="C230" s="73"/>
      <c r="D230" s="73"/>
      <c r="E230" s="73"/>
    </row>
    <row r="231" ht="15" spans="1:5">
      <c r="A231" s="74"/>
      <c r="B231" s="72"/>
      <c r="C231" s="73"/>
      <c r="D231" s="73"/>
      <c r="E231" s="73"/>
    </row>
    <row r="232" ht="15" spans="1:5">
      <c r="A232" s="67"/>
      <c r="B232" s="72"/>
      <c r="C232" s="73"/>
      <c r="D232" s="73"/>
      <c r="E232" s="73"/>
    </row>
    <row r="233" ht="15" spans="1:5">
      <c r="A233" s="67"/>
      <c r="B233" s="72"/>
      <c r="C233" s="73"/>
      <c r="D233" s="73"/>
      <c r="E233" s="73"/>
    </row>
    <row r="234" ht="15" spans="1:5">
      <c r="A234" s="67"/>
      <c r="B234" s="72"/>
      <c r="C234" s="73"/>
      <c r="D234" s="73"/>
      <c r="E234" s="73"/>
    </row>
    <row r="235" ht="15" spans="1:5">
      <c r="A235" s="67"/>
      <c r="B235" s="72"/>
      <c r="C235" s="73"/>
      <c r="D235" s="73"/>
      <c r="E235" s="73"/>
    </row>
    <row r="236" ht="15" spans="1:5">
      <c r="A236" s="67"/>
      <c r="B236" s="72"/>
      <c r="C236" s="73"/>
      <c r="D236" s="73"/>
      <c r="E236" s="73"/>
    </row>
    <row r="237" ht="15" spans="1:5">
      <c r="A237" s="67"/>
      <c r="B237" s="72"/>
      <c r="C237" s="73"/>
      <c r="D237" s="73"/>
      <c r="E237" s="73"/>
    </row>
    <row r="238" ht="15" spans="1:5">
      <c r="A238" s="67"/>
      <c r="B238" s="72"/>
      <c r="C238" s="73"/>
      <c r="D238" s="73"/>
      <c r="E238" s="73"/>
    </row>
    <row r="239" ht="15" spans="1:5">
      <c r="A239" s="67"/>
      <c r="B239" s="72"/>
      <c r="C239" s="73"/>
      <c r="D239" s="73"/>
      <c r="E239" s="73"/>
    </row>
    <row r="240" ht="15" spans="1:5">
      <c r="A240" s="67"/>
      <c r="B240" s="72"/>
      <c r="C240" s="73"/>
      <c r="D240" s="73"/>
      <c r="E240" s="73"/>
    </row>
    <row r="241" ht="15" spans="1:5">
      <c r="A241" s="67"/>
      <c r="B241" s="72"/>
      <c r="C241" s="73"/>
      <c r="D241" s="73"/>
      <c r="E241" s="73"/>
    </row>
    <row r="242" ht="15" spans="1:5">
      <c r="A242" s="67"/>
      <c r="B242" s="72"/>
      <c r="C242" s="73"/>
      <c r="D242" s="73"/>
      <c r="E242" s="73"/>
    </row>
    <row r="243" ht="15" spans="1:5">
      <c r="A243" s="67"/>
      <c r="B243" s="72"/>
      <c r="C243" s="73"/>
      <c r="D243" s="73"/>
      <c r="E243" s="73"/>
    </row>
    <row r="244" ht="15" spans="1:5">
      <c r="A244" s="67"/>
      <c r="B244" s="72"/>
      <c r="C244" s="73"/>
      <c r="D244" s="73"/>
      <c r="E244" s="73"/>
    </row>
    <row r="245" ht="15" spans="1:5">
      <c r="A245" s="67"/>
      <c r="B245" s="72"/>
      <c r="C245" s="73"/>
      <c r="D245" s="73"/>
      <c r="E245" s="73"/>
    </row>
    <row r="246" ht="15" spans="1:5">
      <c r="A246" s="67"/>
      <c r="B246" s="72"/>
      <c r="C246" s="73"/>
      <c r="D246" s="73"/>
      <c r="E246" s="73"/>
    </row>
    <row r="247" ht="15" spans="1:5">
      <c r="A247" s="67"/>
      <c r="B247" s="72"/>
      <c r="C247" s="73"/>
      <c r="D247" s="73"/>
      <c r="E247" s="73"/>
    </row>
    <row r="248" ht="15" spans="1:5">
      <c r="A248" s="67"/>
      <c r="B248" s="72"/>
      <c r="C248" s="73"/>
      <c r="D248" s="73"/>
      <c r="E248" s="73"/>
    </row>
    <row r="249" ht="15" spans="1:5">
      <c r="A249" s="67"/>
      <c r="B249" s="70"/>
      <c r="C249" s="69"/>
      <c r="D249" s="69"/>
      <c r="E249" s="69"/>
    </row>
    <row r="250" ht="15" spans="1:5">
      <c r="A250" s="67"/>
      <c r="B250" s="70"/>
      <c r="C250" s="69"/>
      <c r="D250" s="69"/>
      <c r="E250" s="69"/>
    </row>
    <row r="251" ht="15" spans="1:5">
      <c r="A251" s="67"/>
      <c r="B251" s="70"/>
      <c r="C251" s="69"/>
      <c r="D251" s="69"/>
      <c r="E251" s="69"/>
    </row>
    <row r="252" ht="15" spans="1:5">
      <c r="A252" s="67"/>
      <c r="B252" s="70"/>
      <c r="C252" s="69"/>
      <c r="D252" s="69"/>
      <c r="E252" s="69"/>
    </row>
    <row r="253" ht="15" spans="1:5">
      <c r="A253" s="67"/>
      <c r="B253" s="70"/>
      <c r="C253" s="69"/>
      <c r="D253" s="69"/>
      <c r="E253" s="69"/>
    </row>
    <row r="254" ht="15" spans="1:5">
      <c r="A254" s="67"/>
      <c r="B254" s="70"/>
      <c r="C254" s="69"/>
      <c r="D254" s="69"/>
      <c r="E254" s="69"/>
    </row>
    <row r="255" ht="15" spans="1:5">
      <c r="A255" s="67"/>
      <c r="B255" s="70"/>
      <c r="C255" s="69"/>
      <c r="D255" s="69"/>
      <c r="E255" s="69"/>
    </row>
    <row r="256" ht="15" spans="1:5">
      <c r="A256" s="67"/>
      <c r="B256" s="70"/>
      <c r="C256" s="69"/>
      <c r="D256" s="69"/>
      <c r="E256" s="69"/>
    </row>
    <row r="257" ht="15" spans="1:5">
      <c r="A257" s="67"/>
      <c r="B257" s="70"/>
      <c r="C257" s="69"/>
      <c r="D257" s="69"/>
      <c r="E257" s="69"/>
    </row>
    <row r="258" ht="15" spans="1:5">
      <c r="A258" s="67"/>
      <c r="B258" s="70"/>
      <c r="C258" s="69"/>
      <c r="D258" s="69"/>
      <c r="E258" s="69"/>
    </row>
    <row r="259" ht="15" spans="1:5">
      <c r="A259" s="67"/>
      <c r="B259" s="70"/>
      <c r="C259" s="69"/>
      <c r="D259" s="69"/>
      <c r="E259" s="69"/>
    </row>
    <row r="260" ht="15" spans="1:5">
      <c r="A260" s="67"/>
      <c r="B260" s="70"/>
      <c r="C260" s="69"/>
      <c r="D260" s="69"/>
      <c r="E260" s="69"/>
    </row>
    <row r="261" ht="15" spans="1:5">
      <c r="A261" s="67"/>
      <c r="B261" s="70"/>
      <c r="C261" s="69"/>
      <c r="D261" s="69"/>
      <c r="E261" s="69"/>
    </row>
    <row r="262" ht="15" spans="1:5">
      <c r="A262" s="67"/>
      <c r="B262" s="70"/>
      <c r="C262" s="69"/>
      <c r="D262" s="69"/>
      <c r="E262" s="69"/>
    </row>
    <row r="263" ht="15" spans="1:5">
      <c r="A263" s="67"/>
      <c r="B263" s="70"/>
      <c r="C263" s="69"/>
      <c r="D263" s="69"/>
      <c r="E263" s="69"/>
    </row>
    <row r="264" ht="15" spans="1:5">
      <c r="A264" s="67"/>
      <c r="B264" s="70"/>
      <c r="C264" s="69"/>
      <c r="D264" s="69"/>
      <c r="E264" s="69"/>
    </row>
    <row r="265" ht="15" spans="1:5">
      <c r="A265" s="67"/>
      <c r="B265" s="70"/>
      <c r="C265" s="69"/>
      <c r="D265" s="69"/>
      <c r="E265" s="69"/>
    </row>
    <row r="266" ht="15" spans="1:5">
      <c r="A266" s="67"/>
      <c r="B266" s="70"/>
      <c r="C266" s="69"/>
      <c r="D266" s="69"/>
      <c r="E266" s="69"/>
    </row>
    <row r="267" ht="15" spans="1:5">
      <c r="A267" s="67"/>
      <c r="B267" s="70"/>
      <c r="C267" s="69"/>
      <c r="D267" s="69"/>
      <c r="E267" s="69"/>
    </row>
    <row r="268" ht="15" spans="1:5">
      <c r="A268" s="67"/>
      <c r="B268" s="70"/>
      <c r="C268" s="69"/>
      <c r="D268" s="69"/>
      <c r="E268" s="69"/>
    </row>
    <row r="269" ht="15" spans="1:5">
      <c r="A269" s="67"/>
      <c r="B269" s="70"/>
      <c r="C269" s="69"/>
      <c r="D269" s="69"/>
      <c r="E269" s="69"/>
    </row>
    <row r="270" ht="15" spans="1:5">
      <c r="A270" s="67"/>
      <c r="B270" s="70"/>
      <c r="C270" s="69"/>
      <c r="D270" s="69"/>
      <c r="E270" s="69"/>
    </row>
    <row r="271" ht="15" spans="1:5">
      <c r="A271" s="67"/>
      <c r="B271" s="70"/>
      <c r="C271" s="69"/>
      <c r="D271" s="69"/>
      <c r="E271" s="69"/>
    </row>
    <row r="272" ht="15" spans="1:5">
      <c r="A272" s="67"/>
      <c r="B272" s="70"/>
      <c r="C272" s="69"/>
      <c r="D272" s="69"/>
      <c r="E272" s="69"/>
    </row>
    <row r="273" ht="15" spans="1:5">
      <c r="A273" s="67"/>
      <c r="B273" s="70"/>
      <c r="C273" s="69"/>
      <c r="D273" s="69"/>
      <c r="E273" s="69"/>
    </row>
    <row r="274" ht="15" spans="1:5">
      <c r="A274" s="67"/>
      <c r="B274" s="70"/>
      <c r="C274" s="69"/>
      <c r="D274" s="69"/>
      <c r="E274" s="69"/>
    </row>
    <row r="275" ht="15" spans="1:5">
      <c r="A275" s="67"/>
      <c r="B275" s="70"/>
      <c r="C275" s="69"/>
      <c r="D275" s="69"/>
      <c r="E275" s="69"/>
    </row>
    <row r="276" ht="15" spans="1:5">
      <c r="A276" s="67"/>
      <c r="B276" s="70"/>
      <c r="C276" s="69"/>
      <c r="D276" s="69"/>
      <c r="E276" s="69"/>
    </row>
    <row r="277" ht="15" spans="1:5">
      <c r="A277" s="67"/>
      <c r="B277" s="70"/>
      <c r="C277" s="69"/>
      <c r="D277" s="69"/>
      <c r="E277" s="69"/>
    </row>
    <row r="278" ht="15" spans="1:5">
      <c r="A278" s="67"/>
      <c r="B278" s="70"/>
      <c r="C278" s="69"/>
      <c r="D278" s="69"/>
      <c r="E278" s="69"/>
    </row>
    <row r="279" ht="15" spans="1:5">
      <c r="A279" s="67"/>
      <c r="B279" s="70"/>
      <c r="C279" s="69"/>
      <c r="D279" s="69"/>
      <c r="E279" s="69"/>
    </row>
    <row r="280" ht="15" spans="1:5">
      <c r="A280" s="67"/>
      <c r="B280" s="70"/>
      <c r="C280" s="69"/>
      <c r="D280" s="69"/>
      <c r="E280" s="69"/>
    </row>
    <row r="281" ht="15" spans="1:5">
      <c r="A281" s="67"/>
      <c r="B281" s="70"/>
      <c r="C281" s="69"/>
      <c r="D281" s="69"/>
      <c r="E281" s="69"/>
    </row>
    <row r="282" ht="15" spans="1:5">
      <c r="A282" s="67"/>
      <c r="B282" s="70"/>
      <c r="C282" s="69"/>
      <c r="D282" s="69"/>
      <c r="E282" s="69"/>
    </row>
    <row r="283" ht="15" spans="1:5">
      <c r="A283" s="67"/>
      <c r="B283" s="70"/>
      <c r="C283" s="69"/>
      <c r="D283" s="69"/>
      <c r="E283" s="69"/>
    </row>
    <row r="284" ht="15" spans="1:5">
      <c r="A284" s="67"/>
      <c r="B284" s="70"/>
      <c r="C284" s="69"/>
      <c r="D284" s="69"/>
      <c r="E284" s="69"/>
    </row>
    <row r="285" ht="15" spans="1:5">
      <c r="A285" s="67"/>
      <c r="B285" s="70"/>
      <c r="C285" s="69"/>
      <c r="D285" s="69"/>
      <c r="E285" s="69"/>
    </row>
    <row r="286" ht="15" spans="1:5">
      <c r="A286" s="67"/>
      <c r="B286" s="70"/>
      <c r="C286" s="69"/>
      <c r="D286" s="69"/>
      <c r="E286" s="69"/>
    </row>
    <row r="287" ht="15" spans="1:5">
      <c r="A287" s="67"/>
      <c r="B287" s="70"/>
      <c r="C287" s="69"/>
      <c r="D287" s="69"/>
      <c r="E287" s="69"/>
    </row>
    <row r="288" ht="15" spans="1:5">
      <c r="A288" s="67"/>
      <c r="B288" s="70"/>
      <c r="C288" s="69"/>
      <c r="D288" s="69"/>
      <c r="E288" s="69"/>
    </row>
    <row r="289" ht="15" spans="1:5">
      <c r="A289" s="67"/>
      <c r="B289" s="70"/>
      <c r="C289" s="69"/>
      <c r="D289" s="69"/>
      <c r="E289" s="69"/>
    </row>
    <row r="290" ht="15" spans="1:5">
      <c r="A290" s="67"/>
      <c r="B290" s="70"/>
      <c r="C290" s="69"/>
      <c r="D290" s="69"/>
      <c r="E290" s="69"/>
    </row>
    <row r="291" ht="15" spans="1:5">
      <c r="A291" s="67"/>
      <c r="B291" s="70"/>
      <c r="C291" s="69"/>
      <c r="D291" s="69"/>
      <c r="E291" s="69"/>
    </row>
    <row r="292" ht="15" spans="1:5">
      <c r="A292" s="67"/>
      <c r="B292" s="70"/>
      <c r="C292" s="69"/>
      <c r="D292" s="69"/>
      <c r="E292" s="69"/>
    </row>
    <row r="293" ht="15" spans="1:5">
      <c r="A293" s="67"/>
      <c r="B293" s="70"/>
      <c r="C293" s="69"/>
      <c r="D293" s="69"/>
      <c r="E293" s="69"/>
    </row>
    <row r="294" ht="15" spans="1:5">
      <c r="A294" s="67"/>
      <c r="B294" s="70"/>
      <c r="C294" s="69"/>
      <c r="D294" s="69"/>
      <c r="E294" s="69"/>
    </row>
    <row r="295" ht="15" spans="1:5">
      <c r="A295" s="67"/>
      <c r="B295" s="70"/>
      <c r="C295" s="69"/>
      <c r="D295" s="69"/>
      <c r="E295" s="69"/>
    </row>
    <row r="296" ht="15" spans="1:5">
      <c r="A296" s="67"/>
      <c r="B296" s="70"/>
      <c r="C296" s="69"/>
      <c r="D296" s="69"/>
      <c r="E296" s="69"/>
    </row>
    <row r="297" ht="15" spans="1:5">
      <c r="A297" s="67"/>
      <c r="B297" s="70"/>
      <c r="C297" s="69"/>
      <c r="D297" s="69"/>
      <c r="E297" s="69"/>
    </row>
    <row r="298" ht="15" spans="1:5">
      <c r="A298" s="67"/>
      <c r="B298" s="70"/>
      <c r="C298" s="69"/>
      <c r="D298" s="69"/>
      <c r="E298" s="69"/>
    </row>
    <row r="299" ht="15" spans="1:5">
      <c r="A299" s="67"/>
      <c r="B299" s="70"/>
      <c r="C299" s="69"/>
      <c r="D299" s="69"/>
      <c r="E299" s="69"/>
    </row>
    <row r="300" ht="15" spans="1:5">
      <c r="A300" s="67"/>
      <c r="B300" s="70"/>
      <c r="C300" s="69"/>
      <c r="D300" s="69"/>
      <c r="E300" s="69"/>
    </row>
    <row r="301" ht="15" spans="1:5">
      <c r="A301" s="67"/>
      <c r="B301" s="70"/>
      <c r="C301" s="69"/>
      <c r="D301" s="69"/>
      <c r="E301" s="69"/>
    </row>
    <row r="302" ht="15" spans="1:5">
      <c r="A302" s="67"/>
      <c r="B302" s="70"/>
      <c r="C302" s="69"/>
      <c r="D302" s="69"/>
      <c r="E302" s="69"/>
    </row>
    <row r="303" ht="15" spans="1:5">
      <c r="A303" s="67"/>
      <c r="B303" s="70"/>
      <c r="C303" s="69"/>
      <c r="D303" s="69"/>
      <c r="E303" s="69"/>
    </row>
    <row r="304" ht="15" spans="1:5">
      <c r="A304" s="67"/>
      <c r="B304" s="70"/>
      <c r="C304" s="69"/>
      <c r="D304" s="69"/>
      <c r="E304" s="69"/>
    </row>
    <row r="305" ht="15" spans="1:5">
      <c r="A305" s="67"/>
      <c r="B305" s="70"/>
      <c r="C305" s="69"/>
      <c r="D305" s="69"/>
      <c r="E305" s="69"/>
    </row>
    <row r="306" ht="15" spans="1:5">
      <c r="A306" s="67"/>
      <c r="B306" s="70"/>
      <c r="C306" s="69"/>
      <c r="D306" s="69"/>
      <c r="E306" s="69"/>
    </row>
    <row r="307" ht="15" spans="1:5">
      <c r="A307" s="67"/>
      <c r="B307" s="70"/>
      <c r="C307" s="69"/>
      <c r="D307" s="69"/>
      <c r="E307" s="69"/>
    </row>
    <row r="308" ht="15" spans="1:5">
      <c r="A308" s="67"/>
      <c r="B308" s="70"/>
      <c r="C308" s="69"/>
      <c r="D308" s="69"/>
      <c r="E308" s="69"/>
    </row>
    <row r="309" ht="15" spans="1:5">
      <c r="A309" s="67"/>
      <c r="B309" s="70"/>
      <c r="C309" s="69"/>
      <c r="D309" s="69"/>
      <c r="E309" s="69"/>
    </row>
    <row r="310" ht="15" spans="1:5">
      <c r="A310" s="67"/>
      <c r="B310" s="70"/>
      <c r="C310" s="69"/>
      <c r="D310" s="69"/>
      <c r="E310" s="69"/>
    </row>
    <row r="311" ht="15" spans="1:5">
      <c r="A311" s="67"/>
      <c r="B311" s="70"/>
      <c r="C311" s="69"/>
      <c r="D311" s="69"/>
      <c r="E311" s="69"/>
    </row>
    <row r="312" ht="15" spans="1:5">
      <c r="A312" s="67"/>
      <c r="B312" s="70"/>
      <c r="C312" s="69"/>
      <c r="D312" s="69"/>
      <c r="E312" s="69"/>
    </row>
    <row r="313" ht="15" spans="1:5">
      <c r="A313" s="67"/>
      <c r="B313" s="70"/>
      <c r="C313" s="69"/>
      <c r="D313" s="69"/>
      <c r="E313" s="69"/>
    </row>
    <row r="314" ht="15" spans="1:5">
      <c r="A314" s="67"/>
      <c r="B314" s="70"/>
      <c r="C314" s="69"/>
      <c r="D314" s="69"/>
      <c r="E314" s="69"/>
    </row>
    <row r="315" ht="15" spans="1:5">
      <c r="A315" s="67"/>
      <c r="B315" s="70"/>
      <c r="C315" s="69"/>
      <c r="D315" s="69"/>
      <c r="E315" s="69"/>
    </row>
    <row r="316" ht="15" spans="1:5">
      <c r="A316" s="67"/>
      <c r="B316" s="70"/>
      <c r="C316" s="69"/>
      <c r="D316" s="69"/>
      <c r="E316" s="69"/>
    </row>
    <row r="317" ht="15" spans="1:5">
      <c r="A317" s="67"/>
      <c r="B317" s="70"/>
      <c r="C317" s="69"/>
      <c r="D317" s="69"/>
      <c r="E317" s="69"/>
    </row>
    <row r="318" ht="15" spans="1:5">
      <c r="A318" s="67"/>
      <c r="B318" s="70"/>
      <c r="C318" s="69"/>
      <c r="D318" s="69"/>
      <c r="E318" s="69"/>
    </row>
    <row r="319" ht="15" spans="1:5">
      <c r="A319" s="67"/>
      <c r="B319" s="70"/>
      <c r="C319" s="69"/>
      <c r="D319" s="69"/>
      <c r="E319" s="69"/>
    </row>
    <row r="320" ht="15" spans="1:5">
      <c r="A320" s="67"/>
      <c r="B320" s="70"/>
      <c r="C320" s="69"/>
      <c r="D320" s="69"/>
      <c r="E320" s="69"/>
    </row>
    <row r="321" ht="15" spans="1:5">
      <c r="A321" s="67"/>
      <c r="B321" s="70"/>
      <c r="C321" s="69"/>
      <c r="D321" s="69"/>
      <c r="E321" s="69"/>
    </row>
    <row r="322" ht="15" spans="1:5">
      <c r="A322" s="67"/>
      <c r="B322" s="70"/>
      <c r="C322" s="69"/>
      <c r="D322" s="69"/>
      <c r="E322" s="69"/>
    </row>
    <row r="323" ht="15" spans="1:5">
      <c r="A323" s="67"/>
      <c r="B323" s="70"/>
      <c r="C323" s="69"/>
      <c r="D323" s="69"/>
      <c r="E323" s="69"/>
    </row>
    <row r="324" ht="15" spans="1:5">
      <c r="A324" s="67"/>
      <c r="B324" s="70"/>
      <c r="C324" s="69"/>
      <c r="D324" s="69"/>
      <c r="E324" s="69"/>
    </row>
    <row r="325" ht="15" spans="1:5">
      <c r="A325" s="67"/>
      <c r="B325" s="70"/>
      <c r="C325" s="69"/>
      <c r="D325" s="69"/>
      <c r="E325" s="69"/>
    </row>
    <row r="326" ht="15" spans="1:5">
      <c r="A326" s="67"/>
      <c r="B326" s="70"/>
      <c r="C326" s="69"/>
      <c r="D326" s="69"/>
      <c r="E326" s="69"/>
    </row>
    <row r="327" ht="15" spans="1:5">
      <c r="A327" s="67"/>
      <c r="B327" s="70"/>
      <c r="C327" s="69"/>
      <c r="D327" s="69"/>
      <c r="E327" s="69"/>
    </row>
    <row r="328" ht="15" spans="1:5">
      <c r="A328" s="67"/>
      <c r="B328" s="70"/>
      <c r="C328" s="69"/>
      <c r="D328" s="69"/>
      <c r="E328" s="69"/>
    </row>
    <row r="329" ht="15" spans="1:5">
      <c r="A329" s="67"/>
      <c r="B329" s="70"/>
      <c r="C329" s="69"/>
      <c r="D329" s="69"/>
      <c r="E329" s="69"/>
    </row>
    <row r="330" ht="15" spans="1:5">
      <c r="A330" s="67"/>
      <c r="B330" s="70"/>
      <c r="C330" s="69"/>
      <c r="D330" s="69"/>
      <c r="E330" s="69"/>
    </row>
    <row r="331" ht="15" spans="1:5">
      <c r="A331" s="67"/>
      <c r="B331" s="70"/>
      <c r="C331" s="69"/>
      <c r="D331" s="69"/>
      <c r="E331" s="69"/>
    </row>
    <row r="332" ht="15" spans="1:5">
      <c r="A332" s="67"/>
      <c r="B332" s="70"/>
      <c r="C332" s="69"/>
      <c r="D332" s="69"/>
      <c r="E332" s="69"/>
    </row>
    <row r="333" ht="15" spans="1:5">
      <c r="A333" s="67"/>
      <c r="B333" s="70"/>
      <c r="C333" s="69"/>
      <c r="D333" s="69"/>
      <c r="E333" s="69"/>
    </row>
    <row r="334" ht="15" spans="1:5">
      <c r="A334" s="67"/>
      <c r="B334" s="70"/>
      <c r="C334" s="69"/>
      <c r="D334" s="69"/>
      <c r="E334" s="69"/>
    </row>
    <row r="335" ht="15" spans="1:5">
      <c r="A335" s="67"/>
      <c r="B335" s="70"/>
      <c r="C335" s="69"/>
      <c r="D335" s="69"/>
      <c r="E335" s="69"/>
    </row>
    <row r="336" ht="15" spans="1:5">
      <c r="A336" s="67"/>
      <c r="B336" s="70"/>
      <c r="C336" s="69"/>
      <c r="D336" s="69"/>
      <c r="E336" s="69"/>
    </row>
    <row r="337" ht="15" spans="1:5">
      <c r="A337" s="67"/>
      <c r="B337" s="70"/>
      <c r="C337" s="69"/>
      <c r="D337" s="69"/>
      <c r="E337" s="69"/>
    </row>
    <row r="338" ht="15" spans="1:5">
      <c r="A338" s="67"/>
      <c r="B338" s="70"/>
      <c r="C338" s="69"/>
      <c r="D338" s="69"/>
      <c r="E338" s="69"/>
    </row>
    <row r="339" ht="15" spans="1:5">
      <c r="A339" s="67"/>
      <c r="B339" s="70"/>
      <c r="C339" s="69"/>
      <c r="D339" s="69"/>
      <c r="E339" s="69"/>
    </row>
    <row r="340" ht="15" spans="1:5">
      <c r="A340" s="67"/>
      <c r="B340" s="70"/>
      <c r="C340" s="69"/>
      <c r="D340" s="69"/>
      <c r="E340" s="69"/>
    </row>
    <row r="341" ht="15" spans="1:5">
      <c r="A341" s="67"/>
      <c r="B341" s="70"/>
      <c r="C341" s="69"/>
      <c r="D341" s="69"/>
      <c r="E341" s="69"/>
    </row>
    <row r="342" ht="15" spans="1:5">
      <c r="A342" s="67"/>
      <c r="B342" s="70"/>
      <c r="C342" s="69"/>
      <c r="D342" s="69"/>
      <c r="E342" s="69"/>
    </row>
    <row r="343" ht="15" spans="1:5">
      <c r="A343" s="67"/>
      <c r="B343" s="70"/>
      <c r="C343" s="69"/>
      <c r="D343" s="69"/>
      <c r="E343" s="69"/>
    </row>
    <row r="344" ht="15" spans="1:5">
      <c r="A344" s="67"/>
      <c r="B344" s="70"/>
      <c r="C344" s="69"/>
      <c r="D344" s="69"/>
      <c r="E344" s="69"/>
    </row>
    <row r="345" ht="15" spans="1:5">
      <c r="A345" s="67"/>
      <c r="B345" s="70"/>
      <c r="C345" s="69"/>
      <c r="D345" s="69"/>
      <c r="E345" s="69"/>
    </row>
    <row r="346" ht="15" spans="1:5">
      <c r="A346" s="67"/>
      <c r="B346" s="70"/>
      <c r="C346" s="69"/>
      <c r="D346" s="69"/>
      <c r="E346" s="69"/>
    </row>
    <row r="347" ht="15" spans="1:5">
      <c r="A347" s="67"/>
      <c r="B347" s="70"/>
      <c r="C347" s="69"/>
      <c r="D347" s="69"/>
      <c r="E347" s="69"/>
    </row>
    <row r="348" ht="15" spans="1:5">
      <c r="A348" s="67"/>
      <c r="B348" s="70"/>
      <c r="C348" s="69"/>
      <c r="D348" s="69"/>
      <c r="E348" s="69"/>
    </row>
    <row r="349" ht="15" spans="1:5">
      <c r="A349" s="67"/>
      <c r="B349" s="70"/>
      <c r="C349" s="69"/>
      <c r="D349" s="69"/>
      <c r="E349" s="69"/>
    </row>
    <row r="350" ht="15" spans="1:5">
      <c r="A350" s="67"/>
      <c r="B350" s="70"/>
      <c r="C350" s="69"/>
      <c r="D350" s="69"/>
      <c r="E350" s="69"/>
    </row>
    <row r="351" ht="15" spans="1:5">
      <c r="A351" s="67"/>
      <c r="B351" s="70"/>
      <c r="C351" s="69"/>
      <c r="D351" s="69"/>
      <c r="E351" s="69"/>
    </row>
    <row r="352" ht="15" spans="1:5">
      <c r="A352" s="67"/>
      <c r="B352" s="70"/>
      <c r="C352" s="69"/>
      <c r="D352" s="69"/>
      <c r="E352" s="69"/>
    </row>
    <row r="353" ht="15" spans="1:5">
      <c r="A353" s="67"/>
      <c r="B353" s="70"/>
      <c r="C353" s="69"/>
      <c r="D353" s="69"/>
      <c r="E353" s="69"/>
    </row>
    <row r="354" ht="15" spans="1:5">
      <c r="A354" s="75"/>
      <c r="B354" s="75"/>
      <c r="C354" s="76"/>
      <c r="D354" s="76"/>
      <c r="E354" s="76"/>
    </row>
    <row r="355" ht="15" spans="1:5">
      <c r="A355" s="75"/>
      <c r="B355" s="75"/>
      <c r="C355" s="76"/>
      <c r="D355" s="76"/>
      <c r="E355" s="76"/>
    </row>
    <row r="356" ht="15" spans="1:5">
      <c r="A356" s="75"/>
      <c r="B356" s="75"/>
      <c r="C356" s="76"/>
      <c r="D356" s="76"/>
      <c r="E356" s="76"/>
    </row>
    <row r="357" ht="15" spans="1:5">
      <c r="A357" s="75"/>
      <c r="B357" s="75"/>
      <c r="C357" s="76"/>
      <c r="D357" s="76"/>
      <c r="E357" s="76"/>
    </row>
    <row r="358" ht="15" spans="1:5">
      <c r="A358" s="75"/>
      <c r="B358" s="75"/>
      <c r="C358" s="76"/>
      <c r="D358" s="76"/>
      <c r="E358" s="76"/>
    </row>
    <row r="359" ht="15" spans="1:5">
      <c r="A359" s="75"/>
      <c r="B359" s="75"/>
      <c r="C359" s="76"/>
      <c r="D359" s="76"/>
      <c r="E359" s="76"/>
    </row>
    <row r="360" ht="15" spans="1:5">
      <c r="A360" s="75"/>
      <c r="B360" s="75"/>
      <c r="C360" s="76"/>
      <c r="D360" s="76"/>
      <c r="E360" s="76"/>
    </row>
    <row r="361" ht="15" spans="1:5">
      <c r="A361" s="75"/>
      <c r="B361" s="75"/>
      <c r="C361" s="76"/>
      <c r="D361" s="76"/>
      <c r="E361" s="76"/>
    </row>
    <row r="362" ht="15" spans="1:5">
      <c r="A362" s="75"/>
      <c r="B362" s="75"/>
      <c r="C362" s="76"/>
      <c r="D362" s="76"/>
      <c r="E362" s="76"/>
    </row>
    <row r="363" ht="15" spans="1:5">
      <c r="A363" s="75"/>
      <c r="B363" s="75"/>
      <c r="C363" s="76"/>
      <c r="D363" s="76"/>
      <c r="E363" s="76"/>
    </row>
    <row r="364" ht="15" spans="1:5">
      <c r="A364" s="75"/>
      <c r="B364" s="75"/>
      <c r="C364" s="76"/>
      <c r="D364" s="76"/>
      <c r="E364" s="76"/>
    </row>
    <row r="365" ht="15" spans="1:5">
      <c r="A365" s="75"/>
      <c r="B365" s="75"/>
      <c r="C365" s="76"/>
      <c r="D365" s="76"/>
      <c r="E365" s="76"/>
    </row>
    <row r="366" ht="15" spans="1:5">
      <c r="A366" s="75"/>
      <c r="B366" s="75"/>
      <c r="C366" s="76"/>
      <c r="D366" s="76"/>
      <c r="E366" s="76"/>
    </row>
    <row r="367" ht="15" spans="1:5">
      <c r="A367" s="75"/>
      <c r="B367" s="75"/>
      <c r="C367" s="76"/>
      <c r="D367" s="76"/>
      <c r="E367" s="76"/>
    </row>
    <row r="368" ht="15" spans="1:5">
      <c r="A368" s="75"/>
      <c r="B368" s="75"/>
      <c r="C368" s="76"/>
      <c r="D368" s="76"/>
      <c r="E368" s="76"/>
    </row>
    <row r="369" ht="15" spans="1:5">
      <c r="A369" s="75"/>
      <c r="B369" s="75"/>
      <c r="C369" s="76"/>
      <c r="D369" s="76"/>
      <c r="E369" s="76"/>
    </row>
    <row r="370" ht="15" spans="1:5">
      <c r="A370" s="75"/>
      <c r="B370" s="75"/>
      <c r="C370" s="76"/>
      <c r="D370" s="76"/>
      <c r="E370" s="76"/>
    </row>
    <row r="371" ht="15" spans="1:5">
      <c r="A371" s="75"/>
      <c r="B371" s="75"/>
      <c r="C371" s="76"/>
      <c r="D371" s="76"/>
      <c r="E371" s="76"/>
    </row>
    <row r="372" ht="15" spans="1:5">
      <c r="A372" s="75"/>
      <c r="B372" s="75"/>
      <c r="C372" s="76"/>
      <c r="D372" s="76"/>
      <c r="E372" s="76"/>
    </row>
    <row r="373" ht="15" spans="1:5">
      <c r="A373" s="75"/>
      <c r="B373" s="75"/>
      <c r="C373" s="76"/>
      <c r="D373" s="76"/>
      <c r="E373" s="76"/>
    </row>
    <row r="374" ht="15" spans="1:5">
      <c r="A374" s="75"/>
      <c r="B374" s="75"/>
      <c r="C374" s="76"/>
      <c r="D374" s="76"/>
      <c r="E374" s="76"/>
    </row>
    <row r="375" ht="15" spans="1:5">
      <c r="A375" s="75"/>
      <c r="B375" s="75"/>
      <c r="C375" s="76"/>
      <c r="D375" s="76"/>
      <c r="E375" s="76"/>
    </row>
    <row r="376" ht="15" spans="1:5">
      <c r="A376" s="75"/>
      <c r="B376" s="75"/>
      <c r="C376" s="76"/>
      <c r="D376" s="76"/>
      <c r="E376" s="76"/>
    </row>
    <row r="377" ht="15" spans="1:5">
      <c r="A377" s="75"/>
      <c r="B377" s="75"/>
      <c r="C377" s="76"/>
      <c r="D377" s="76"/>
      <c r="E377" s="76"/>
    </row>
    <row r="378" ht="15" spans="1:5">
      <c r="A378" s="75"/>
      <c r="B378" s="75"/>
      <c r="C378" s="76"/>
      <c r="D378" s="76"/>
      <c r="E378" s="76"/>
    </row>
    <row r="379" ht="15" spans="1:5">
      <c r="A379" s="75"/>
      <c r="B379" s="75"/>
      <c r="C379" s="76"/>
      <c r="D379" s="76"/>
      <c r="E379" s="76"/>
    </row>
    <row r="380" ht="15" spans="1:5">
      <c r="A380" s="75"/>
      <c r="B380" s="75"/>
      <c r="C380" s="76"/>
      <c r="D380" s="76"/>
      <c r="E380" s="76"/>
    </row>
    <row r="381" ht="15" spans="1:5">
      <c r="A381" s="75"/>
      <c r="B381" s="75"/>
      <c r="C381" s="76"/>
      <c r="D381" s="76"/>
      <c r="E381" s="76"/>
    </row>
    <row r="382" ht="15" spans="1:5">
      <c r="A382" s="75"/>
      <c r="B382" s="75"/>
      <c r="C382" s="76"/>
      <c r="D382" s="76"/>
      <c r="E382" s="76"/>
    </row>
    <row r="383" ht="15" spans="1:5">
      <c r="A383" s="75"/>
      <c r="B383" s="75"/>
      <c r="C383" s="76"/>
      <c r="D383" s="76"/>
      <c r="E383" s="76"/>
    </row>
    <row r="384" ht="15" spans="1:5">
      <c r="A384" s="75"/>
      <c r="B384" s="75"/>
      <c r="C384" s="76"/>
      <c r="D384" s="76"/>
      <c r="E384" s="76"/>
    </row>
    <row r="385" ht="15" spans="1:5">
      <c r="A385" s="75"/>
      <c r="B385" s="75"/>
      <c r="C385" s="76"/>
      <c r="D385" s="76"/>
      <c r="E385" s="76"/>
    </row>
    <row r="386" ht="15" spans="1:5">
      <c r="A386" s="75"/>
      <c r="B386" s="75"/>
      <c r="C386" s="76"/>
      <c r="D386" s="76"/>
      <c r="E386" s="76"/>
    </row>
    <row r="387" ht="15" spans="1:5">
      <c r="A387" s="75"/>
      <c r="B387" s="75"/>
      <c r="C387" s="76"/>
      <c r="D387" s="76"/>
      <c r="E387" s="76"/>
    </row>
    <row r="388" ht="15" spans="1:5">
      <c r="A388" s="75"/>
      <c r="B388" s="75"/>
      <c r="C388" s="76"/>
      <c r="D388" s="76"/>
      <c r="E388" s="76"/>
    </row>
    <row r="389" ht="15" spans="1:5">
      <c r="A389" s="75"/>
      <c r="B389" s="75"/>
      <c r="C389" s="76"/>
      <c r="D389" s="76"/>
      <c r="E389" s="76"/>
    </row>
    <row r="390" ht="15" spans="1:5">
      <c r="A390" s="75"/>
      <c r="B390" s="75"/>
      <c r="C390" s="76"/>
      <c r="D390" s="76"/>
      <c r="E390" s="76"/>
    </row>
    <row r="391" ht="15" spans="1:5">
      <c r="A391" s="75"/>
      <c r="B391" s="75"/>
      <c r="C391" s="76"/>
      <c r="D391" s="76"/>
      <c r="E391" s="76"/>
    </row>
    <row r="392" ht="15" spans="1:5">
      <c r="A392" s="75"/>
      <c r="B392" s="75"/>
      <c r="C392" s="76"/>
      <c r="D392" s="76"/>
      <c r="E392" s="76"/>
    </row>
    <row r="393" ht="15" spans="1:5">
      <c r="A393" s="75"/>
      <c r="B393" s="75"/>
      <c r="C393" s="76"/>
      <c r="D393" s="76"/>
      <c r="E393" s="76"/>
    </row>
    <row r="394" ht="15" spans="1:5">
      <c r="A394" s="75"/>
      <c r="B394" s="75"/>
      <c r="C394" s="76"/>
      <c r="D394" s="76"/>
      <c r="E394" s="76"/>
    </row>
    <row r="395" ht="15" spans="1:5">
      <c r="A395" s="75"/>
      <c r="B395" s="75"/>
      <c r="C395" s="76"/>
      <c r="D395" s="76"/>
      <c r="E395" s="76"/>
    </row>
    <row r="396" ht="15" spans="1:5">
      <c r="A396" s="75"/>
      <c r="B396" s="75"/>
      <c r="C396" s="76"/>
      <c r="D396" s="76"/>
      <c r="E396" s="76"/>
    </row>
    <row r="397" ht="15" spans="1:5">
      <c r="A397" s="75"/>
      <c r="B397" s="75"/>
      <c r="C397" s="76"/>
      <c r="D397" s="76"/>
      <c r="E397" s="76"/>
    </row>
    <row r="398" ht="15" spans="1:5">
      <c r="A398" s="75"/>
      <c r="B398" s="75"/>
      <c r="C398" s="76"/>
      <c r="D398" s="76"/>
      <c r="E398" s="76"/>
    </row>
    <row r="399" ht="15" spans="1:5">
      <c r="A399" s="75"/>
      <c r="B399" s="75"/>
      <c r="C399" s="76"/>
      <c r="D399" s="76"/>
      <c r="E399" s="76"/>
    </row>
    <row r="400" ht="15" spans="1:5">
      <c r="A400" s="75"/>
      <c r="B400" s="75"/>
      <c r="C400" s="76"/>
      <c r="D400" s="76"/>
      <c r="E400" s="76"/>
    </row>
    <row r="401" ht="15" spans="1:5">
      <c r="A401" s="75"/>
      <c r="B401" s="75"/>
      <c r="C401" s="76"/>
      <c r="D401" s="76"/>
      <c r="E401" s="76"/>
    </row>
    <row r="402" ht="15" spans="1:5">
      <c r="A402" s="75"/>
      <c r="B402" s="75"/>
      <c r="C402" s="76"/>
      <c r="D402" s="76"/>
      <c r="E402" s="76"/>
    </row>
    <row r="403" ht="15" spans="1:5">
      <c r="A403" s="75"/>
      <c r="B403" s="75"/>
      <c r="C403" s="76"/>
      <c r="D403" s="76"/>
      <c r="E403" s="76"/>
    </row>
    <row r="404" ht="15" spans="1:5">
      <c r="A404" s="75"/>
      <c r="B404" s="75"/>
      <c r="C404" s="76"/>
      <c r="D404" s="76"/>
      <c r="E404" s="76"/>
    </row>
    <row r="405" ht="15" spans="1:5">
      <c r="A405" s="75"/>
      <c r="B405" s="75"/>
      <c r="C405" s="76"/>
      <c r="D405" s="76"/>
      <c r="E405" s="76"/>
    </row>
    <row r="406" ht="15" spans="1:5">
      <c r="A406" s="75"/>
      <c r="B406" s="75"/>
      <c r="C406" s="76"/>
      <c r="D406" s="76"/>
      <c r="E406" s="76"/>
    </row>
    <row r="407" ht="15" spans="1:5">
      <c r="A407" s="75"/>
      <c r="B407" s="75"/>
      <c r="C407" s="76"/>
      <c r="D407" s="76"/>
      <c r="E407" s="76"/>
    </row>
    <row r="408" ht="15" spans="1:5">
      <c r="A408" s="75"/>
      <c r="B408" s="75"/>
      <c r="C408" s="76"/>
      <c r="D408" s="76"/>
      <c r="E408" s="76"/>
    </row>
    <row r="409" ht="15" spans="1:5">
      <c r="A409" s="75"/>
      <c r="B409" s="75"/>
      <c r="C409" s="76"/>
      <c r="D409" s="76"/>
      <c r="E409" s="76"/>
    </row>
    <row r="410" ht="15" spans="1:5">
      <c r="A410" s="75"/>
      <c r="B410" s="75"/>
      <c r="C410" s="76"/>
      <c r="D410" s="76"/>
      <c r="E410" s="76"/>
    </row>
    <row r="411" ht="15" spans="1:5">
      <c r="A411" s="75"/>
      <c r="B411" s="75"/>
      <c r="C411" s="76"/>
      <c r="D411" s="76"/>
      <c r="E411" s="76"/>
    </row>
    <row r="412" ht="15" spans="1:5">
      <c r="A412" s="75"/>
      <c r="B412" s="75"/>
      <c r="C412" s="76"/>
      <c r="D412" s="76"/>
      <c r="E412" s="76"/>
    </row>
    <row r="413" ht="15" spans="1:5">
      <c r="A413" s="75"/>
      <c r="B413" s="75"/>
      <c r="C413" s="76"/>
      <c r="D413" s="76"/>
      <c r="E413" s="76"/>
    </row>
    <row r="414" ht="15" spans="1:5">
      <c r="A414" s="75"/>
      <c r="B414" s="75"/>
      <c r="C414" s="76"/>
      <c r="D414" s="76"/>
      <c r="E414" s="76"/>
    </row>
    <row r="415" ht="15" spans="1:5">
      <c r="A415" s="75"/>
      <c r="B415" s="75"/>
      <c r="C415" s="76"/>
      <c r="D415" s="76"/>
      <c r="E415" s="76"/>
    </row>
    <row r="416" ht="15" spans="1:5">
      <c r="A416" s="75"/>
      <c r="B416" s="75"/>
      <c r="C416" s="76"/>
      <c r="D416" s="76"/>
      <c r="E416" s="76"/>
    </row>
    <row r="417" ht="15" spans="1:5">
      <c r="A417" s="75"/>
      <c r="B417" s="75"/>
      <c r="C417" s="76"/>
      <c r="D417" s="76"/>
      <c r="E417" s="76"/>
    </row>
    <row r="418" ht="15" spans="1:5">
      <c r="A418" s="75"/>
      <c r="B418" s="75"/>
      <c r="C418" s="76"/>
      <c r="D418" s="76"/>
      <c r="E418" s="76"/>
    </row>
    <row r="419" ht="15" spans="1:5">
      <c r="A419" s="75"/>
      <c r="B419" s="75"/>
      <c r="C419" s="76"/>
      <c r="D419" s="76"/>
      <c r="E419" s="76"/>
    </row>
    <row r="420" ht="15" spans="1:5">
      <c r="A420" s="75"/>
      <c r="B420" s="75"/>
      <c r="C420" s="76"/>
      <c r="D420" s="76"/>
      <c r="E420" s="76"/>
    </row>
    <row r="421" ht="15" spans="1:5">
      <c r="A421" s="75"/>
      <c r="B421" s="75"/>
      <c r="C421" s="76"/>
      <c r="D421" s="76"/>
      <c r="E421" s="76"/>
    </row>
    <row r="422" ht="15" spans="1:5">
      <c r="A422" s="75"/>
      <c r="B422" s="75"/>
      <c r="C422" s="76"/>
      <c r="D422" s="76"/>
      <c r="E422" s="76"/>
    </row>
    <row r="423" ht="15" spans="1:5">
      <c r="A423" s="75"/>
      <c r="B423" s="75"/>
      <c r="C423" s="76"/>
      <c r="D423" s="76"/>
      <c r="E423" s="76"/>
    </row>
    <row r="424" ht="15" spans="1:5">
      <c r="A424" s="75"/>
      <c r="B424" s="75"/>
      <c r="C424" s="76"/>
      <c r="D424" s="76"/>
      <c r="E424" s="76"/>
    </row>
    <row r="425" ht="15" spans="1:5">
      <c r="A425" s="75"/>
      <c r="B425" s="75"/>
      <c r="C425" s="76"/>
      <c r="D425" s="76"/>
      <c r="E425" s="76"/>
    </row>
    <row r="426" ht="15" spans="1:5">
      <c r="A426" s="75"/>
      <c r="B426" s="75"/>
      <c r="C426" s="76"/>
      <c r="D426" s="76"/>
      <c r="E426" s="76"/>
    </row>
    <row r="427" ht="15" spans="1:5">
      <c r="A427" s="75"/>
      <c r="B427" s="75"/>
      <c r="C427" s="76"/>
      <c r="D427" s="76"/>
      <c r="E427" s="76"/>
    </row>
    <row r="428" ht="15" spans="1:5">
      <c r="A428" s="75"/>
      <c r="B428" s="75"/>
      <c r="C428" s="76"/>
      <c r="D428" s="76"/>
      <c r="E428" s="76"/>
    </row>
    <row r="429" ht="15" spans="1:5">
      <c r="A429" s="75"/>
      <c r="B429" s="75"/>
      <c r="C429" s="76"/>
      <c r="D429" s="76"/>
      <c r="E429" s="76"/>
    </row>
    <row r="430" ht="15" spans="1:5">
      <c r="A430" s="75"/>
      <c r="B430" s="75"/>
      <c r="C430" s="76"/>
      <c r="D430" s="76"/>
      <c r="E430" s="76"/>
    </row>
    <row r="431" ht="15" spans="1:5">
      <c r="A431" s="75"/>
      <c r="B431" s="75"/>
      <c r="C431" s="76"/>
      <c r="D431" s="76"/>
      <c r="E431" s="76"/>
    </row>
    <row r="432" ht="15" spans="1:5">
      <c r="A432" s="75"/>
      <c r="B432" s="75"/>
      <c r="C432" s="76"/>
      <c r="D432" s="76"/>
      <c r="E432" s="76"/>
    </row>
    <row r="433" ht="15" spans="1:5">
      <c r="A433" s="75"/>
      <c r="B433" s="75"/>
      <c r="C433" s="76"/>
      <c r="D433" s="76"/>
      <c r="E433" s="76"/>
    </row>
    <row r="434" ht="15" spans="1:5">
      <c r="A434" s="75"/>
      <c r="B434" s="75"/>
      <c r="C434" s="76"/>
      <c r="D434" s="76"/>
      <c r="E434" s="76"/>
    </row>
    <row r="435" ht="15" spans="1:5">
      <c r="A435" s="75"/>
      <c r="B435" s="75"/>
      <c r="C435" s="76"/>
      <c r="D435" s="76"/>
      <c r="E435" s="76"/>
    </row>
    <row r="436" ht="15" spans="1:5">
      <c r="A436" s="75"/>
      <c r="B436" s="75"/>
      <c r="C436" s="76"/>
      <c r="D436" s="76"/>
      <c r="E436" s="76"/>
    </row>
    <row r="437" ht="15" spans="1:5">
      <c r="A437" s="75"/>
      <c r="B437" s="75"/>
      <c r="C437" s="76"/>
      <c r="D437" s="76"/>
      <c r="E437" s="76"/>
    </row>
    <row r="438" ht="15" spans="1:5">
      <c r="A438" s="75"/>
      <c r="B438" s="75"/>
      <c r="C438" s="76"/>
      <c r="D438" s="76"/>
      <c r="E438" s="76"/>
    </row>
    <row r="439" ht="15" spans="1:5">
      <c r="A439" s="75"/>
      <c r="B439" s="75"/>
      <c r="C439" s="76"/>
      <c r="D439" s="76"/>
      <c r="E439" s="76"/>
    </row>
    <row r="440" ht="15" spans="1:5">
      <c r="A440" s="75"/>
      <c r="B440" s="75"/>
      <c r="C440" s="76"/>
      <c r="D440" s="76"/>
      <c r="E440" s="76"/>
    </row>
    <row r="441" ht="15" spans="1:5">
      <c r="A441" s="75"/>
      <c r="B441" s="75"/>
      <c r="C441" s="76"/>
      <c r="D441" s="76"/>
      <c r="E441" s="76"/>
    </row>
    <row r="442" ht="15" spans="1:5">
      <c r="A442" s="75"/>
      <c r="B442" s="75"/>
      <c r="C442" s="76"/>
      <c r="D442" s="76"/>
      <c r="E442" s="76"/>
    </row>
    <row r="443" ht="15" spans="1:5">
      <c r="A443" s="75"/>
      <c r="B443" s="75"/>
      <c r="C443" s="76"/>
      <c r="D443" s="76"/>
      <c r="E443" s="76"/>
    </row>
    <row r="444" ht="15" spans="1:5">
      <c r="A444" s="75"/>
      <c r="B444" s="75"/>
      <c r="C444" s="76"/>
      <c r="D444" s="76"/>
      <c r="E444" s="76"/>
    </row>
    <row r="445" ht="15" spans="1:5">
      <c r="A445" s="75"/>
      <c r="B445" s="75"/>
      <c r="C445" s="76"/>
      <c r="D445" s="76"/>
      <c r="E445" s="76"/>
    </row>
    <row r="446" ht="15" spans="1:5">
      <c r="A446" s="75"/>
      <c r="B446" s="75"/>
      <c r="C446" s="76"/>
      <c r="D446" s="76"/>
      <c r="E446" s="76"/>
    </row>
    <row r="447" ht="15" spans="1:5">
      <c r="A447" s="75"/>
      <c r="B447" s="75"/>
      <c r="C447" s="76"/>
      <c r="D447" s="76"/>
      <c r="E447" s="76"/>
    </row>
    <row r="448" ht="15" spans="1:5">
      <c r="A448" s="75"/>
      <c r="B448" s="75"/>
      <c r="C448" s="76"/>
      <c r="D448" s="76"/>
      <c r="E448" s="76"/>
    </row>
    <row r="449" ht="15" spans="1:5">
      <c r="A449" s="75"/>
      <c r="B449" s="75"/>
      <c r="C449" s="76"/>
      <c r="D449" s="76"/>
      <c r="E449" s="76"/>
    </row>
    <row r="450" ht="15" spans="1:5">
      <c r="A450" s="75"/>
      <c r="B450" s="75"/>
      <c r="C450" s="76"/>
      <c r="D450" s="76"/>
      <c r="E450" s="76"/>
    </row>
    <row r="451" ht="15" spans="1:5">
      <c r="A451" s="75"/>
      <c r="B451" s="75"/>
      <c r="C451" s="76"/>
      <c r="D451" s="76"/>
      <c r="E451" s="76"/>
    </row>
    <row r="452" ht="15" spans="1:5">
      <c r="A452" s="75"/>
      <c r="B452" s="75"/>
      <c r="C452" s="76"/>
      <c r="D452" s="76"/>
      <c r="E452" s="76"/>
    </row>
    <row r="453" ht="15" spans="1:5">
      <c r="A453" s="75"/>
      <c r="B453" s="75"/>
      <c r="C453" s="76"/>
      <c r="D453" s="76"/>
      <c r="E453" s="76"/>
    </row>
    <row r="454" ht="15" spans="1:5">
      <c r="A454" s="75"/>
      <c r="B454" s="75"/>
      <c r="C454" s="76"/>
      <c r="D454" s="76"/>
      <c r="E454" s="76"/>
    </row>
    <row r="455" ht="15" spans="1:5">
      <c r="A455" s="75"/>
      <c r="B455" s="75"/>
      <c r="C455" s="76"/>
      <c r="D455" s="76"/>
      <c r="E455" s="76"/>
    </row>
    <row r="456" ht="15" spans="1:5">
      <c r="A456" s="75"/>
      <c r="B456" s="75"/>
      <c r="C456" s="76"/>
      <c r="D456" s="76"/>
      <c r="E456" s="76"/>
    </row>
    <row r="457" ht="15" spans="1:5">
      <c r="A457" s="75"/>
      <c r="B457" s="75"/>
      <c r="C457" s="76"/>
      <c r="D457" s="76"/>
      <c r="E457" s="76"/>
    </row>
    <row r="458" ht="15" spans="1:5">
      <c r="A458" s="75"/>
      <c r="B458" s="75"/>
      <c r="C458" s="76"/>
      <c r="D458" s="76"/>
      <c r="E458" s="76"/>
    </row>
    <row r="459" ht="15" spans="1:5">
      <c r="A459" s="75"/>
      <c r="B459" s="75"/>
      <c r="C459" s="76"/>
      <c r="D459" s="76"/>
      <c r="E459" s="76"/>
    </row>
    <row r="460" ht="15" spans="1:5">
      <c r="A460" s="75"/>
      <c r="B460" s="75"/>
      <c r="C460" s="76"/>
      <c r="D460" s="76"/>
      <c r="E460" s="76"/>
    </row>
    <row r="461" ht="15" spans="1:5">
      <c r="A461" s="75"/>
      <c r="B461" s="75"/>
      <c r="C461" s="76"/>
      <c r="D461" s="76"/>
      <c r="E461" s="76"/>
    </row>
    <row r="462" ht="15" spans="1:5">
      <c r="A462" s="75"/>
      <c r="B462" s="75"/>
      <c r="C462" s="76"/>
      <c r="D462" s="76"/>
      <c r="E462" s="76"/>
    </row>
    <row r="463" ht="15" spans="1:5">
      <c r="A463" s="75"/>
      <c r="B463" s="75"/>
      <c r="C463" s="76"/>
      <c r="D463" s="76"/>
      <c r="E463" s="76"/>
    </row>
    <row r="464" ht="15" spans="1:5">
      <c r="A464" s="75"/>
      <c r="B464" s="75"/>
      <c r="C464" s="76"/>
      <c r="D464" s="76"/>
      <c r="E464" s="76"/>
    </row>
    <row r="465" ht="15" spans="1:5">
      <c r="A465" s="75"/>
      <c r="B465" s="75"/>
      <c r="C465" s="76"/>
      <c r="D465" s="76"/>
      <c r="E465" s="76"/>
    </row>
    <row r="466" ht="15" spans="1:5">
      <c r="A466" s="75"/>
      <c r="B466" s="75"/>
      <c r="C466" s="76"/>
      <c r="D466" s="76"/>
      <c r="E466" s="76"/>
    </row>
    <row r="467" ht="15" spans="1:5">
      <c r="A467" s="75"/>
      <c r="B467" s="75"/>
      <c r="C467" s="76"/>
      <c r="D467" s="76"/>
      <c r="E467" s="76"/>
    </row>
    <row r="468" ht="15" spans="1:5">
      <c r="A468" s="75"/>
      <c r="B468" s="75"/>
      <c r="C468" s="76"/>
      <c r="D468" s="76"/>
      <c r="E468" s="76"/>
    </row>
    <row r="469" ht="15" spans="1:5">
      <c r="A469" s="75"/>
      <c r="B469" s="75"/>
      <c r="C469" s="76"/>
      <c r="D469" s="76"/>
      <c r="E469" s="76"/>
    </row>
    <row r="470" ht="15" spans="1:5">
      <c r="A470" s="75"/>
      <c r="B470" s="75"/>
      <c r="C470" s="76"/>
      <c r="D470" s="76"/>
      <c r="E470" s="76"/>
    </row>
    <row r="471" ht="15" spans="1:5">
      <c r="A471" s="75"/>
      <c r="B471" s="75"/>
      <c r="C471" s="76"/>
      <c r="D471" s="76"/>
      <c r="E471" s="76"/>
    </row>
    <row r="472" ht="15" spans="1:5">
      <c r="A472" s="75"/>
      <c r="B472" s="75"/>
      <c r="C472" s="76"/>
      <c r="D472" s="76"/>
      <c r="E472" s="76"/>
    </row>
    <row r="473" ht="15" spans="1:5">
      <c r="A473" s="75"/>
      <c r="B473" s="75"/>
      <c r="C473" s="76"/>
      <c r="D473" s="76"/>
      <c r="E473" s="76"/>
    </row>
    <row r="474" ht="15" spans="1:5">
      <c r="A474" s="75"/>
      <c r="B474" s="75"/>
      <c r="C474" s="76"/>
      <c r="D474" s="76"/>
      <c r="E474" s="76"/>
    </row>
    <row r="475" ht="15" spans="1:5">
      <c r="A475" s="75"/>
      <c r="B475" s="75"/>
      <c r="C475" s="76"/>
      <c r="D475" s="76"/>
      <c r="E475" s="76"/>
    </row>
    <row r="476" ht="15" spans="1:5">
      <c r="A476" s="75"/>
      <c r="B476" s="75"/>
      <c r="C476" s="76"/>
      <c r="D476" s="76"/>
      <c r="E476" s="76"/>
    </row>
    <row r="477" ht="15" spans="1:5">
      <c r="A477" s="75"/>
      <c r="B477" s="75"/>
      <c r="C477" s="76"/>
      <c r="D477" s="76"/>
      <c r="E477" s="76"/>
    </row>
    <row r="478" ht="15" spans="1:5">
      <c r="A478" s="75"/>
      <c r="B478" s="75"/>
      <c r="C478" s="76"/>
      <c r="D478" s="76"/>
      <c r="E478" s="76"/>
    </row>
    <row r="479" ht="15" spans="1:5">
      <c r="A479" s="75"/>
      <c r="B479" s="75"/>
      <c r="C479" s="76"/>
      <c r="D479" s="76"/>
      <c r="E479" s="76"/>
    </row>
    <row r="480" ht="15" spans="1:5">
      <c r="A480" s="75"/>
      <c r="B480" s="75"/>
      <c r="C480" s="76"/>
      <c r="D480" s="76"/>
      <c r="E480" s="76"/>
    </row>
    <row r="481" ht="15" spans="1:5">
      <c r="A481" s="75"/>
      <c r="B481" s="75"/>
      <c r="C481" s="76"/>
      <c r="D481" s="76"/>
      <c r="E481" s="76"/>
    </row>
    <row r="482" ht="15" spans="1:5">
      <c r="A482" s="75"/>
      <c r="B482" s="75"/>
      <c r="C482" s="76"/>
      <c r="D482" s="76"/>
      <c r="E482" s="76"/>
    </row>
    <row r="483" ht="15" spans="1:5">
      <c r="A483" s="75"/>
      <c r="B483" s="75"/>
      <c r="C483" s="76"/>
      <c r="D483" s="76"/>
      <c r="E483" s="76"/>
    </row>
    <row r="484" ht="15" spans="1:5">
      <c r="A484" s="75"/>
      <c r="B484" s="75"/>
      <c r="C484" s="76"/>
      <c r="D484" s="76"/>
      <c r="E484" s="76"/>
    </row>
    <row r="485" ht="15" spans="1:5">
      <c r="A485" s="75"/>
      <c r="B485" s="75"/>
      <c r="C485" s="76"/>
      <c r="D485" s="76"/>
      <c r="E485" s="76"/>
    </row>
    <row r="486" ht="15" spans="1:5">
      <c r="A486" s="75"/>
      <c r="B486" s="75"/>
      <c r="C486" s="76"/>
      <c r="D486" s="76"/>
      <c r="E486" s="76"/>
    </row>
    <row r="487" ht="15" spans="1:5">
      <c r="A487" s="75"/>
      <c r="B487" s="75"/>
      <c r="C487" s="76"/>
      <c r="D487" s="76"/>
      <c r="E487" s="76"/>
    </row>
    <row r="488" ht="15" spans="1:5">
      <c r="A488" s="75"/>
      <c r="B488" s="75"/>
      <c r="C488" s="76"/>
      <c r="D488" s="76"/>
      <c r="E488" s="76"/>
    </row>
    <row r="489" ht="15" spans="1:5">
      <c r="A489" s="75"/>
      <c r="B489" s="75"/>
      <c r="C489" s="76"/>
      <c r="D489" s="76"/>
      <c r="E489" s="76"/>
    </row>
    <row r="490" ht="15" spans="1:5">
      <c r="A490" s="75"/>
      <c r="B490" s="75"/>
      <c r="C490" s="76"/>
      <c r="D490" s="76"/>
      <c r="E490" s="76"/>
    </row>
    <row r="491" ht="15" spans="1:5">
      <c r="A491" s="75"/>
      <c r="B491" s="75"/>
      <c r="C491" s="76"/>
      <c r="D491" s="76"/>
      <c r="E491" s="76"/>
    </row>
    <row r="492" ht="15" spans="1:5">
      <c r="A492" s="75"/>
      <c r="B492" s="75"/>
      <c r="C492" s="76"/>
      <c r="D492" s="76"/>
      <c r="E492" s="76"/>
    </row>
    <row r="493" ht="15" spans="1:5">
      <c r="A493" s="75"/>
      <c r="B493" s="75"/>
      <c r="C493" s="76"/>
      <c r="D493" s="76"/>
      <c r="E493" s="76"/>
    </row>
    <row r="494" ht="15" spans="1:5">
      <c r="A494" s="75"/>
      <c r="B494" s="75"/>
      <c r="C494" s="76"/>
      <c r="D494" s="76"/>
      <c r="E494" s="76"/>
    </row>
    <row r="495" ht="15" spans="1:5">
      <c r="A495" s="75"/>
      <c r="B495" s="75"/>
      <c r="C495" s="76"/>
      <c r="D495" s="76"/>
      <c r="E495" s="76"/>
    </row>
    <row r="496" ht="15" spans="1:5">
      <c r="A496" s="75"/>
      <c r="B496" s="75"/>
      <c r="C496" s="76"/>
      <c r="D496" s="76"/>
      <c r="E496" s="76"/>
    </row>
    <row r="497" ht="15" spans="1:5">
      <c r="A497" s="75"/>
      <c r="B497" s="75"/>
      <c r="C497" s="76"/>
      <c r="D497" s="76"/>
      <c r="E497" s="76"/>
    </row>
    <row r="498" ht="15" spans="1:5">
      <c r="A498" s="75"/>
      <c r="B498" s="75"/>
      <c r="C498" s="76"/>
      <c r="D498" s="76"/>
      <c r="E498" s="76"/>
    </row>
    <row r="499" ht="15" spans="1:5">
      <c r="A499" s="75"/>
      <c r="B499" s="75"/>
      <c r="C499" s="76"/>
      <c r="D499" s="76"/>
      <c r="E499" s="76"/>
    </row>
    <row r="500" ht="15" spans="1:5">
      <c r="A500" s="75"/>
      <c r="B500" s="75"/>
      <c r="C500" s="76"/>
      <c r="D500" s="76"/>
      <c r="E500" s="76"/>
    </row>
    <row r="501" ht="15" spans="1:5">
      <c r="A501" s="75"/>
      <c r="B501" s="75"/>
      <c r="C501" s="76"/>
      <c r="D501" s="76"/>
      <c r="E501" s="76"/>
    </row>
    <row r="502" ht="15" spans="1:5">
      <c r="A502" s="75"/>
      <c r="B502" s="75"/>
      <c r="C502" s="76"/>
      <c r="D502" s="76"/>
      <c r="E502" s="76"/>
    </row>
    <row r="503" ht="15" spans="1:5">
      <c r="A503" s="75"/>
      <c r="B503" s="75"/>
      <c r="C503" s="76"/>
      <c r="D503" s="76"/>
      <c r="E503" s="76"/>
    </row>
    <row r="504" ht="15" spans="1:5">
      <c r="A504" s="75"/>
      <c r="B504" s="75"/>
      <c r="C504" s="76"/>
      <c r="D504" s="76"/>
      <c r="E504" s="76"/>
    </row>
    <row r="505" ht="15" spans="1:5">
      <c r="A505" s="75"/>
      <c r="B505" s="75"/>
      <c r="C505" s="76"/>
      <c r="D505" s="76"/>
      <c r="E505" s="76"/>
    </row>
    <row r="506" ht="15" spans="1:5">
      <c r="A506" s="75"/>
      <c r="B506" s="75"/>
      <c r="C506" s="76"/>
      <c r="D506" s="76"/>
      <c r="E506" s="76"/>
    </row>
    <row r="507" ht="15" spans="1:5">
      <c r="A507" s="75"/>
      <c r="B507" s="75"/>
      <c r="C507" s="76"/>
      <c r="D507" s="76"/>
      <c r="E507" s="76"/>
    </row>
    <row r="508" ht="15" spans="1:5">
      <c r="A508" s="75"/>
      <c r="B508" s="75"/>
      <c r="C508" s="76"/>
      <c r="D508" s="76"/>
      <c r="E508" s="76"/>
    </row>
    <row r="509" ht="15" spans="1:5">
      <c r="A509" s="75"/>
      <c r="B509" s="75"/>
      <c r="C509" s="76"/>
      <c r="D509" s="76"/>
      <c r="E509" s="76"/>
    </row>
    <row r="510" ht="15" spans="1:5">
      <c r="A510" s="75"/>
      <c r="B510" s="75"/>
      <c r="C510" s="76"/>
      <c r="D510" s="76"/>
      <c r="E510" s="76"/>
    </row>
    <row r="511" ht="15" spans="1:5">
      <c r="A511" s="75"/>
      <c r="B511" s="75"/>
      <c r="C511" s="76"/>
      <c r="D511" s="76"/>
      <c r="E511" s="76"/>
    </row>
    <row r="512" ht="15" spans="1:5">
      <c r="A512" s="75"/>
      <c r="B512" s="75"/>
      <c r="C512" s="76"/>
      <c r="D512" s="76"/>
      <c r="E512" s="76"/>
    </row>
    <row r="513" ht="15" spans="1:5">
      <c r="A513" s="75"/>
      <c r="B513" s="75"/>
      <c r="C513" s="76"/>
      <c r="D513" s="76"/>
      <c r="E513" s="76"/>
    </row>
    <row r="514" ht="15" spans="1:5">
      <c r="A514" s="75"/>
      <c r="B514" s="75"/>
      <c r="C514" s="76"/>
      <c r="D514" s="76"/>
      <c r="E514" s="76"/>
    </row>
    <row r="515" ht="15" spans="1:5">
      <c r="A515" s="75"/>
      <c r="B515" s="75"/>
      <c r="C515" s="76"/>
      <c r="D515" s="76"/>
      <c r="E515" s="76"/>
    </row>
    <row r="516" ht="15" spans="1:5">
      <c r="A516" s="75"/>
      <c r="B516" s="75"/>
      <c r="C516" s="76"/>
      <c r="D516" s="76"/>
      <c r="E516" s="76"/>
    </row>
    <row r="517" ht="15" spans="1:5">
      <c r="A517" s="75"/>
      <c r="B517" s="75"/>
      <c r="C517" s="76"/>
      <c r="D517" s="76"/>
      <c r="E517" s="76"/>
    </row>
    <row r="518" ht="15" spans="1:5">
      <c r="A518" s="75"/>
      <c r="B518" s="75"/>
      <c r="C518" s="76"/>
      <c r="D518" s="76"/>
      <c r="E518" s="76"/>
    </row>
    <row r="519" ht="15" spans="1:5">
      <c r="A519" s="75"/>
      <c r="B519" s="75"/>
      <c r="C519" s="76"/>
      <c r="D519" s="76"/>
      <c r="E519" s="76"/>
    </row>
    <row r="520" ht="15" spans="1:5">
      <c r="A520" s="75"/>
      <c r="B520" s="75"/>
      <c r="C520" s="76"/>
      <c r="D520" s="76"/>
      <c r="E520" s="76"/>
    </row>
    <row r="521" ht="15" spans="1:5">
      <c r="A521" s="75"/>
      <c r="B521" s="75"/>
      <c r="C521" s="76"/>
      <c r="D521" s="76"/>
      <c r="E521" s="76"/>
    </row>
    <row r="522" ht="15" spans="1:5">
      <c r="A522" s="75"/>
      <c r="B522" s="75"/>
      <c r="C522" s="76"/>
      <c r="D522" s="76"/>
      <c r="E522" s="76"/>
    </row>
    <row r="523" ht="15" spans="1:5">
      <c r="A523" s="75"/>
      <c r="B523" s="75"/>
      <c r="C523" s="76"/>
      <c r="D523" s="76"/>
      <c r="E523" s="76"/>
    </row>
    <row r="524" ht="15" spans="1:5">
      <c r="A524" s="75"/>
      <c r="B524" s="75"/>
      <c r="C524" s="76"/>
      <c r="D524" s="76"/>
      <c r="E524" s="76"/>
    </row>
    <row r="525" ht="15" spans="1:5">
      <c r="A525" s="75"/>
      <c r="B525" s="75"/>
      <c r="C525" s="76"/>
      <c r="D525" s="76"/>
      <c r="E525" s="76"/>
    </row>
    <row r="526" ht="15" spans="1:5">
      <c r="A526" s="75"/>
      <c r="B526" s="75"/>
      <c r="C526" s="76"/>
      <c r="D526" s="76"/>
      <c r="E526" s="76"/>
    </row>
    <row r="527" ht="15" spans="1:5">
      <c r="A527" s="75"/>
      <c r="B527" s="75"/>
      <c r="C527" s="76"/>
      <c r="D527" s="76"/>
      <c r="E527" s="76"/>
    </row>
    <row r="528" ht="15" spans="1:5">
      <c r="A528" s="75"/>
      <c r="B528" s="75"/>
      <c r="C528" s="76"/>
      <c r="D528" s="76"/>
      <c r="E528" s="76"/>
    </row>
    <row r="529" ht="15" spans="1:5">
      <c r="A529" s="75"/>
      <c r="B529" s="75"/>
      <c r="C529" s="76"/>
      <c r="D529" s="76"/>
      <c r="E529" s="76"/>
    </row>
    <row r="530" ht="15" spans="1:5">
      <c r="A530" s="75"/>
      <c r="B530" s="75"/>
      <c r="C530" s="76"/>
      <c r="D530" s="76"/>
      <c r="E530" s="76"/>
    </row>
    <row r="531" ht="15" spans="1:5">
      <c r="A531" s="75"/>
      <c r="B531" s="75"/>
      <c r="C531" s="76"/>
      <c r="D531" s="76"/>
      <c r="E531" s="76"/>
    </row>
    <row r="532" ht="15" spans="1:5">
      <c r="A532" s="75"/>
      <c r="B532" s="75"/>
      <c r="C532" s="76"/>
      <c r="D532" s="76"/>
      <c r="E532" s="76"/>
    </row>
    <row r="533" ht="15" spans="1:5">
      <c r="A533" s="75"/>
      <c r="B533" s="75"/>
      <c r="C533" s="76"/>
      <c r="D533" s="76"/>
      <c r="E533" s="76"/>
    </row>
    <row r="534" ht="15" spans="1:5">
      <c r="A534" s="75"/>
      <c r="B534" s="75"/>
      <c r="C534" s="76"/>
      <c r="D534" s="76"/>
      <c r="E534" s="76"/>
    </row>
    <row r="535" ht="15" spans="1:5">
      <c r="A535" s="75"/>
      <c r="B535" s="75"/>
      <c r="C535" s="76"/>
      <c r="D535" s="76"/>
      <c r="E535" s="76"/>
    </row>
    <row r="536" ht="15" spans="1:5">
      <c r="A536" s="75"/>
      <c r="B536" s="75"/>
      <c r="C536" s="76"/>
      <c r="D536" s="76"/>
      <c r="E536" s="76"/>
    </row>
    <row r="537" ht="15" spans="1:5">
      <c r="A537" s="75"/>
      <c r="B537" s="75"/>
      <c r="C537" s="76"/>
      <c r="D537" s="76"/>
      <c r="E537" s="76"/>
    </row>
    <row r="538" ht="15" spans="1:5">
      <c r="A538" s="75"/>
      <c r="B538" s="75"/>
      <c r="C538" s="76"/>
      <c r="D538" s="76"/>
      <c r="E538" s="76"/>
    </row>
    <row r="539" ht="15" spans="1:5">
      <c r="A539" s="75"/>
      <c r="B539" s="75"/>
      <c r="C539" s="76"/>
      <c r="D539" s="76"/>
      <c r="E539" s="76"/>
    </row>
    <row r="540" ht="15" spans="1:5">
      <c r="A540" s="75"/>
      <c r="B540" s="75"/>
      <c r="C540" s="76"/>
      <c r="D540" s="76"/>
      <c r="E540" s="76"/>
    </row>
    <row r="541" ht="15" spans="1:5">
      <c r="A541" s="75"/>
      <c r="B541" s="75"/>
      <c r="C541" s="76"/>
      <c r="D541" s="76"/>
      <c r="E541" s="76"/>
    </row>
    <row r="542" ht="15" spans="1:5">
      <c r="A542" s="75"/>
      <c r="B542" s="75"/>
      <c r="C542" s="76"/>
      <c r="D542" s="76"/>
      <c r="E542" s="76"/>
    </row>
    <row r="543" ht="15" spans="1:5">
      <c r="A543" s="75"/>
      <c r="B543" s="75"/>
      <c r="C543" s="76"/>
      <c r="D543" s="76"/>
      <c r="E543" s="76"/>
    </row>
    <row r="544" ht="15" spans="1:5">
      <c r="A544" s="75"/>
      <c r="B544" s="75"/>
      <c r="C544" s="76"/>
      <c r="D544" s="76"/>
      <c r="E544" s="76"/>
    </row>
    <row r="545" ht="15" spans="1:5">
      <c r="A545" s="75"/>
      <c r="B545" s="75"/>
      <c r="C545" s="76"/>
      <c r="D545" s="76"/>
      <c r="E545" s="76"/>
    </row>
    <row r="546" ht="15" spans="1:5">
      <c r="A546" s="75"/>
      <c r="B546" s="75"/>
      <c r="C546" s="76"/>
      <c r="D546" s="76"/>
      <c r="E546" s="76"/>
    </row>
    <row r="547" ht="15" spans="1:5">
      <c r="A547" s="75"/>
      <c r="B547" s="75"/>
      <c r="C547" s="76"/>
      <c r="D547" s="76"/>
      <c r="E547" s="76"/>
    </row>
    <row r="548" ht="15" spans="1:5">
      <c r="A548" s="75"/>
      <c r="B548" s="75"/>
      <c r="C548" s="76"/>
      <c r="D548" s="76"/>
      <c r="E548" s="76"/>
    </row>
    <row r="549" ht="15" spans="1:5">
      <c r="A549" s="75"/>
      <c r="B549" s="75"/>
      <c r="C549" s="76"/>
      <c r="D549" s="76"/>
      <c r="E549" s="76"/>
    </row>
    <row r="550" ht="15" spans="1:5">
      <c r="A550" s="75"/>
      <c r="B550" s="75"/>
      <c r="C550" s="76"/>
      <c r="D550" s="76"/>
      <c r="E550" s="76"/>
    </row>
    <row r="551" ht="15" spans="1:5">
      <c r="A551" s="75"/>
      <c r="B551" s="75"/>
      <c r="C551" s="76"/>
      <c r="D551" s="76"/>
      <c r="E551" s="76"/>
    </row>
    <row r="552" ht="15" spans="1:5">
      <c r="A552" s="75"/>
      <c r="B552" s="75"/>
      <c r="C552" s="76"/>
      <c r="D552" s="76"/>
      <c r="E552" s="76"/>
    </row>
    <row r="553" ht="15" spans="1:5">
      <c r="A553" s="75"/>
      <c r="B553" s="75"/>
      <c r="C553" s="76"/>
      <c r="D553" s="76"/>
      <c r="E553" s="76"/>
    </row>
    <row r="554" ht="15" spans="1:5">
      <c r="A554" s="75"/>
      <c r="B554" s="75"/>
      <c r="C554" s="76"/>
      <c r="D554" s="76"/>
      <c r="E554" s="76"/>
    </row>
    <row r="555" ht="15" spans="1:5">
      <c r="A555" s="75"/>
      <c r="B555" s="75"/>
      <c r="C555" s="76"/>
      <c r="D555" s="76"/>
      <c r="E555" s="76"/>
    </row>
    <row r="556" ht="15" spans="1:5">
      <c r="A556" s="75"/>
      <c r="B556" s="75"/>
      <c r="C556" s="76"/>
      <c r="D556" s="76"/>
      <c r="E556" s="76"/>
    </row>
    <row r="557" ht="15" spans="1:5">
      <c r="A557" s="75"/>
      <c r="B557" s="75"/>
      <c r="C557" s="76"/>
      <c r="D557" s="76"/>
      <c r="E557" s="76"/>
    </row>
    <row r="558" ht="15" spans="1:5">
      <c r="A558" s="75"/>
      <c r="B558" s="75"/>
      <c r="C558" s="76"/>
      <c r="D558" s="76"/>
      <c r="E558" s="76"/>
    </row>
    <row r="559" ht="15" spans="1:5">
      <c r="A559" s="75"/>
      <c r="B559" s="75"/>
      <c r="C559" s="76"/>
      <c r="D559" s="76"/>
      <c r="E559" s="76"/>
    </row>
    <row r="560" ht="15" spans="1:5">
      <c r="A560" s="75"/>
      <c r="B560" s="75"/>
      <c r="C560" s="76"/>
      <c r="D560" s="76"/>
      <c r="E560" s="76"/>
    </row>
    <row r="561" ht="15" spans="1:5">
      <c r="A561" s="75"/>
      <c r="B561" s="75"/>
      <c r="C561" s="76"/>
      <c r="D561" s="76"/>
      <c r="E561" s="76"/>
    </row>
    <row r="562" ht="15" spans="1:5">
      <c r="A562" s="75"/>
      <c r="B562" s="75"/>
      <c r="C562" s="76"/>
      <c r="D562" s="76"/>
      <c r="E562" s="76"/>
    </row>
    <row r="563" ht="15" spans="1:5">
      <c r="A563" s="75"/>
      <c r="B563" s="75"/>
      <c r="C563" s="76"/>
      <c r="D563" s="76"/>
      <c r="E563" s="76"/>
    </row>
    <row r="564" ht="15" spans="1:5">
      <c r="A564" s="75"/>
      <c r="B564" s="75"/>
      <c r="C564" s="76"/>
      <c r="D564" s="76"/>
      <c r="E564" s="76"/>
    </row>
    <row r="565" ht="15" spans="1:5">
      <c r="A565" s="75"/>
      <c r="B565" s="75"/>
      <c r="C565" s="76"/>
      <c r="D565" s="76"/>
      <c r="E565" s="76"/>
    </row>
    <row r="566" ht="15" spans="1:5">
      <c r="A566" s="75"/>
      <c r="B566" s="75"/>
      <c r="C566" s="76"/>
      <c r="D566" s="76"/>
      <c r="E566" s="76"/>
    </row>
    <row r="567" ht="15" spans="1:5">
      <c r="A567" s="75"/>
      <c r="B567" s="75"/>
      <c r="C567" s="76"/>
      <c r="D567" s="76"/>
      <c r="E567" s="76"/>
    </row>
    <row r="568" ht="15" spans="1:5">
      <c r="A568" s="75"/>
      <c r="B568" s="75"/>
      <c r="C568" s="76"/>
      <c r="D568" s="76"/>
      <c r="E568" s="76"/>
    </row>
    <row r="569" ht="15" spans="1:5">
      <c r="A569" s="75"/>
      <c r="B569" s="75"/>
      <c r="C569" s="76"/>
      <c r="D569" s="76"/>
      <c r="E569" s="76"/>
    </row>
    <row r="570" ht="15" spans="1:5">
      <c r="A570" s="75"/>
      <c r="B570" s="75"/>
      <c r="C570" s="76"/>
      <c r="D570" s="76"/>
      <c r="E570" s="76"/>
    </row>
    <row r="571" ht="15" spans="1:5">
      <c r="A571" s="75"/>
      <c r="B571" s="75"/>
      <c r="C571" s="76"/>
      <c r="D571" s="76"/>
      <c r="E571" s="76"/>
    </row>
    <row r="572" ht="15" spans="1:5">
      <c r="A572" s="75"/>
      <c r="B572" s="75"/>
      <c r="C572" s="76"/>
      <c r="D572" s="76"/>
      <c r="E572" s="76"/>
    </row>
    <row r="573" ht="15" spans="1:5">
      <c r="A573" s="75"/>
      <c r="B573" s="75"/>
      <c r="C573" s="76"/>
      <c r="D573" s="76"/>
      <c r="E573" s="76"/>
    </row>
    <row r="574" ht="15" spans="1:5">
      <c r="A574" s="75"/>
      <c r="B574" s="75"/>
      <c r="C574" s="76"/>
      <c r="D574" s="76"/>
      <c r="E574" s="76"/>
    </row>
    <row r="575" ht="15" spans="1:5">
      <c r="A575" s="75"/>
      <c r="B575" s="75"/>
      <c r="C575" s="76"/>
      <c r="D575" s="76"/>
      <c r="E575" s="76"/>
    </row>
    <row r="576" ht="15" spans="1:5">
      <c r="A576" s="75"/>
      <c r="B576" s="75"/>
      <c r="C576" s="76"/>
      <c r="D576" s="76"/>
      <c r="E576" s="76"/>
    </row>
    <row r="577" ht="15" spans="1:5">
      <c r="A577" s="75"/>
      <c r="B577" s="75"/>
      <c r="C577" s="76"/>
      <c r="D577" s="76"/>
      <c r="E577" s="76"/>
    </row>
    <row r="578" ht="15" spans="1:5">
      <c r="A578" s="75"/>
      <c r="B578" s="75"/>
      <c r="C578" s="76"/>
      <c r="D578" s="76"/>
      <c r="E578" s="76"/>
    </row>
    <row r="579" ht="15" spans="1:5">
      <c r="A579" s="75"/>
      <c r="B579" s="75"/>
      <c r="C579" s="76"/>
      <c r="D579" s="76"/>
      <c r="E579" s="76"/>
    </row>
    <row r="580" ht="15" spans="1:5">
      <c r="A580" s="75"/>
      <c r="B580" s="75"/>
      <c r="C580" s="76"/>
      <c r="D580" s="76"/>
      <c r="E580" s="76"/>
    </row>
    <row r="581" ht="15" spans="1:5">
      <c r="A581" s="75"/>
      <c r="B581" s="75"/>
      <c r="C581" s="76"/>
      <c r="D581" s="76"/>
      <c r="E581" s="76"/>
    </row>
    <row r="582" ht="15" spans="1:5">
      <c r="A582" s="75"/>
      <c r="B582" s="75"/>
      <c r="C582" s="76"/>
      <c r="D582" s="76"/>
      <c r="E582" s="76"/>
    </row>
    <row r="583" ht="15" spans="1:5">
      <c r="A583" s="75"/>
      <c r="B583" s="75"/>
      <c r="C583" s="76"/>
      <c r="D583" s="76"/>
      <c r="E583" s="76"/>
    </row>
    <row r="584" ht="15" spans="1:5">
      <c r="A584" s="75"/>
      <c r="B584" s="75"/>
      <c r="C584" s="76"/>
      <c r="D584" s="76"/>
      <c r="E584" s="76"/>
    </row>
    <row r="585" ht="15" spans="1:5">
      <c r="A585" s="75"/>
      <c r="B585" s="75"/>
      <c r="C585" s="76"/>
      <c r="D585" s="76"/>
      <c r="E585" s="76"/>
    </row>
    <row r="586" ht="15" spans="1:5">
      <c r="A586" s="75"/>
      <c r="B586" s="75"/>
      <c r="C586" s="76"/>
      <c r="D586" s="76"/>
      <c r="E586" s="76"/>
    </row>
    <row r="587" ht="15" spans="1:5">
      <c r="A587" s="75"/>
      <c r="B587" s="75"/>
      <c r="C587" s="76"/>
      <c r="D587" s="76"/>
      <c r="E587" s="76"/>
    </row>
    <row r="588" ht="15" spans="1:5">
      <c r="A588" s="75"/>
      <c r="B588" s="75"/>
      <c r="C588" s="76"/>
      <c r="D588" s="76"/>
      <c r="E588" s="76"/>
    </row>
    <row r="589" ht="15" spans="1:5">
      <c r="A589" s="75"/>
      <c r="B589" s="75"/>
      <c r="C589" s="76"/>
      <c r="D589" s="76"/>
      <c r="E589" s="76"/>
    </row>
    <row r="590" ht="15" spans="1:5">
      <c r="A590" s="75"/>
      <c r="B590" s="75"/>
      <c r="C590" s="76"/>
      <c r="D590" s="76"/>
      <c r="E590" s="76"/>
    </row>
    <row r="591" ht="15" spans="1:5">
      <c r="A591" s="75"/>
      <c r="B591" s="75"/>
      <c r="C591" s="76"/>
      <c r="D591" s="76"/>
      <c r="E591" s="76"/>
    </row>
    <row r="592" ht="15" spans="1:5">
      <c r="A592" s="75"/>
      <c r="B592" s="75"/>
      <c r="C592" s="76"/>
      <c r="D592" s="76"/>
      <c r="E592" s="76"/>
    </row>
    <row r="593" ht="15" spans="1:5">
      <c r="A593" s="75"/>
      <c r="B593" s="75"/>
      <c r="C593" s="76"/>
      <c r="D593" s="76"/>
      <c r="E593" s="76"/>
    </row>
    <row r="594" ht="15" spans="1:5">
      <c r="A594" s="75"/>
      <c r="B594" s="75"/>
      <c r="C594" s="76"/>
      <c r="D594" s="76"/>
      <c r="E594" s="76"/>
    </row>
    <row r="595" ht="15" spans="1:5">
      <c r="A595" s="75"/>
      <c r="B595" s="75"/>
      <c r="C595" s="76"/>
      <c r="D595" s="76"/>
      <c r="E595" s="76"/>
    </row>
    <row r="596" ht="15" spans="1:5">
      <c r="A596" s="75"/>
      <c r="B596" s="75"/>
      <c r="C596" s="76"/>
      <c r="D596" s="76"/>
      <c r="E596" s="76"/>
    </row>
    <row r="597" ht="15" spans="1:5">
      <c r="A597" s="75"/>
      <c r="B597" s="75"/>
      <c r="C597" s="76"/>
      <c r="D597" s="76"/>
      <c r="E597" s="76"/>
    </row>
    <row r="598" ht="15" spans="1:5">
      <c r="A598" s="75"/>
      <c r="B598" s="75"/>
      <c r="C598" s="76"/>
      <c r="D598" s="76"/>
      <c r="E598" s="76"/>
    </row>
    <row r="599" ht="15" spans="1:5">
      <c r="A599" s="75"/>
      <c r="B599" s="75"/>
      <c r="C599" s="76"/>
      <c r="D599" s="76"/>
      <c r="E599" s="76"/>
    </row>
    <row r="600" ht="15" spans="1:5">
      <c r="A600" s="75"/>
      <c r="B600" s="75"/>
      <c r="C600" s="76"/>
      <c r="D600" s="76"/>
      <c r="E600" s="76"/>
    </row>
    <row r="601" ht="15" spans="1:5">
      <c r="A601" s="75"/>
      <c r="B601" s="75"/>
      <c r="C601" s="76"/>
      <c r="D601" s="76"/>
      <c r="E601" s="76"/>
    </row>
    <row r="602" ht="15" spans="1:5">
      <c r="A602" s="75"/>
      <c r="B602" s="75"/>
      <c r="C602" s="76"/>
      <c r="D602" s="76"/>
      <c r="E602" s="76"/>
    </row>
    <row r="603" ht="15" spans="1:5">
      <c r="A603" s="75"/>
      <c r="B603" s="75"/>
      <c r="C603" s="76"/>
      <c r="D603" s="76"/>
      <c r="E603" s="76"/>
    </row>
    <row r="604" ht="15" spans="1:5">
      <c r="A604" s="75"/>
      <c r="B604" s="75"/>
      <c r="C604" s="76"/>
      <c r="D604" s="76"/>
      <c r="E604" s="76"/>
    </row>
    <row r="605" ht="15" spans="1:5">
      <c r="A605" s="75"/>
      <c r="B605" s="75"/>
      <c r="C605" s="76"/>
      <c r="D605" s="76"/>
      <c r="E605" s="76"/>
    </row>
    <row r="606" ht="15" spans="1:5">
      <c r="A606" s="75"/>
      <c r="B606" s="75"/>
      <c r="C606" s="76"/>
      <c r="D606" s="76"/>
      <c r="E606" s="76"/>
    </row>
    <row r="607" ht="15" spans="1:5">
      <c r="A607" s="75"/>
      <c r="B607" s="75"/>
      <c r="C607" s="76"/>
      <c r="D607" s="76"/>
      <c r="E607" s="76"/>
    </row>
    <row r="608" ht="15" spans="1:5">
      <c r="A608" s="75"/>
      <c r="B608" s="75"/>
      <c r="C608" s="76"/>
      <c r="D608" s="76"/>
      <c r="E608" s="76"/>
    </row>
    <row r="609" ht="15" spans="1:5">
      <c r="A609" s="75"/>
      <c r="B609" s="75"/>
      <c r="C609" s="76"/>
      <c r="D609" s="76"/>
      <c r="E609" s="76"/>
    </row>
    <row r="610" ht="15" spans="1:5">
      <c r="A610" s="75"/>
      <c r="B610" s="75"/>
      <c r="C610" s="76"/>
      <c r="D610" s="76"/>
      <c r="E610" s="76"/>
    </row>
    <row r="611" ht="15" spans="1:5">
      <c r="A611" s="75"/>
      <c r="B611" s="75"/>
      <c r="C611" s="76"/>
      <c r="D611" s="76"/>
      <c r="E611" s="76"/>
    </row>
    <row r="612" ht="15" spans="1:5">
      <c r="A612" s="75"/>
      <c r="B612" s="75"/>
      <c r="C612" s="76"/>
      <c r="D612" s="76"/>
      <c r="E612" s="76"/>
    </row>
    <row r="613" ht="15" spans="1:5">
      <c r="A613" s="75"/>
      <c r="B613" s="75"/>
      <c r="C613" s="76"/>
      <c r="D613" s="76"/>
      <c r="E613" s="76"/>
    </row>
    <row r="614" ht="15" spans="1:5">
      <c r="A614" s="75"/>
      <c r="B614" s="75"/>
      <c r="C614" s="76"/>
      <c r="D614" s="76"/>
      <c r="E614" s="76"/>
    </row>
    <row r="615" ht="15" spans="1:5">
      <c r="A615" s="75"/>
      <c r="B615" s="75"/>
      <c r="C615" s="76"/>
      <c r="D615" s="76"/>
      <c r="E615" s="76"/>
    </row>
    <row r="616" ht="15" spans="1:5">
      <c r="A616" s="75"/>
      <c r="B616" s="75"/>
      <c r="C616" s="76"/>
      <c r="D616" s="76"/>
      <c r="E616" s="76"/>
    </row>
    <row r="617" ht="15" spans="1:5">
      <c r="A617" s="75"/>
      <c r="B617" s="75"/>
      <c r="C617" s="76"/>
      <c r="D617" s="76"/>
      <c r="E617" s="76"/>
    </row>
    <row r="618" ht="15" spans="1:5">
      <c r="A618" s="75"/>
      <c r="B618" s="75"/>
      <c r="C618" s="76"/>
      <c r="D618" s="76"/>
      <c r="E618" s="76"/>
    </row>
    <row r="619" ht="15" spans="1:5">
      <c r="A619" s="75"/>
      <c r="B619" s="75"/>
      <c r="C619" s="76"/>
      <c r="D619" s="76"/>
      <c r="E619" s="76"/>
    </row>
    <row r="620" ht="15" spans="1:5">
      <c r="A620" s="75"/>
      <c r="B620" s="75"/>
      <c r="C620" s="76"/>
      <c r="D620" s="76"/>
      <c r="E620" s="76"/>
    </row>
    <row r="621" ht="15" spans="1:5">
      <c r="A621" s="75"/>
      <c r="B621" s="75"/>
      <c r="C621" s="76"/>
      <c r="D621" s="76"/>
      <c r="E621" s="76"/>
    </row>
    <row r="622" ht="15" spans="1:5">
      <c r="A622" s="75"/>
      <c r="B622" s="75"/>
      <c r="C622" s="76"/>
      <c r="D622" s="76"/>
      <c r="E622" s="76"/>
    </row>
    <row r="623" ht="15" spans="1:5">
      <c r="A623" s="75"/>
      <c r="B623" s="75"/>
      <c r="C623" s="76"/>
      <c r="D623" s="76"/>
      <c r="E623" s="76"/>
    </row>
    <row r="624" ht="15" spans="1:5">
      <c r="A624" s="75"/>
      <c r="B624" s="75"/>
      <c r="C624" s="76"/>
      <c r="D624" s="76"/>
      <c r="E624" s="76"/>
    </row>
    <row r="625" ht="15" spans="1:5">
      <c r="A625" s="75"/>
      <c r="B625" s="75"/>
      <c r="C625" s="76"/>
      <c r="D625" s="76"/>
      <c r="E625" s="76"/>
    </row>
    <row r="626" ht="15" spans="1:5">
      <c r="A626" s="75"/>
      <c r="B626" s="75"/>
      <c r="C626" s="76"/>
      <c r="D626" s="76"/>
      <c r="E626" s="76"/>
    </row>
    <row r="627" ht="15" spans="1:5">
      <c r="A627" s="75"/>
      <c r="B627" s="75"/>
      <c r="C627" s="76"/>
      <c r="D627" s="76"/>
      <c r="E627" s="76"/>
    </row>
    <row r="628" ht="15" spans="1:5">
      <c r="A628" s="75"/>
      <c r="B628" s="75"/>
      <c r="C628" s="76"/>
      <c r="D628" s="76"/>
      <c r="E628" s="76"/>
    </row>
    <row r="629" ht="15" spans="1:5">
      <c r="A629" s="75"/>
      <c r="B629" s="75"/>
      <c r="C629" s="76"/>
      <c r="D629" s="76"/>
      <c r="E629" s="76"/>
    </row>
    <row r="630" ht="15" spans="1:5">
      <c r="A630" s="75"/>
      <c r="B630" s="75"/>
      <c r="C630" s="76"/>
      <c r="D630" s="76"/>
      <c r="E630" s="76"/>
    </row>
    <row r="631" ht="15" spans="1:5">
      <c r="A631" s="75"/>
      <c r="B631" s="75"/>
      <c r="C631" s="76"/>
      <c r="D631" s="76"/>
      <c r="E631" s="76"/>
    </row>
    <row r="632" ht="15" spans="1:5">
      <c r="A632" s="75"/>
      <c r="B632" s="75"/>
      <c r="C632" s="76"/>
      <c r="D632" s="76"/>
      <c r="E632" s="76"/>
    </row>
    <row r="633" ht="15" spans="1:5">
      <c r="A633" s="75"/>
      <c r="B633" s="75"/>
      <c r="C633" s="76"/>
      <c r="D633" s="76"/>
      <c r="E633" s="76"/>
    </row>
    <row r="634" ht="15" spans="1:5">
      <c r="A634" s="75"/>
      <c r="B634" s="75"/>
      <c r="C634" s="76"/>
      <c r="D634" s="76"/>
      <c r="E634" s="76"/>
    </row>
    <row r="635" ht="15" spans="1:5">
      <c r="A635" s="75"/>
      <c r="B635" s="75"/>
      <c r="C635" s="76"/>
      <c r="D635" s="76"/>
      <c r="E635" s="76"/>
    </row>
    <row r="636" ht="15" spans="1:5">
      <c r="A636" s="75"/>
      <c r="B636" s="75"/>
      <c r="C636" s="76"/>
      <c r="D636" s="76"/>
      <c r="E636" s="76"/>
    </row>
    <row r="637" ht="15" spans="1:5">
      <c r="A637" s="75"/>
      <c r="B637" s="75"/>
      <c r="C637" s="76"/>
      <c r="D637" s="76"/>
      <c r="E637" s="76"/>
    </row>
    <row r="638" ht="15" spans="1:5">
      <c r="A638" s="75"/>
      <c r="B638" s="75"/>
      <c r="C638" s="76"/>
      <c r="D638" s="76"/>
      <c r="E638" s="76"/>
    </row>
    <row r="639" ht="15" spans="1:5">
      <c r="A639" s="75"/>
      <c r="B639" s="75"/>
      <c r="C639" s="76"/>
      <c r="D639" s="76"/>
      <c r="E639" s="76"/>
    </row>
    <row r="640" ht="15" spans="1:5">
      <c r="A640" s="75"/>
      <c r="B640" s="75"/>
      <c r="C640" s="76"/>
      <c r="D640" s="76"/>
      <c r="E640" s="76"/>
    </row>
    <row r="641" ht="15" spans="1:5">
      <c r="A641" s="75"/>
      <c r="B641" s="75"/>
      <c r="C641" s="76"/>
      <c r="D641" s="76"/>
      <c r="E641" s="76"/>
    </row>
    <row r="642" ht="15" spans="1:5">
      <c r="A642" s="75"/>
      <c r="B642" s="75"/>
      <c r="C642" s="76"/>
      <c r="D642" s="76"/>
      <c r="E642" s="76"/>
    </row>
    <row r="643" ht="15" spans="1:5">
      <c r="A643" s="75"/>
      <c r="B643" s="75"/>
      <c r="C643" s="76"/>
      <c r="D643" s="76"/>
      <c r="E643" s="76"/>
    </row>
    <row r="644" ht="15" spans="1:5">
      <c r="A644" s="75"/>
      <c r="B644" s="75"/>
      <c r="C644" s="76"/>
      <c r="D644" s="76"/>
      <c r="E644" s="76"/>
    </row>
    <row r="645" ht="15" spans="1:5">
      <c r="A645" s="75"/>
      <c r="B645" s="75"/>
      <c r="C645" s="76"/>
      <c r="D645" s="76"/>
      <c r="E645" s="76"/>
    </row>
    <row r="646" ht="15" spans="1:5">
      <c r="A646" s="75"/>
      <c r="B646" s="75"/>
      <c r="C646" s="76"/>
      <c r="D646" s="76"/>
      <c r="E646" s="76"/>
    </row>
    <row r="647" ht="15" spans="1:5">
      <c r="A647" s="75"/>
      <c r="B647" s="75"/>
      <c r="C647" s="76"/>
      <c r="D647" s="76"/>
      <c r="E647" s="76"/>
    </row>
    <row r="648" ht="15" spans="1:5">
      <c r="A648" s="75"/>
      <c r="B648" s="75"/>
      <c r="C648" s="76"/>
      <c r="D648" s="76"/>
      <c r="E648" s="76"/>
    </row>
    <row r="649" ht="15" spans="1:5">
      <c r="A649" s="75"/>
      <c r="B649" s="75"/>
      <c r="C649" s="76"/>
      <c r="D649" s="76"/>
      <c r="E649" s="76"/>
    </row>
    <row r="650" ht="15" spans="1:5">
      <c r="A650" s="75"/>
      <c r="B650" s="75"/>
      <c r="C650" s="76"/>
      <c r="D650" s="76"/>
      <c r="E650" s="76"/>
    </row>
    <row r="651" ht="15" spans="1:5">
      <c r="A651" s="75"/>
      <c r="B651" s="75"/>
      <c r="C651" s="76"/>
      <c r="D651" s="76"/>
      <c r="E651" s="76"/>
    </row>
    <row r="652" ht="15" spans="1:5">
      <c r="A652" s="75"/>
      <c r="B652" s="75"/>
      <c r="C652" s="76"/>
      <c r="D652" s="76"/>
      <c r="E652" s="76"/>
    </row>
    <row r="653" ht="15" spans="1:5">
      <c r="A653" s="75"/>
      <c r="B653" s="75"/>
      <c r="C653" s="76"/>
      <c r="D653" s="76"/>
      <c r="E653" s="76"/>
    </row>
    <row r="654" ht="15" spans="1:5">
      <c r="A654" s="75"/>
      <c r="B654" s="75"/>
      <c r="C654" s="76"/>
      <c r="D654" s="76"/>
      <c r="E654" s="76"/>
    </row>
    <row r="655" ht="15" spans="1:5">
      <c r="A655" s="75"/>
      <c r="B655" s="75"/>
      <c r="C655" s="76"/>
      <c r="D655" s="76"/>
      <c r="E655" s="76"/>
    </row>
    <row r="656" ht="15" spans="1:5">
      <c r="A656" s="75"/>
      <c r="B656" s="75"/>
      <c r="C656" s="76"/>
      <c r="D656" s="76"/>
      <c r="E656" s="76"/>
    </row>
    <row r="657" ht="15" spans="1:5">
      <c r="A657" s="75"/>
      <c r="B657" s="75"/>
      <c r="C657" s="76"/>
      <c r="D657" s="76"/>
      <c r="E657" s="76"/>
    </row>
    <row r="658" ht="15" spans="1:5">
      <c r="A658" s="75"/>
      <c r="B658" s="75"/>
      <c r="C658" s="76"/>
      <c r="D658" s="76"/>
      <c r="E658" s="76"/>
    </row>
    <row r="659" ht="15" spans="1:5">
      <c r="A659" s="75"/>
      <c r="B659" s="75"/>
      <c r="C659" s="76"/>
      <c r="D659" s="76"/>
      <c r="E659" s="76"/>
    </row>
    <row r="660" ht="15" spans="1:5">
      <c r="A660" s="75"/>
      <c r="B660" s="75"/>
      <c r="C660" s="76"/>
      <c r="D660" s="76"/>
      <c r="E660" s="76"/>
    </row>
    <row r="661" ht="15" spans="1:5">
      <c r="A661" s="75"/>
      <c r="B661" s="75"/>
      <c r="C661" s="76"/>
      <c r="D661" s="76"/>
      <c r="E661" s="76"/>
    </row>
    <row r="662" ht="15" spans="1:5">
      <c r="A662" s="75"/>
      <c r="B662" s="75"/>
      <c r="C662" s="76"/>
      <c r="D662" s="76"/>
      <c r="E662" s="76"/>
    </row>
    <row r="663" ht="15" spans="1:5">
      <c r="A663" s="75"/>
      <c r="B663" s="75"/>
      <c r="C663" s="76"/>
      <c r="D663" s="76"/>
      <c r="E663" s="76"/>
    </row>
    <row r="664" ht="15" spans="1:5">
      <c r="A664" s="75"/>
      <c r="B664" s="75"/>
      <c r="C664" s="76"/>
      <c r="D664" s="76"/>
      <c r="E664" s="76"/>
    </row>
    <row r="665" ht="15" spans="1:5">
      <c r="A665" s="75"/>
      <c r="B665" s="75"/>
      <c r="C665" s="76"/>
      <c r="D665" s="76"/>
      <c r="E665" s="76"/>
    </row>
    <row r="666" ht="15" spans="1:5">
      <c r="A666" s="75"/>
      <c r="B666" s="75"/>
      <c r="C666" s="76"/>
      <c r="D666" s="76"/>
      <c r="E666" s="76"/>
    </row>
    <row r="667" ht="15" spans="1:5">
      <c r="A667" s="75"/>
      <c r="B667" s="75"/>
      <c r="C667" s="76"/>
      <c r="D667" s="76"/>
      <c r="E667" s="76"/>
    </row>
    <row r="668" ht="15" spans="1:5">
      <c r="A668" s="75"/>
      <c r="B668" s="75"/>
      <c r="C668" s="76"/>
      <c r="D668" s="76"/>
      <c r="E668" s="76"/>
    </row>
    <row r="669" ht="15" spans="1:5">
      <c r="A669" s="75"/>
      <c r="B669" s="75"/>
      <c r="C669" s="76"/>
      <c r="D669" s="76"/>
      <c r="E669" s="76"/>
    </row>
    <row r="670" ht="15" spans="1:5">
      <c r="A670" s="75"/>
      <c r="B670" s="75"/>
      <c r="C670" s="76"/>
      <c r="D670" s="76"/>
      <c r="E670" s="76"/>
    </row>
    <row r="671" ht="15" spans="1:5">
      <c r="A671" s="75"/>
      <c r="B671" s="75"/>
      <c r="C671" s="76"/>
      <c r="D671" s="76"/>
      <c r="E671" s="76"/>
    </row>
    <row r="672" ht="15" spans="1:5">
      <c r="A672" s="75"/>
      <c r="B672" s="75"/>
      <c r="C672" s="76"/>
      <c r="D672" s="76"/>
      <c r="E672" s="76"/>
    </row>
    <row r="673" ht="15" spans="1:5">
      <c r="A673" s="75"/>
      <c r="B673" s="75"/>
      <c r="C673" s="76"/>
      <c r="D673" s="76"/>
      <c r="E673" s="76"/>
    </row>
    <row r="674" ht="15" spans="1:5">
      <c r="A674" s="75"/>
      <c r="B674" s="75"/>
      <c r="C674" s="76"/>
      <c r="D674" s="76"/>
      <c r="E674" s="76"/>
    </row>
    <row r="675" ht="15" spans="1:5">
      <c r="A675" s="75"/>
      <c r="B675" s="75"/>
      <c r="C675" s="76"/>
      <c r="D675" s="76"/>
      <c r="E675" s="76"/>
    </row>
    <row r="676" ht="15" spans="1:5">
      <c r="A676" s="75"/>
      <c r="B676" s="75"/>
      <c r="C676" s="76"/>
      <c r="D676" s="76"/>
      <c r="E676" s="76"/>
    </row>
    <row r="677" ht="15" spans="1:5">
      <c r="A677" s="75"/>
      <c r="B677" s="75"/>
      <c r="C677" s="76"/>
      <c r="D677" s="76"/>
      <c r="E677" s="76"/>
    </row>
    <row r="678" ht="15" spans="1:5">
      <c r="A678" s="75"/>
      <c r="B678" s="75"/>
      <c r="C678" s="76"/>
      <c r="D678" s="76"/>
      <c r="E678" s="76"/>
    </row>
    <row r="679" ht="15" spans="1:5">
      <c r="A679" s="75"/>
      <c r="B679" s="75"/>
      <c r="C679" s="76"/>
      <c r="D679" s="76"/>
      <c r="E679" s="76"/>
    </row>
    <row r="680" ht="15" spans="1:5">
      <c r="A680" s="75"/>
      <c r="B680" s="75"/>
      <c r="C680" s="76"/>
      <c r="D680" s="76"/>
      <c r="E680" s="76"/>
    </row>
    <row r="681" ht="15" spans="1:5">
      <c r="A681" s="75"/>
      <c r="B681" s="75"/>
      <c r="C681" s="76"/>
      <c r="D681" s="76"/>
      <c r="E681" s="76"/>
    </row>
    <row r="682" ht="15" spans="1:5">
      <c r="A682" s="75"/>
      <c r="B682" s="75"/>
      <c r="C682" s="76"/>
      <c r="D682" s="76"/>
      <c r="E682" s="76"/>
    </row>
    <row r="683" ht="15" spans="1:5">
      <c r="A683" s="75"/>
      <c r="B683" s="75"/>
      <c r="C683" s="76"/>
      <c r="D683" s="76"/>
      <c r="E683" s="76"/>
    </row>
    <row r="684" ht="15" spans="1:5">
      <c r="A684" s="75"/>
      <c r="B684" s="75"/>
      <c r="C684" s="76"/>
      <c r="D684" s="76"/>
      <c r="E684" s="76"/>
    </row>
    <row r="685" ht="15" spans="1:5">
      <c r="A685" s="75"/>
      <c r="B685" s="75"/>
      <c r="C685" s="76"/>
      <c r="D685" s="76"/>
      <c r="E685" s="76"/>
    </row>
    <row r="686" ht="15" spans="1:5">
      <c r="A686" s="75"/>
      <c r="B686" s="75"/>
      <c r="C686" s="76"/>
      <c r="D686" s="76"/>
      <c r="E686" s="76"/>
    </row>
    <row r="687" ht="15" spans="1:5">
      <c r="A687" s="75"/>
      <c r="B687" s="75"/>
      <c r="C687" s="76"/>
      <c r="D687" s="76"/>
      <c r="E687" s="76"/>
    </row>
    <row r="688" ht="15" spans="1:5">
      <c r="A688" s="75"/>
      <c r="B688" s="75"/>
      <c r="C688" s="76"/>
      <c r="D688" s="76"/>
      <c r="E688" s="76"/>
    </row>
    <row r="689" ht="15" spans="1:5">
      <c r="A689" s="75"/>
      <c r="B689" s="75"/>
      <c r="C689" s="76"/>
      <c r="D689" s="76"/>
      <c r="E689" s="76"/>
    </row>
    <row r="690" ht="15" spans="1:5">
      <c r="A690" s="75"/>
      <c r="B690" s="75"/>
      <c r="C690" s="76"/>
      <c r="D690" s="76"/>
      <c r="E690" s="76"/>
    </row>
    <row r="691" ht="15" spans="1:5">
      <c r="A691" s="75"/>
      <c r="B691" s="75"/>
      <c r="C691" s="76"/>
      <c r="D691" s="76"/>
      <c r="E691" s="76"/>
    </row>
    <row r="692" ht="15" spans="1:5">
      <c r="A692" s="75"/>
      <c r="B692" s="75"/>
      <c r="C692" s="76"/>
      <c r="D692" s="76"/>
      <c r="E692" s="76"/>
    </row>
    <row r="693" ht="15" spans="1:5">
      <c r="A693" s="75"/>
      <c r="B693" s="75"/>
      <c r="C693" s="76"/>
      <c r="D693" s="76"/>
      <c r="E693" s="76"/>
    </row>
    <row r="694" ht="15" spans="1:5">
      <c r="A694" s="75"/>
      <c r="B694" s="75"/>
      <c r="C694" s="76"/>
      <c r="D694" s="76"/>
      <c r="E694" s="76"/>
    </row>
    <row r="695" ht="15" spans="1:5">
      <c r="A695" s="75"/>
      <c r="B695" s="75"/>
      <c r="C695" s="76"/>
      <c r="D695" s="76"/>
      <c r="E695" s="76"/>
    </row>
    <row r="696" ht="15" spans="1:5">
      <c r="A696" s="75"/>
      <c r="B696" s="75"/>
      <c r="C696" s="76"/>
      <c r="D696" s="76"/>
      <c r="E696" s="76"/>
    </row>
    <row r="697" ht="15" spans="1:5">
      <c r="A697" s="75"/>
      <c r="B697" s="75"/>
      <c r="C697" s="76"/>
      <c r="D697" s="76"/>
      <c r="E697" s="76"/>
    </row>
    <row r="698" ht="15" spans="1:5">
      <c r="A698" s="75"/>
      <c r="B698" s="75"/>
      <c r="C698" s="76"/>
      <c r="D698" s="76"/>
      <c r="E698" s="76"/>
    </row>
    <row r="699" ht="15" spans="1:5">
      <c r="A699" s="75"/>
      <c r="B699" s="75"/>
      <c r="C699" s="76"/>
      <c r="D699" s="76"/>
      <c r="E699" s="76"/>
    </row>
    <row r="700" ht="15" spans="1:5">
      <c r="A700" s="75"/>
      <c r="B700" s="75"/>
      <c r="C700" s="76"/>
      <c r="D700" s="76"/>
      <c r="E700" s="76"/>
    </row>
    <row r="701" ht="15" spans="1:5">
      <c r="A701" s="75"/>
      <c r="B701" s="75"/>
      <c r="C701" s="76"/>
      <c r="D701" s="76"/>
      <c r="E701" s="76"/>
    </row>
    <row r="702" ht="15" spans="1:5">
      <c r="A702" s="75"/>
      <c r="B702" s="75"/>
      <c r="C702" s="76"/>
      <c r="D702" s="76"/>
      <c r="E702" s="76"/>
    </row>
    <row r="703" ht="15" spans="1:5">
      <c r="A703" s="75"/>
      <c r="B703" s="75"/>
      <c r="C703" s="76"/>
      <c r="D703" s="76"/>
      <c r="E703" s="76"/>
    </row>
    <row r="704" ht="15" spans="1:5">
      <c r="A704" s="75"/>
      <c r="B704" s="75"/>
      <c r="C704" s="76"/>
      <c r="D704" s="76"/>
      <c r="E704" s="76"/>
    </row>
    <row r="705" ht="15" spans="1:5">
      <c r="A705" s="75"/>
      <c r="B705" s="75"/>
      <c r="C705" s="76"/>
      <c r="D705" s="76"/>
      <c r="E705" s="76"/>
    </row>
    <row r="706" ht="15" spans="1:5">
      <c r="A706" s="75"/>
      <c r="B706" s="75"/>
      <c r="C706" s="76"/>
      <c r="D706" s="76"/>
      <c r="E706" s="76"/>
    </row>
    <row r="707" ht="15" spans="1:5">
      <c r="A707" s="75"/>
      <c r="B707" s="75"/>
      <c r="C707" s="76"/>
      <c r="D707" s="76"/>
      <c r="E707" s="76"/>
    </row>
    <row r="708" ht="15" spans="1:5">
      <c r="A708" s="75"/>
      <c r="B708" s="75"/>
      <c r="C708" s="76"/>
      <c r="D708" s="76"/>
      <c r="E708" s="76"/>
    </row>
    <row r="709" ht="15" spans="1:5">
      <c r="A709" s="75"/>
      <c r="B709" s="75"/>
      <c r="C709" s="76"/>
      <c r="D709" s="76"/>
      <c r="E709" s="76"/>
    </row>
    <row r="710" ht="15" spans="1:5">
      <c r="A710" s="75"/>
      <c r="B710" s="75"/>
      <c r="C710" s="76"/>
      <c r="D710" s="76"/>
      <c r="E710" s="76"/>
    </row>
    <row r="711" ht="15" spans="1:5">
      <c r="A711" s="75"/>
      <c r="B711" s="75"/>
      <c r="C711" s="76"/>
      <c r="D711" s="76"/>
      <c r="E711" s="76"/>
    </row>
    <row r="712" ht="15" spans="1:5">
      <c r="A712" s="75"/>
      <c r="B712" s="75"/>
      <c r="C712" s="76"/>
      <c r="D712" s="76"/>
      <c r="E712" s="76"/>
    </row>
    <row r="713" ht="15" spans="1:5">
      <c r="A713" s="75"/>
      <c r="B713" s="75"/>
      <c r="C713" s="76"/>
      <c r="D713" s="76"/>
      <c r="E713" s="76"/>
    </row>
    <row r="714" ht="15" spans="1:5">
      <c r="A714" s="75"/>
      <c r="B714" s="75"/>
      <c r="C714" s="76"/>
      <c r="D714" s="76"/>
      <c r="E714" s="76"/>
    </row>
    <row r="715" ht="15" spans="1:5">
      <c r="A715" s="75"/>
      <c r="B715" s="75"/>
      <c r="C715" s="76"/>
      <c r="D715" s="76"/>
      <c r="E715" s="76"/>
    </row>
    <row r="716" ht="15" spans="1:5">
      <c r="A716" s="75"/>
      <c r="B716" s="75"/>
      <c r="C716" s="76"/>
      <c r="D716" s="76"/>
      <c r="E716" s="76"/>
    </row>
    <row r="717" ht="15" spans="1:5">
      <c r="A717" s="75"/>
      <c r="B717" s="75"/>
      <c r="C717" s="76"/>
      <c r="D717" s="76"/>
      <c r="E717" s="76"/>
    </row>
    <row r="718" ht="15" spans="1:5">
      <c r="A718" s="75"/>
      <c r="B718" s="75"/>
      <c r="C718" s="76"/>
      <c r="D718" s="76"/>
      <c r="E718" s="76"/>
    </row>
    <row r="719" ht="15" spans="1:5">
      <c r="A719" s="75"/>
      <c r="B719" s="75"/>
      <c r="C719" s="76"/>
      <c r="D719" s="76"/>
      <c r="E719" s="76"/>
    </row>
    <row r="720" ht="15" spans="1:5">
      <c r="A720" s="75"/>
      <c r="B720" s="75"/>
      <c r="C720" s="76"/>
      <c r="D720" s="76"/>
      <c r="E720" s="76"/>
    </row>
    <row r="721" ht="15" spans="1:5">
      <c r="A721" s="75"/>
      <c r="B721" s="75"/>
      <c r="C721" s="76"/>
      <c r="D721" s="76"/>
      <c r="E721" s="76"/>
    </row>
    <row r="722" ht="15" spans="1:5">
      <c r="A722" s="75"/>
      <c r="B722" s="75"/>
      <c r="C722" s="76"/>
      <c r="D722" s="76"/>
      <c r="E722" s="76"/>
    </row>
    <row r="723" ht="15" spans="1:5">
      <c r="A723" s="75"/>
      <c r="B723" s="75"/>
      <c r="C723" s="76"/>
      <c r="D723" s="76"/>
      <c r="E723" s="76"/>
    </row>
    <row r="724" ht="15" spans="1:5">
      <c r="A724" s="75"/>
      <c r="B724" s="75"/>
      <c r="C724" s="76"/>
      <c r="D724" s="76"/>
      <c r="E724" s="76"/>
    </row>
    <row r="725" ht="15" spans="1:5">
      <c r="A725" s="75"/>
      <c r="B725" s="75"/>
      <c r="C725" s="76"/>
      <c r="D725" s="76"/>
      <c r="E725" s="76"/>
    </row>
    <row r="726" ht="15" spans="1:5">
      <c r="A726" s="75"/>
      <c r="B726" s="75"/>
      <c r="C726" s="76"/>
      <c r="D726" s="76"/>
      <c r="E726" s="76"/>
    </row>
    <row r="727" ht="15" spans="1:5">
      <c r="A727" s="75"/>
      <c r="B727" s="75"/>
      <c r="C727" s="76"/>
      <c r="D727" s="76"/>
      <c r="E727" s="76"/>
    </row>
    <row r="728" ht="15" spans="1:5">
      <c r="A728" s="75"/>
      <c r="B728" s="75"/>
      <c r="C728" s="76"/>
      <c r="D728" s="76"/>
      <c r="E728" s="76"/>
    </row>
    <row r="729" ht="15" spans="1:5">
      <c r="A729" s="75"/>
      <c r="B729" s="75"/>
      <c r="C729" s="76"/>
      <c r="D729" s="76"/>
      <c r="E729" s="76"/>
    </row>
    <row r="730" ht="15" spans="1:5">
      <c r="A730" s="75"/>
      <c r="B730" s="75"/>
      <c r="C730" s="76"/>
      <c r="D730" s="76"/>
      <c r="E730" s="76"/>
    </row>
    <row r="731" ht="15" spans="1:5">
      <c r="A731" s="75"/>
      <c r="B731" s="75"/>
      <c r="C731" s="76"/>
      <c r="D731" s="76"/>
      <c r="E731" s="76"/>
    </row>
    <row r="732" ht="15" spans="1:5">
      <c r="A732" s="75"/>
      <c r="B732" s="75"/>
      <c r="C732" s="76"/>
      <c r="D732" s="76"/>
      <c r="E732" s="76"/>
    </row>
    <row r="733" ht="15" spans="1:5">
      <c r="A733" s="75"/>
      <c r="B733" s="75"/>
      <c r="C733" s="76"/>
      <c r="D733" s="76"/>
      <c r="E733" s="76"/>
    </row>
    <row r="734" ht="15" spans="1:5">
      <c r="A734" s="75"/>
      <c r="B734" s="75"/>
      <c r="C734" s="76"/>
      <c r="D734" s="76"/>
      <c r="E734" s="76"/>
    </row>
    <row r="735" ht="15" spans="1:5">
      <c r="A735" s="75"/>
      <c r="B735" s="75"/>
      <c r="C735" s="76"/>
      <c r="D735" s="76"/>
      <c r="E735" s="76"/>
    </row>
    <row r="736" ht="15" spans="1:5">
      <c r="A736" s="75"/>
      <c r="B736" s="75"/>
      <c r="C736" s="76"/>
      <c r="D736" s="76"/>
      <c r="E736" s="76"/>
    </row>
    <row r="737" ht="15" spans="1:5">
      <c r="A737" s="75"/>
      <c r="B737" s="75"/>
      <c r="C737" s="76"/>
      <c r="D737" s="76"/>
      <c r="E737" s="76"/>
    </row>
    <row r="738" ht="15" spans="1:5">
      <c r="A738" s="75"/>
      <c r="B738" s="75"/>
      <c r="C738" s="76"/>
      <c r="D738" s="76"/>
      <c r="E738" s="76"/>
    </row>
    <row r="739" ht="15" spans="1:5">
      <c r="A739" s="75"/>
      <c r="B739" s="75"/>
      <c r="C739" s="76"/>
      <c r="D739" s="76"/>
      <c r="E739" s="76"/>
    </row>
    <row r="740" ht="15" spans="1:5">
      <c r="A740" s="75"/>
      <c r="B740" s="75"/>
      <c r="C740" s="76"/>
      <c r="D740" s="76"/>
      <c r="E740" s="76"/>
    </row>
    <row r="741" ht="15" spans="1:5">
      <c r="A741" s="75"/>
      <c r="B741" s="75"/>
      <c r="C741" s="76"/>
      <c r="D741" s="76"/>
      <c r="E741" s="76"/>
    </row>
    <row r="742" ht="15" spans="1:5">
      <c r="A742" s="75"/>
      <c r="B742" s="75"/>
      <c r="C742" s="76"/>
      <c r="D742" s="76"/>
      <c r="E742" s="76"/>
    </row>
    <row r="743" ht="15" spans="1:5">
      <c r="A743" s="75"/>
      <c r="B743" s="75"/>
      <c r="C743" s="76"/>
      <c r="D743" s="76"/>
      <c r="E743" s="76"/>
    </row>
    <row r="744" ht="15" spans="1:5">
      <c r="A744" s="75"/>
      <c r="B744" s="75"/>
      <c r="C744" s="76"/>
      <c r="D744" s="76"/>
      <c r="E744" s="76"/>
    </row>
    <row r="745" ht="15" spans="1:5">
      <c r="A745" s="75"/>
      <c r="B745" s="75"/>
      <c r="C745" s="76"/>
      <c r="D745" s="76"/>
      <c r="E745" s="76"/>
    </row>
    <row r="746" ht="15" spans="1:5">
      <c r="A746" s="75"/>
      <c r="B746" s="75"/>
      <c r="C746" s="76"/>
      <c r="D746" s="76"/>
      <c r="E746" s="76"/>
    </row>
    <row r="747" ht="15" spans="1:5">
      <c r="A747" s="75"/>
      <c r="B747" s="75"/>
      <c r="C747" s="76"/>
      <c r="D747" s="76"/>
      <c r="E747" s="76"/>
    </row>
    <row r="748" ht="15" spans="1:5">
      <c r="A748" s="75"/>
      <c r="B748" s="75"/>
      <c r="C748" s="76"/>
      <c r="D748" s="76"/>
      <c r="E748" s="76"/>
    </row>
    <row r="749" ht="15" spans="1:5">
      <c r="A749" s="75"/>
      <c r="B749" s="75"/>
      <c r="C749" s="76"/>
      <c r="D749" s="76"/>
      <c r="E749" s="76"/>
    </row>
    <row r="750" ht="15" spans="1:5">
      <c r="A750" s="75"/>
      <c r="B750" s="75"/>
      <c r="C750" s="76"/>
      <c r="D750" s="76"/>
      <c r="E750" s="76"/>
    </row>
    <row r="751" ht="15" spans="1:5">
      <c r="A751" s="75"/>
      <c r="B751" s="75"/>
      <c r="C751" s="76"/>
      <c r="D751" s="76"/>
      <c r="E751" s="76"/>
    </row>
    <row r="752" ht="15" spans="1:5">
      <c r="A752" s="75"/>
      <c r="B752" s="75"/>
      <c r="C752" s="76"/>
      <c r="D752" s="76"/>
      <c r="E752" s="76"/>
    </row>
    <row r="753" ht="15" spans="1:5">
      <c r="A753" s="75"/>
      <c r="B753" s="75"/>
      <c r="C753" s="76"/>
      <c r="D753" s="76"/>
      <c r="E753" s="76"/>
    </row>
    <row r="754" ht="15" spans="1:5">
      <c r="A754" s="75"/>
      <c r="B754" s="75"/>
      <c r="C754" s="76"/>
      <c r="D754" s="76"/>
      <c r="E754" s="76"/>
    </row>
    <row r="755" ht="15" spans="1:5">
      <c r="A755" s="75"/>
      <c r="B755" s="75"/>
      <c r="C755" s="76"/>
      <c r="D755" s="76"/>
      <c r="E755" s="76"/>
    </row>
    <row r="756" ht="15" spans="1:5">
      <c r="A756" s="75"/>
      <c r="B756" s="75"/>
      <c r="C756" s="76"/>
      <c r="D756" s="76"/>
      <c r="E756" s="76"/>
    </row>
    <row r="757" ht="15" spans="1:5">
      <c r="A757" s="75"/>
      <c r="B757" s="75"/>
      <c r="C757" s="76"/>
      <c r="D757" s="76"/>
      <c r="E757" s="76"/>
    </row>
    <row r="758" ht="15" spans="1:5">
      <c r="A758" s="75"/>
      <c r="B758" s="75"/>
      <c r="C758" s="76"/>
      <c r="D758" s="76"/>
      <c r="E758" s="76"/>
    </row>
    <row r="759" ht="15" spans="1:5">
      <c r="A759" s="75"/>
      <c r="B759" s="75"/>
      <c r="C759" s="76"/>
      <c r="D759" s="76"/>
      <c r="E759" s="76"/>
    </row>
    <row r="760" ht="15" spans="1:5">
      <c r="A760" s="75"/>
      <c r="B760" s="75"/>
      <c r="C760" s="76"/>
      <c r="D760" s="76"/>
      <c r="E760" s="76"/>
    </row>
    <row r="761" ht="15" spans="1:5">
      <c r="A761" s="75"/>
      <c r="B761" s="75"/>
      <c r="C761" s="76"/>
      <c r="D761" s="76"/>
      <c r="E761" s="76"/>
    </row>
    <row r="762" ht="15" spans="1:5">
      <c r="A762" s="75"/>
      <c r="B762" s="75"/>
      <c r="C762" s="76"/>
      <c r="D762" s="76"/>
      <c r="E762" s="76"/>
    </row>
    <row r="763" ht="15" spans="1:5">
      <c r="A763" s="75"/>
      <c r="B763" s="75"/>
      <c r="C763" s="76"/>
      <c r="D763" s="76"/>
      <c r="E763" s="76"/>
    </row>
    <row r="764" ht="15" spans="1:5">
      <c r="A764" s="75"/>
      <c r="B764" s="75"/>
      <c r="C764" s="76"/>
      <c r="D764" s="76"/>
      <c r="E764" s="76"/>
    </row>
    <row r="765" ht="15" spans="1:5">
      <c r="A765" s="75"/>
      <c r="B765" s="75"/>
      <c r="C765" s="76"/>
      <c r="D765" s="76"/>
      <c r="E765" s="76"/>
    </row>
    <row r="766" ht="15" spans="1:5">
      <c r="A766" s="75"/>
      <c r="B766" s="75"/>
      <c r="C766" s="76"/>
      <c r="D766" s="76"/>
      <c r="E766" s="76"/>
    </row>
    <row r="767" ht="15" spans="1:5">
      <c r="A767" s="75"/>
      <c r="B767" s="75"/>
      <c r="C767" s="76"/>
      <c r="D767" s="76"/>
      <c r="E767" s="76"/>
    </row>
    <row r="768" ht="15" spans="1:5">
      <c r="A768" s="75"/>
      <c r="B768" s="75"/>
      <c r="C768" s="76"/>
      <c r="D768" s="76"/>
      <c r="E768" s="76"/>
    </row>
    <row r="769" ht="15" spans="1:5">
      <c r="A769" s="75"/>
      <c r="B769" s="75"/>
      <c r="C769" s="76"/>
      <c r="D769" s="76"/>
      <c r="E769" s="76"/>
    </row>
    <row r="770" ht="15" spans="1:5">
      <c r="A770" s="75"/>
      <c r="B770" s="75"/>
      <c r="C770" s="76"/>
      <c r="D770" s="76"/>
      <c r="E770" s="76"/>
    </row>
    <row r="771" ht="15" spans="1:5">
      <c r="A771" s="75"/>
      <c r="B771" s="75"/>
      <c r="C771" s="76"/>
      <c r="D771" s="76"/>
      <c r="E771" s="76"/>
    </row>
    <row r="772" ht="15" spans="1:5">
      <c r="A772" s="75"/>
      <c r="B772" s="75"/>
      <c r="C772" s="76"/>
      <c r="D772" s="76"/>
      <c r="E772" s="76"/>
    </row>
    <row r="773" ht="15" spans="1:5">
      <c r="A773" s="75"/>
      <c r="B773" s="75"/>
      <c r="C773" s="76"/>
      <c r="D773" s="76"/>
      <c r="E773" s="76"/>
    </row>
    <row r="774" ht="15" spans="1:5">
      <c r="A774" s="75"/>
      <c r="B774" s="75"/>
      <c r="C774" s="76"/>
      <c r="D774" s="76"/>
      <c r="E774" s="76"/>
    </row>
    <row r="775" ht="15" spans="1:5">
      <c r="A775" s="75"/>
      <c r="B775" s="75"/>
      <c r="C775" s="76"/>
      <c r="D775" s="76"/>
      <c r="E775" s="76"/>
    </row>
    <row r="776" ht="15" spans="1:5">
      <c r="A776" s="75"/>
      <c r="B776" s="75"/>
      <c r="C776" s="76"/>
      <c r="D776" s="76"/>
      <c r="E776" s="76"/>
    </row>
    <row r="777" ht="15" spans="1:5">
      <c r="A777" s="75"/>
      <c r="B777" s="75"/>
      <c r="C777" s="76"/>
      <c r="D777" s="76"/>
      <c r="E777" s="76"/>
    </row>
    <row r="778" ht="15" spans="1:5">
      <c r="A778" s="75"/>
      <c r="B778" s="75"/>
      <c r="C778" s="76"/>
      <c r="D778" s="76"/>
      <c r="E778" s="76"/>
    </row>
    <row r="779" ht="15" spans="1:5">
      <c r="A779" s="75"/>
      <c r="B779" s="75"/>
      <c r="C779" s="76"/>
      <c r="D779" s="76"/>
      <c r="E779" s="76"/>
    </row>
    <row r="780" ht="15" spans="1:5">
      <c r="A780" s="75"/>
      <c r="B780" s="75"/>
      <c r="C780" s="76"/>
      <c r="D780" s="76"/>
      <c r="E780" s="76"/>
    </row>
    <row r="781" ht="15" spans="1:5">
      <c r="A781" s="75"/>
      <c r="B781" s="75"/>
      <c r="C781" s="76"/>
      <c r="D781" s="76"/>
      <c r="E781" s="76"/>
    </row>
    <row r="782" ht="15" spans="1:5">
      <c r="A782" s="75"/>
      <c r="B782" s="75"/>
      <c r="C782" s="76"/>
      <c r="D782" s="76"/>
      <c r="E782" s="76"/>
    </row>
    <row r="783" ht="15" spans="1:5">
      <c r="A783" s="75"/>
      <c r="B783" s="75"/>
      <c r="C783" s="76"/>
      <c r="D783" s="76"/>
      <c r="E783" s="76"/>
    </row>
    <row r="784" ht="15" spans="1:5">
      <c r="A784" s="75"/>
      <c r="B784" s="75"/>
      <c r="C784" s="76"/>
      <c r="D784" s="76"/>
      <c r="E784" s="76"/>
    </row>
    <row r="785" ht="15" spans="1:5">
      <c r="A785" s="75"/>
      <c r="B785" s="75"/>
      <c r="C785" s="76"/>
      <c r="D785" s="76"/>
      <c r="E785" s="76"/>
    </row>
    <row r="786" ht="15" spans="1:5">
      <c r="A786" s="75"/>
      <c r="B786" s="75"/>
      <c r="C786" s="76"/>
      <c r="D786" s="76"/>
      <c r="E786" s="76"/>
    </row>
    <row r="787" ht="15" spans="1:5">
      <c r="A787" s="75"/>
      <c r="B787" s="75"/>
      <c r="C787" s="76"/>
      <c r="D787" s="76"/>
      <c r="E787" s="76"/>
    </row>
    <row r="788" ht="15" spans="1:5">
      <c r="A788" s="75"/>
      <c r="B788" s="75"/>
      <c r="C788" s="76"/>
      <c r="D788" s="76"/>
      <c r="E788" s="76"/>
    </row>
    <row r="789" ht="15" spans="1:5">
      <c r="A789" s="75"/>
      <c r="B789" s="75"/>
      <c r="C789" s="76"/>
      <c r="D789" s="76"/>
      <c r="E789" s="76"/>
    </row>
    <row r="790" ht="15" spans="1:5">
      <c r="A790" s="75"/>
      <c r="B790" s="75"/>
      <c r="C790" s="76"/>
      <c r="D790" s="76"/>
      <c r="E790" s="76"/>
    </row>
    <row r="791" ht="15" spans="1:5">
      <c r="A791" s="75"/>
      <c r="B791" s="75"/>
      <c r="C791" s="76"/>
      <c r="D791" s="76"/>
      <c r="E791" s="76"/>
    </row>
    <row r="792" ht="15" spans="1:5">
      <c r="A792" s="75"/>
      <c r="B792" s="75"/>
      <c r="C792" s="76"/>
      <c r="D792" s="76"/>
      <c r="E792" s="76"/>
    </row>
    <row r="793" ht="15" spans="1:5">
      <c r="A793" s="75"/>
      <c r="B793" s="75"/>
      <c r="C793" s="76"/>
      <c r="D793" s="76"/>
      <c r="E793" s="76"/>
    </row>
    <row r="794" ht="15" spans="1:5">
      <c r="A794" s="75"/>
      <c r="B794" s="75"/>
      <c r="C794" s="76"/>
      <c r="D794" s="76"/>
      <c r="E794" s="76"/>
    </row>
    <row r="795" ht="15" spans="1:5">
      <c r="A795" s="75"/>
      <c r="B795" s="75"/>
      <c r="C795" s="76"/>
      <c r="D795" s="76"/>
      <c r="E795" s="76"/>
    </row>
    <row r="796" ht="15" spans="1:5">
      <c r="A796" s="75"/>
      <c r="B796" s="75"/>
      <c r="C796" s="76"/>
      <c r="D796" s="76"/>
      <c r="E796" s="76"/>
    </row>
    <row r="797" ht="15" spans="1:5">
      <c r="A797" s="75"/>
      <c r="B797" s="75"/>
      <c r="C797" s="76"/>
      <c r="D797" s="76"/>
      <c r="E797" s="76"/>
    </row>
    <row r="798" ht="15" spans="1:5">
      <c r="A798" s="75"/>
      <c r="B798" s="75"/>
      <c r="C798" s="76"/>
      <c r="D798" s="76"/>
      <c r="E798" s="76"/>
    </row>
    <row r="799" ht="15" spans="1:5">
      <c r="A799" s="75"/>
      <c r="B799" s="75"/>
      <c r="C799" s="76"/>
      <c r="D799" s="76"/>
      <c r="E799" s="76"/>
    </row>
    <row r="800" ht="15" spans="1:5">
      <c r="A800" s="75"/>
      <c r="B800" s="75"/>
      <c r="C800" s="76"/>
      <c r="D800" s="76"/>
      <c r="E800" s="76"/>
    </row>
    <row r="801" ht="15" spans="1:5">
      <c r="A801" s="75"/>
      <c r="B801" s="75"/>
      <c r="C801" s="76"/>
      <c r="D801" s="76"/>
      <c r="E801" s="76"/>
    </row>
    <row r="802" ht="15" spans="1:5">
      <c r="A802" s="75"/>
      <c r="B802" s="75"/>
      <c r="C802" s="76"/>
      <c r="D802" s="76"/>
      <c r="E802" s="76"/>
    </row>
    <row r="803" ht="15" spans="1:5">
      <c r="A803" s="75"/>
      <c r="B803" s="75"/>
      <c r="C803" s="76"/>
      <c r="D803" s="76"/>
      <c r="E803" s="76"/>
    </row>
    <row r="804" ht="15" spans="1:5">
      <c r="A804" s="75"/>
      <c r="B804" s="75"/>
      <c r="C804" s="76"/>
      <c r="D804" s="76"/>
      <c r="E804" s="76"/>
    </row>
    <row r="805" ht="15" spans="1:5">
      <c r="A805" s="75"/>
      <c r="B805" s="75"/>
      <c r="C805" s="76"/>
      <c r="D805" s="76"/>
      <c r="E805" s="76"/>
    </row>
    <row r="806" ht="15" spans="1:5">
      <c r="A806" s="75"/>
      <c r="B806" s="75"/>
      <c r="C806" s="76"/>
      <c r="D806" s="76"/>
      <c r="E806" s="76"/>
    </row>
    <row r="807" ht="15" spans="1:5">
      <c r="A807" s="75"/>
      <c r="B807" s="75"/>
      <c r="C807" s="76"/>
      <c r="D807" s="76"/>
      <c r="E807" s="76"/>
    </row>
    <row r="808" ht="15" spans="1:5">
      <c r="A808" s="75"/>
      <c r="B808" s="75"/>
      <c r="C808" s="76"/>
      <c r="D808" s="76"/>
      <c r="E808" s="76"/>
    </row>
    <row r="809" ht="15" spans="1:5">
      <c r="A809" s="75"/>
      <c r="B809" s="75"/>
      <c r="C809" s="76"/>
      <c r="D809" s="76"/>
      <c r="E809" s="76"/>
    </row>
    <row r="810" ht="15" spans="1:5">
      <c r="A810" s="75"/>
      <c r="B810" s="75"/>
      <c r="C810" s="76"/>
      <c r="D810" s="76"/>
      <c r="E810" s="76"/>
    </row>
    <row r="811" ht="15" spans="1:5">
      <c r="A811" s="75"/>
      <c r="B811" s="75"/>
      <c r="C811" s="76"/>
      <c r="D811" s="76"/>
      <c r="E811" s="76"/>
    </row>
    <row r="812" ht="15" spans="1:5">
      <c r="A812" s="75"/>
      <c r="B812" s="75"/>
      <c r="C812" s="76"/>
      <c r="D812" s="76"/>
      <c r="E812" s="76"/>
    </row>
    <row r="813" ht="15" spans="1:5">
      <c r="A813" s="75"/>
      <c r="B813" s="75"/>
      <c r="C813" s="76"/>
      <c r="D813" s="76"/>
      <c r="E813" s="76"/>
    </row>
    <row r="814" ht="15" spans="1:5">
      <c r="A814" s="75"/>
      <c r="B814" s="75"/>
      <c r="C814" s="76"/>
      <c r="D814" s="76"/>
      <c r="E814" s="76"/>
    </row>
    <row r="815" ht="15" spans="1:5">
      <c r="A815" s="75"/>
      <c r="B815" s="75"/>
      <c r="C815" s="76"/>
      <c r="D815" s="76"/>
      <c r="E815" s="76"/>
    </row>
    <row r="816" ht="15" spans="1:5">
      <c r="A816" s="75"/>
      <c r="B816" s="75"/>
      <c r="C816" s="76"/>
      <c r="D816" s="76"/>
      <c r="E816" s="76"/>
    </row>
    <row r="817" ht="15" spans="1:5">
      <c r="A817" s="75"/>
      <c r="B817" s="75"/>
      <c r="C817" s="76"/>
      <c r="D817" s="76"/>
      <c r="E817" s="76"/>
    </row>
    <row r="818" ht="15" spans="1:5">
      <c r="A818" s="75"/>
      <c r="B818" s="75"/>
      <c r="C818" s="76"/>
      <c r="D818" s="76"/>
      <c r="E818" s="76"/>
    </row>
    <row r="819" ht="15" spans="1:5">
      <c r="A819" s="75"/>
      <c r="B819" s="75"/>
      <c r="C819" s="76"/>
      <c r="D819" s="76"/>
      <c r="E819" s="76"/>
    </row>
    <row r="820" ht="15" spans="1:5">
      <c r="A820" s="75"/>
      <c r="B820" s="75"/>
      <c r="C820" s="76"/>
      <c r="D820" s="76"/>
      <c r="E820" s="76"/>
    </row>
    <row r="821" ht="15" spans="1:5">
      <c r="A821" s="75"/>
      <c r="B821" s="75"/>
      <c r="C821" s="76"/>
      <c r="D821" s="76"/>
      <c r="E821" s="76"/>
    </row>
    <row r="822" ht="15" spans="1:5">
      <c r="A822" s="75"/>
      <c r="B822" s="75"/>
      <c r="C822" s="76"/>
      <c r="D822" s="76"/>
      <c r="E822" s="76"/>
    </row>
    <row r="823" ht="15" spans="1:5">
      <c r="A823" s="75"/>
      <c r="B823" s="75"/>
      <c r="C823" s="76"/>
      <c r="D823" s="76"/>
      <c r="E823" s="76"/>
    </row>
    <row r="824" ht="15" spans="1:5">
      <c r="A824" s="75"/>
      <c r="B824" s="75"/>
      <c r="C824" s="76"/>
      <c r="D824" s="76"/>
      <c r="E824" s="76"/>
    </row>
    <row r="825" ht="15" spans="1:5">
      <c r="A825" s="75"/>
      <c r="B825" s="75"/>
      <c r="C825" s="76"/>
      <c r="D825" s="76"/>
      <c r="E825" s="76"/>
    </row>
    <row r="826" ht="15" spans="1:5">
      <c r="A826" s="75"/>
      <c r="B826" s="75"/>
      <c r="C826" s="76"/>
      <c r="D826" s="76"/>
      <c r="E826" s="76"/>
    </row>
    <row r="827" ht="15" spans="1:5">
      <c r="A827" s="75"/>
      <c r="B827" s="75"/>
      <c r="C827" s="76"/>
      <c r="D827" s="76"/>
      <c r="E827" s="76"/>
    </row>
    <row r="828" ht="15" spans="1:5">
      <c r="A828" s="75"/>
      <c r="B828" s="75"/>
      <c r="C828" s="76"/>
      <c r="D828" s="76"/>
      <c r="E828" s="76"/>
    </row>
    <row r="829" ht="15" spans="1:5">
      <c r="A829" s="75"/>
      <c r="B829" s="75"/>
      <c r="C829" s="76"/>
      <c r="D829" s="76"/>
      <c r="E829" s="76"/>
    </row>
    <row r="830" ht="15" spans="1:5">
      <c r="A830" s="75"/>
      <c r="B830" s="75"/>
      <c r="C830" s="76"/>
      <c r="D830" s="76"/>
      <c r="E830" s="76"/>
    </row>
    <row r="831" ht="15" spans="1:5">
      <c r="A831" s="75"/>
      <c r="B831" s="75"/>
      <c r="C831" s="76"/>
      <c r="D831" s="76"/>
      <c r="E831" s="76"/>
    </row>
    <row r="832" ht="15" spans="1:5">
      <c r="A832" s="75"/>
      <c r="B832" s="75"/>
      <c r="C832" s="76"/>
      <c r="D832" s="76"/>
      <c r="E832" s="76"/>
    </row>
    <row r="833" ht="15" spans="1:5">
      <c r="A833" s="75"/>
      <c r="B833" s="75"/>
      <c r="C833" s="76"/>
      <c r="D833" s="76"/>
      <c r="E833" s="76"/>
    </row>
    <row r="834" ht="15" spans="1:5">
      <c r="A834" s="75"/>
      <c r="B834" s="75"/>
      <c r="C834" s="76"/>
      <c r="D834" s="76"/>
      <c r="E834" s="76"/>
    </row>
    <row r="835" ht="15" spans="1:5">
      <c r="A835" s="75"/>
      <c r="B835" s="75"/>
      <c r="C835" s="76"/>
      <c r="D835" s="76"/>
      <c r="E835" s="76"/>
    </row>
    <row r="836" ht="15" spans="1:5">
      <c r="A836" s="75"/>
      <c r="B836" s="75"/>
      <c r="C836" s="76"/>
      <c r="D836" s="76"/>
      <c r="E836" s="76"/>
    </row>
    <row r="837" ht="15" spans="1:5">
      <c r="A837" s="75"/>
      <c r="B837" s="75"/>
      <c r="C837" s="76"/>
      <c r="D837" s="76"/>
      <c r="E837" s="76"/>
    </row>
    <row r="838" ht="15" spans="1:5">
      <c r="A838" s="75"/>
      <c r="B838" s="75"/>
      <c r="C838" s="76"/>
      <c r="D838" s="76"/>
      <c r="E838" s="76"/>
    </row>
    <row r="839" ht="15" spans="1:5">
      <c r="A839" s="75"/>
      <c r="B839" s="75"/>
      <c r="C839" s="76"/>
      <c r="D839" s="76"/>
      <c r="E839" s="76"/>
    </row>
    <row r="840" ht="15" spans="1:5">
      <c r="A840" s="75"/>
      <c r="B840" s="75"/>
      <c r="C840" s="76"/>
      <c r="D840" s="76"/>
      <c r="E840" s="76"/>
    </row>
    <row r="841" ht="15" spans="1:5">
      <c r="A841" s="75"/>
      <c r="B841" s="75"/>
      <c r="C841" s="76"/>
      <c r="D841" s="76"/>
      <c r="E841" s="76"/>
    </row>
    <row r="842" ht="15" spans="1:5">
      <c r="A842" s="75"/>
      <c r="B842" s="75"/>
      <c r="C842" s="76"/>
      <c r="D842" s="76"/>
      <c r="E842" s="76"/>
    </row>
    <row r="843" ht="15" spans="1:5">
      <c r="A843" s="75"/>
      <c r="B843" s="75"/>
      <c r="C843" s="76"/>
      <c r="D843" s="76"/>
      <c r="E843" s="76"/>
    </row>
    <row r="844" ht="15" spans="1:5">
      <c r="A844" s="75"/>
      <c r="B844" s="75"/>
      <c r="C844" s="76"/>
      <c r="D844" s="76"/>
      <c r="E844" s="76"/>
    </row>
    <row r="845" ht="15" spans="1:5">
      <c r="A845" s="75"/>
      <c r="B845" s="75"/>
      <c r="C845" s="76"/>
      <c r="D845" s="76"/>
      <c r="E845" s="76"/>
    </row>
    <row r="846" ht="15" spans="1:5">
      <c r="A846" s="75"/>
      <c r="B846" s="75"/>
      <c r="C846" s="76"/>
      <c r="D846" s="76"/>
      <c r="E846" s="76"/>
    </row>
    <row r="847" ht="15" spans="1:5">
      <c r="A847" s="75"/>
      <c r="B847" s="75"/>
      <c r="C847" s="76"/>
      <c r="D847" s="76"/>
      <c r="E847" s="76"/>
    </row>
    <row r="848" ht="15" spans="1:5">
      <c r="A848" s="75"/>
      <c r="B848" s="75"/>
      <c r="C848" s="76"/>
      <c r="D848" s="76"/>
      <c r="E848" s="76"/>
    </row>
    <row r="849" ht="15" spans="1:5">
      <c r="A849" s="75"/>
      <c r="B849" s="75"/>
      <c r="C849" s="76"/>
      <c r="D849" s="76"/>
      <c r="E849" s="76"/>
    </row>
    <row r="850" ht="15" spans="1:5">
      <c r="A850" s="75"/>
      <c r="B850" s="75"/>
      <c r="C850" s="76"/>
      <c r="D850" s="76"/>
      <c r="E850" s="76"/>
    </row>
    <row r="851" ht="15" spans="1:5">
      <c r="A851" s="75"/>
      <c r="B851" s="75"/>
      <c r="C851" s="76"/>
      <c r="D851" s="76"/>
      <c r="E851" s="76"/>
    </row>
    <row r="852" ht="15" spans="1:5">
      <c r="A852" s="75"/>
      <c r="B852" s="75"/>
      <c r="C852" s="76"/>
      <c r="D852" s="76"/>
      <c r="E852" s="76"/>
    </row>
    <row r="853" ht="15" spans="1:5">
      <c r="A853" s="75"/>
      <c r="B853" s="75"/>
      <c r="C853" s="76"/>
      <c r="D853" s="76"/>
      <c r="E853" s="76"/>
    </row>
    <row r="854" ht="15" spans="1:5">
      <c r="A854" s="75"/>
      <c r="B854" s="75"/>
      <c r="C854" s="76"/>
      <c r="D854" s="76"/>
      <c r="E854" s="76"/>
    </row>
    <row r="855" ht="15" spans="1:5">
      <c r="A855" s="75"/>
      <c r="B855" s="75"/>
      <c r="C855" s="76"/>
      <c r="D855" s="76"/>
      <c r="E855" s="76"/>
    </row>
    <row r="856" ht="15" spans="1:5">
      <c r="A856" s="75"/>
      <c r="B856" s="75"/>
      <c r="C856" s="76"/>
      <c r="D856" s="76"/>
      <c r="E856" s="76"/>
    </row>
    <row r="857" ht="15" spans="1:5">
      <c r="A857" s="75"/>
      <c r="B857" s="75"/>
      <c r="C857" s="76"/>
      <c r="D857" s="76"/>
      <c r="E857" s="76"/>
    </row>
    <row r="858" ht="15" spans="1:5">
      <c r="A858" s="75"/>
      <c r="B858" s="75"/>
      <c r="C858" s="76"/>
      <c r="D858" s="76"/>
      <c r="E858" s="76"/>
    </row>
    <row r="859" ht="15" spans="1:5">
      <c r="A859" s="75"/>
      <c r="B859" s="75"/>
      <c r="C859" s="76"/>
      <c r="D859" s="76"/>
      <c r="E859" s="76"/>
    </row>
    <row r="860" ht="15" spans="1:5">
      <c r="A860" s="75"/>
      <c r="B860" s="75"/>
      <c r="C860" s="76"/>
      <c r="D860" s="76"/>
      <c r="E860" s="76"/>
    </row>
    <row r="861" ht="15" spans="1:5">
      <c r="A861" s="75"/>
      <c r="B861" s="75"/>
      <c r="C861" s="76"/>
      <c r="D861" s="76"/>
      <c r="E861" s="76"/>
    </row>
    <row r="862" ht="15" spans="1:5">
      <c r="A862" s="75"/>
      <c r="B862" s="75"/>
      <c r="C862" s="76"/>
      <c r="D862" s="76"/>
      <c r="E862" s="76"/>
    </row>
    <row r="863" ht="15" spans="1:5">
      <c r="A863" s="75"/>
      <c r="B863" s="75"/>
      <c r="C863" s="76"/>
      <c r="D863" s="76"/>
      <c r="E863" s="76"/>
    </row>
    <row r="864" ht="15" spans="1:5">
      <c r="A864" s="75"/>
      <c r="B864" s="75"/>
      <c r="C864" s="76"/>
      <c r="D864" s="76"/>
      <c r="E864" s="76"/>
    </row>
    <row r="865" ht="15" spans="1:5">
      <c r="A865" s="75"/>
      <c r="B865" s="75"/>
      <c r="C865" s="76"/>
      <c r="D865" s="76"/>
      <c r="E865" s="76"/>
    </row>
    <row r="866" ht="15" spans="1:5">
      <c r="A866" s="75"/>
      <c r="B866" s="75"/>
      <c r="C866" s="76"/>
      <c r="D866" s="76"/>
      <c r="E866" s="76"/>
    </row>
    <row r="867" ht="15" spans="1:5">
      <c r="A867" s="75"/>
      <c r="B867" s="75"/>
      <c r="C867" s="76"/>
      <c r="D867" s="76"/>
      <c r="E867" s="76"/>
    </row>
    <row r="868" ht="15" spans="1:5">
      <c r="A868" s="75"/>
      <c r="B868" s="75"/>
      <c r="C868" s="76"/>
      <c r="D868" s="76"/>
      <c r="E868" s="76"/>
    </row>
    <row r="869" ht="15" spans="1:5">
      <c r="A869" s="75"/>
      <c r="B869" s="75"/>
      <c r="C869" s="76"/>
      <c r="D869" s="76"/>
      <c r="E869" s="76"/>
    </row>
    <row r="870" ht="15" spans="1:5">
      <c r="A870" s="75"/>
      <c r="B870" s="75"/>
      <c r="C870" s="76"/>
      <c r="D870" s="76"/>
      <c r="E870" s="76"/>
    </row>
    <row r="871" ht="15" spans="1:5">
      <c r="A871" s="75"/>
      <c r="B871" s="75"/>
      <c r="C871" s="76"/>
      <c r="D871" s="76"/>
      <c r="E871" s="76"/>
    </row>
    <row r="872" ht="15" spans="1:5">
      <c r="A872" s="75"/>
      <c r="B872" s="75"/>
      <c r="C872" s="76"/>
      <c r="D872" s="76"/>
      <c r="E872" s="76"/>
    </row>
    <row r="873" ht="15" spans="1:5">
      <c r="A873" s="75"/>
      <c r="B873" s="75"/>
      <c r="C873" s="76"/>
      <c r="D873" s="76"/>
      <c r="E873" s="76"/>
    </row>
    <row r="874" ht="15" spans="1:5">
      <c r="A874" s="75"/>
      <c r="B874" s="75"/>
      <c r="C874" s="76"/>
      <c r="D874" s="76"/>
      <c r="E874" s="76"/>
    </row>
    <row r="875" ht="15" spans="1:5">
      <c r="A875" s="75"/>
      <c r="B875" s="75"/>
      <c r="C875" s="76"/>
      <c r="D875" s="76"/>
      <c r="E875" s="76"/>
    </row>
    <row r="876" ht="15" spans="1:5">
      <c r="A876" s="75"/>
      <c r="B876" s="75"/>
      <c r="C876" s="76"/>
      <c r="D876" s="76"/>
      <c r="E876" s="76"/>
    </row>
    <row r="877" ht="15" spans="1:5">
      <c r="A877" s="75"/>
      <c r="B877" s="75"/>
      <c r="C877" s="76"/>
      <c r="D877" s="76"/>
      <c r="E877" s="76"/>
    </row>
    <row r="878" ht="15" spans="1:5">
      <c r="A878" s="75"/>
      <c r="B878" s="75"/>
      <c r="C878" s="76"/>
      <c r="D878" s="76"/>
      <c r="E878" s="76"/>
    </row>
    <row r="879" ht="15" spans="1:5">
      <c r="A879" s="75"/>
      <c r="B879" s="75"/>
      <c r="C879" s="76"/>
      <c r="D879" s="76"/>
      <c r="E879" s="76"/>
    </row>
    <row r="880" ht="15" spans="1:5">
      <c r="A880" s="75"/>
      <c r="B880" s="75"/>
      <c r="C880" s="76"/>
      <c r="D880" s="76"/>
      <c r="E880" s="76"/>
    </row>
    <row r="881" ht="15" spans="1:5">
      <c r="A881" s="75"/>
      <c r="B881" s="75"/>
      <c r="C881" s="76"/>
      <c r="D881" s="76"/>
      <c r="E881" s="76"/>
    </row>
    <row r="882" ht="15" spans="1:5">
      <c r="A882" s="75"/>
      <c r="B882" s="75"/>
      <c r="C882" s="76"/>
      <c r="D882" s="76"/>
      <c r="E882" s="76"/>
    </row>
    <row r="883" ht="15" spans="1:5">
      <c r="A883" s="75"/>
      <c r="B883" s="75"/>
      <c r="C883" s="76"/>
      <c r="D883" s="76"/>
      <c r="E883" s="76"/>
    </row>
    <row r="884" ht="15" spans="1:5">
      <c r="A884" s="75"/>
      <c r="B884" s="75"/>
      <c r="C884" s="76"/>
      <c r="D884" s="76"/>
      <c r="E884" s="76"/>
    </row>
    <row r="885" ht="15" spans="1:5">
      <c r="A885" s="75"/>
      <c r="B885" s="75"/>
      <c r="C885" s="76"/>
      <c r="D885" s="76"/>
      <c r="E885" s="76"/>
    </row>
    <row r="886" ht="15" spans="1:5">
      <c r="A886" s="75"/>
      <c r="B886" s="75"/>
      <c r="C886" s="76"/>
      <c r="D886" s="76"/>
      <c r="E886" s="76"/>
    </row>
    <row r="887" ht="15" spans="1:5">
      <c r="A887" s="75"/>
      <c r="B887" s="75"/>
      <c r="C887" s="76"/>
      <c r="D887" s="76"/>
      <c r="E887" s="76"/>
    </row>
    <row r="888" ht="15" spans="1:5">
      <c r="A888" s="75"/>
      <c r="B888" s="75"/>
      <c r="C888" s="76"/>
      <c r="D888" s="76"/>
      <c r="E888" s="76"/>
    </row>
    <row r="889" ht="15" spans="1:5">
      <c r="A889" s="75"/>
      <c r="B889" s="75"/>
      <c r="C889" s="76"/>
      <c r="D889" s="76"/>
      <c r="E889" s="76"/>
    </row>
    <row r="890" ht="15" spans="1:5">
      <c r="A890" s="75"/>
      <c r="B890" s="75"/>
      <c r="C890" s="76"/>
      <c r="D890" s="76"/>
      <c r="E890" s="76"/>
    </row>
    <row r="891" ht="15" spans="1:5">
      <c r="A891" s="75"/>
      <c r="B891" s="75"/>
      <c r="C891" s="76"/>
      <c r="D891" s="76"/>
      <c r="E891" s="76"/>
    </row>
    <row r="892" ht="15" spans="1:5">
      <c r="A892" s="75"/>
      <c r="B892" s="75"/>
      <c r="C892" s="76"/>
      <c r="D892" s="76"/>
      <c r="E892" s="76"/>
    </row>
    <row r="893" ht="15" spans="1:5">
      <c r="A893" s="75"/>
      <c r="B893" s="75"/>
      <c r="C893" s="76"/>
      <c r="D893" s="76"/>
      <c r="E893" s="76"/>
    </row>
    <row r="894" ht="15" spans="1:5">
      <c r="A894" s="75"/>
      <c r="B894" s="75"/>
      <c r="C894" s="76"/>
      <c r="D894" s="76"/>
      <c r="E894" s="76"/>
    </row>
    <row r="895" ht="15" spans="1:5">
      <c r="A895" s="75"/>
      <c r="B895" s="75"/>
      <c r="C895" s="76"/>
      <c r="D895" s="76"/>
      <c r="E895" s="76"/>
    </row>
    <row r="896" ht="15" spans="1:5">
      <c r="A896" s="75"/>
      <c r="B896" s="75"/>
      <c r="C896" s="76"/>
      <c r="D896" s="76"/>
      <c r="E896" s="76"/>
    </row>
    <row r="897" ht="15" spans="1:5">
      <c r="A897" s="75"/>
      <c r="B897" s="75"/>
      <c r="C897" s="76"/>
      <c r="D897" s="76"/>
      <c r="E897" s="76"/>
    </row>
    <row r="898" ht="15" spans="1:5">
      <c r="A898" s="75"/>
      <c r="B898" s="75"/>
      <c r="C898" s="76"/>
      <c r="D898" s="76"/>
      <c r="E898" s="76"/>
    </row>
    <row r="899" ht="15" spans="1:5">
      <c r="A899" s="75"/>
      <c r="B899" s="75"/>
      <c r="C899" s="76"/>
      <c r="D899" s="76"/>
      <c r="E899" s="76"/>
    </row>
    <row r="900" ht="15" spans="1:5">
      <c r="A900" s="75"/>
      <c r="B900" s="75"/>
      <c r="C900" s="76"/>
      <c r="D900" s="76"/>
      <c r="E900" s="76"/>
    </row>
    <row r="901" ht="15" spans="1:5">
      <c r="A901" s="75"/>
      <c r="B901" s="75"/>
      <c r="C901" s="76"/>
      <c r="D901" s="76"/>
      <c r="E901" s="76"/>
    </row>
    <row r="902" ht="15" spans="1:5">
      <c r="A902" s="75"/>
      <c r="B902" s="75"/>
      <c r="C902" s="76"/>
      <c r="D902" s="76"/>
      <c r="E902" s="76"/>
    </row>
    <row r="903" ht="15" spans="1:5">
      <c r="A903" s="75"/>
      <c r="B903" s="75"/>
      <c r="C903" s="76"/>
      <c r="D903" s="76"/>
      <c r="E903" s="76"/>
    </row>
    <row r="904" ht="15" spans="1:5">
      <c r="A904" s="75"/>
      <c r="B904" s="75"/>
      <c r="C904" s="76"/>
      <c r="D904" s="76"/>
      <c r="E904" s="76"/>
    </row>
    <row r="905" ht="15" spans="1:5">
      <c r="A905" s="75"/>
      <c r="B905" s="75"/>
      <c r="C905" s="76"/>
      <c r="D905" s="76"/>
      <c r="E905" s="76"/>
    </row>
    <row r="906" ht="15" spans="1:5">
      <c r="A906" s="75"/>
      <c r="B906" s="75"/>
      <c r="C906" s="76"/>
      <c r="D906" s="76"/>
      <c r="E906" s="76"/>
    </row>
    <row r="907" ht="15" spans="1:5">
      <c r="A907" s="75"/>
      <c r="B907" s="75"/>
      <c r="C907" s="76"/>
      <c r="D907" s="76"/>
      <c r="E907" s="76"/>
    </row>
    <row r="908" ht="15" spans="1:5">
      <c r="A908" s="75"/>
      <c r="B908" s="75"/>
      <c r="C908" s="76"/>
      <c r="D908" s="76"/>
      <c r="E908" s="76"/>
    </row>
    <row r="909" ht="15" spans="1:5">
      <c r="A909" s="75"/>
      <c r="B909" s="75"/>
      <c r="C909" s="76"/>
      <c r="D909" s="76"/>
      <c r="E909" s="76"/>
    </row>
    <row r="910" ht="15" spans="1:5">
      <c r="A910" s="75"/>
      <c r="B910" s="75"/>
      <c r="C910" s="76"/>
      <c r="D910" s="76"/>
      <c r="E910" s="76"/>
    </row>
    <row r="911" ht="15" spans="1:5">
      <c r="A911" s="75"/>
      <c r="B911" s="75"/>
      <c r="C911" s="76"/>
      <c r="D911" s="76"/>
      <c r="E911" s="76"/>
    </row>
    <row r="912" ht="15" spans="1:5">
      <c r="A912" s="75"/>
      <c r="B912" s="75"/>
      <c r="C912" s="76"/>
      <c r="D912" s="76"/>
      <c r="E912" s="76"/>
    </row>
    <row r="913" ht="15" spans="1:5">
      <c r="A913" s="75"/>
      <c r="B913" s="75"/>
      <c r="C913" s="76"/>
      <c r="D913" s="76"/>
      <c r="E913" s="76"/>
    </row>
    <row r="914" ht="15" spans="1:5">
      <c r="A914" s="75"/>
      <c r="B914" s="75"/>
      <c r="C914" s="76"/>
      <c r="D914" s="76"/>
      <c r="E914" s="76"/>
    </row>
    <row r="915" ht="15" spans="1:5">
      <c r="A915" s="75"/>
      <c r="B915" s="75"/>
      <c r="C915" s="76"/>
      <c r="D915" s="76"/>
      <c r="E915" s="76"/>
    </row>
    <row r="916" ht="15" spans="1:5">
      <c r="A916" s="75"/>
      <c r="B916" s="75"/>
      <c r="C916" s="76"/>
      <c r="D916" s="76"/>
      <c r="E916" s="76"/>
    </row>
    <row r="917" ht="15" spans="1:5">
      <c r="A917" s="75"/>
      <c r="B917" s="75"/>
      <c r="C917" s="76"/>
      <c r="D917" s="76"/>
      <c r="E917" s="76"/>
    </row>
    <row r="918" ht="15" spans="1:5">
      <c r="A918" s="75"/>
      <c r="B918" s="75"/>
      <c r="C918" s="76"/>
      <c r="D918" s="76"/>
      <c r="E918" s="76"/>
    </row>
    <row r="919" ht="15" spans="1:5">
      <c r="A919" s="75"/>
      <c r="B919" s="75"/>
      <c r="C919" s="76"/>
      <c r="D919" s="76"/>
      <c r="E919" s="76"/>
    </row>
    <row r="920" ht="15" spans="1:5">
      <c r="A920" s="75"/>
      <c r="B920" s="75"/>
      <c r="C920" s="76"/>
      <c r="D920" s="76"/>
      <c r="E920" s="76"/>
    </row>
    <row r="921" ht="15" spans="1:5">
      <c r="A921" s="75"/>
      <c r="B921" s="75"/>
      <c r="C921" s="76"/>
      <c r="D921" s="76"/>
      <c r="E921" s="76"/>
    </row>
    <row r="922" ht="15" spans="1:5">
      <c r="A922" s="75"/>
      <c r="B922" s="75"/>
      <c r="C922" s="76"/>
      <c r="D922" s="76"/>
      <c r="E922" s="76"/>
    </row>
    <row r="923" ht="15" spans="1:5">
      <c r="A923" s="75"/>
      <c r="B923" s="75"/>
      <c r="C923" s="76"/>
      <c r="D923" s="76"/>
      <c r="E923" s="76"/>
    </row>
    <row r="924" ht="15" spans="1:5">
      <c r="A924" s="75"/>
      <c r="B924" s="75"/>
      <c r="C924" s="76"/>
      <c r="D924" s="76"/>
      <c r="E924" s="76"/>
    </row>
    <row r="925" ht="15" spans="1:5">
      <c r="A925" s="75"/>
      <c r="B925" s="75"/>
      <c r="C925" s="76"/>
      <c r="D925" s="76"/>
      <c r="E925" s="76"/>
    </row>
    <row r="926" ht="15" spans="1:5">
      <c r="A926" s="75"/>
      <c r="B926" s="75"/>
      <c r="C926" s="76"/>
      <c r="D926" s="76"/>
      <c r="E926" s="76"/>
    </row>
    <row r="927" ht="15" spans="1:5">
      <c r="A927" s="75"/>
      <c r="B927" s="75"/>
      <c r="C927" s="76"/>
      <c r="D927" s="76"/>
      <c r="E927" s="76"/>
    </row>
    <row r="928" ht="15" spans="1:5">
      <c r="A928" s="75"/>
      <c r="B928" s="75"/>
      <c r="C928" s="76"/>
      <c r="D928" s="76"/>
      <c r="E928" s="76"/>
    </row>
    <row r="929" ht="15" spans="1:5">
      <c r="A929" s="75"/>
      <c r="B929" s="75"/>
      <c r="C929" s="76"/>
      <c r="D929" s="76"/>
      <c r="E929" s="76"/>
    </row>
    <row r="930" ht="15" spans="1:5">
      <c r="A930" s="75"/>
      <c r="B930" s="75"/>
      <c r="C930" s="76"/>
      <c r="D930" s="76"/>
      <c r="E930" s="76"/>
    </row>
    <row r="931" ht="15" spans="1:5">
      <c r="A931" s="75"/>
      <c r="B931" s="75"/>
      <c r="C931" s="76"/>
      <c r="D931" s="76"/>
      <c r="E931" s="76"/>
    </row>
    <row r="932" ht="15" spans="1:5">
      <c r="A932" s="75"/>
      <c r="B932" s="75"/>
      <c r="C932" s="76"/>
      <c r="D932" s="76"/>
      <c r="E932" s="76"/>
    </row>
    <row r="933" ht="15" spans="1:5">
      <c r="A933" s="75"/>
      <c r="B933" s="75"/>
      <c r="C933" s="76"/>
      <c r="D933" s="76"/>
      <c r="E933" s="76"/>
    </row>
    <row r="934" ht="15" spans="1:5">
      <c r="A934" s="75"/>
      <c r="B934" s="75"/>
      <c r="C934" s="76"/>
      <c r="D934" s="76"/>
      <c r="E934" s="76"/>
    </row>
    <row r="935" ht="15" spans="1:5">
      <c r="A935" s="75"/>
      <c r="B935" s="75"/>
      <c r="C935" s="76"/>
      <c r="D935" s="76"/>
      <c r="E935" s="76"/>
    </row>
    <row r="936" ht="15" spans="1:5">
      <c r="A936" s="75"/>
      <c r="B936" s="75"/>
      <c r="C936" s="76"/>
      <c r="D936" s="76"/>
      <c r="E936" s="76"/>
    </row>
    <row r="937" ht="15" spans="1:5">
      <c r="A937" s="75"/>
      <c r="B937" s="75"/>
      <c r="C937" s="76"/>
      <c r="D937" s="76"/>
      <c r="E937" s="76"/>
    </row>
    <row r="938" ht="15" spans="1:5">
      <c r="A938" s="75"/>
      <c r="B938" s="75"/>
      <c r="C938" s="76"/>
      <c r="D938" s="76"/>
      <c r="E938" s="76"/>
    </row>
    <row r="939" ht="15" spans="1:5">
      <c r="A939" s="75"/>
      <c r="B939" s="75"/>
      <c r="C939" s="76"/>
      <c r="D939" s="76"/>
      <c r="E939" s="76"/>
    </row>
    <row r="940" ht="15" spans="1:5">
      <c r="A940" s="75"/>
      <c r="B940" s="75"/>
      <c r="C940" s="76"/>
      <c r="D940" s="76"/>
      <c r="E940" s="76"/>
    </row>
    <row r="941" ht="15" spans="1:5">
      <c r="A941" s="75"/>
      <c r="B941" s="75"/>
      <c r="C941" s="76"/>
      <c r="D941" s="76"/>
      <c r="E941" s="76"/>
    </row>
    <row r="942" ht="15" spans="1:5">
      <c r="A942" s="75"/>
      <c r="B942" s="75"/>
      <c r="C942" s="76"/>
      <c r="D942" s="76"/>
      <c r="E942" s="76"/>
    </row>
    <row r="943" ht="15" spans="1:5">
      <c r="A943" s="75"/>
      <c r="B943" s="75"/>
      <c r="C943" s="76"/>
      <c r="D943" s="76"/>
      <c r="E943" s="76"/>
    </row>
    <row r="944" ht="15" spans="1:5">
      <c r="A944" s="75"/>
      <c r="B944" s="75"/>
      <c r="C944" s="76"/>
      <c r="D944" s="76"/>
      <c r="E944" s="76"/>
    </row>
    <row r="945" ht="15" spans="1:5">
      <c r="A945" s="75"/>
      <c r="B945" s="75"/>
      <c r="C945" s="76"/>
      <c r="D945" s="76"/>
      <c r="E945" s="76"/>
    </row>
    <row r="946" ht="15" spans="1:5">
      <c r="A946" s="75"/>
      <c r="B946" s="75"/>
      <c r="C946" s="76"/>
      <c r="D946" s="76"/>
      <c r="E946" s="76"/>
    </row>
    <row r="947" ht="15" spans="1:5">
      <c r="A947" s="75"/>
      <c r="B947" s="75"/>
      <c r="C947" s="76"/>
      <c r="D947" s="76"/>
      <c r="E947" s="76"/>
    </row>
    <row r="948" ht="15" spans="1:5">
      <c r="A948" s="75"/>
      <c r="B948" s="75"/>
      <c r="C948" s="76"/>
      <c r="D948" s="76"/>
      <c r="E948" s="76"/>
    </row>
    <row r="949" ht="15" spans="1:5">
      <c r="A949" s="75"/>
      <c r="B949" s="75"/>
      <c r="C949" s="76"/>
      <c r="D949" s="76"/>
      <c r="E949" s="76"/>
    </row>
    <row r="950" ht="15" spans="1:5">
      <c r="A950" s="75"/>
      <c r="B950" s="75"/>
      <c r="C950" s="76"/>
      <c r="D950" s="76"/>
      <c r="E950" s="76"/>
    </row>
    <row r="951" ht="15" spans="1:5">
      <c r="A951" s="75"/>
      <c r="B951" s="75"/>
      <c r="C951" s="76"/>
      <c r="D951" s="76"/>
      <c r="E951" s="76"/>
    </row>
    <row r="952" ht="15" spans="1:5">
      <c r="A952" s="75"/>
      <c r="B952" s="75"/>
      <c r="C952" s="76"/>
      <c r="D952" s="76"/>
      <c r="E952" s="76"/>
    </row>
    <row r="953" ht="15" spans="1:5">
      <c r="A953" s="75"/>
      <c r="B953" s="75"/>
      <c r="C953" s="76"/>
      <c r="D953" s="76"/>
      <c r="E953" s="76"/>
    </row>
    <row r="954" ht="15" spans="1:5">
      <c r="A954" s="75"/>
      <c r="B954" s="75"/>
      <c r="C954" s="76"/>
      <c r="D954" s="76"/>
      <c r="E954" s="76"/>
    </row>
    <row r="955" ht="15" spans="1:5">
      <c r="A955" s="75"/>
      <c r="B955" s="75"/>
      <c r="C955" s="76"/>
      <c r="D955" s="76"/>
      <c r="E955" s="76"/>
    </row>
    <row r="956" ht="15" spans="1:5">
      <c r="A956" s="75"/>
      <c r="B956" s="75"/>
      <c r="C956" s="76"/>
      <c r="D956" s="76"/>
      <c r="E956" s="76"/>
    </row>
    <row r="957" ht="15" spans="1:5">
      <c r="A957" s="75"/>
      <c r="B957" s="75"/>
      <c r="C957" s="76"/>
      <c r="D957" s="76"/>
      <c r="E957" s="76"/>
    </row>
    <row r="958" ht="15" spans="1:5">
      <c r="A958" s="75"/>
      <c r="B958" s="75"/>
      <c r="C958" s="76"/>
      <c r="D958" s="76"/>
      <c r="E958" s="76"/>
    </row>
    <row r="959" ht="15" spans="1:5">
      <c r="A959" s="75"/>
      <c r="B959" s="75"/>
      <c r="C959" s="76"/>
      <c r="D959" s="76"/>
      <c r="E959" s="76"/>
    </row>
    <row r="960" ht="15" spans="1:5">
      <c r="A960" s="75"/>
      <c r="B960" s="75"/>
      <c r="C960" s="76"/>
      <c r="D960" s="76"/>
      <c r="E960" s="76"/>
    </row>
    <row r="961" ht="15" spans="1:5">
      <c r="A961" s="75"/>
      <c r="B961" s="75"/>
      <c r="C961" s="76"/>
      <c r="D961" s="76"/>
      <c r="E961" s="76"/>
    </row>
    <row r="962" ht="15" spans="1:5">
      <c r="A962" s="75"/>
      <c r="B962" s="75"/>
      <c r="C962" s="76"/>
      <c r="D962" s="76"/>
      <c r="E962" s="76"/>
    </row>
    <row r="963" ht="15" spans="1:5">
      <c r="A963" s="75"/>
      <c r="B963" s="75"/>
      <c r="C963" s="76"/>
      <c r="D963" s="76"/>
      <c r="E963" s="76"/>
    </row>
    <row r="964" ht="15" spans="1:5">
      <c r="A964" s="75"/>
      <c r="B964" s="75"/>
      <c r="C964" s="76"/>
      <c r="D964" s="76"/>
      <c r="E964" s="76"/>
    </row>
    <row r="965" ht="15" spans="1:5">
      <c r="A965" s="75"/>
      <c r="B965" s="75"/>
      <c r="C965" s="76"/>
      <c r="D965" s="76"/>
      <c r="E965" s="76"/>
    </row>
    <row r="966" ht="15" spans="1:5">
      <c r="A966" s="75"/>
      <c r="B966" s="75"/>
      <c r="C966" s="76"/>
      <c r="D966" s="76"/>
      <c r="E966" s="76"/>
    </row>
    <row r="967" ht="15" spans="1:5">
      <c r="A967" s="75"/>
      <c r="B967" s="75"/>
      <c r="C967" s="76"/>
      <c r="D967" s="76"/>
      <c r="E967" s="76"/>
    </row>
    <row r="968" ht="15" spans="1:5">
      <c r="A968" s="75"/>
      <c r="B968" s="75"/>
      <c r="C968" s="76"/>
      <c r="D968" s="76"/>
      <c r="E968" s="76"/>
    </row>
    <row r="969" ht="15" spans="1:5">
      <c r="A969" s="75"/>
      <c r="B969" s="75"/>
      <c r="C969" s="76"/>
      <c r="D969" s="76"/>
      <c r="E969" s="76"/>
    </row>
    <row r="970" ht="15" spans="1:5">
      <c r="A970" s="75"/>
      <c r="B970" s="75"/>
      <c r="C970" s="76"/>
      <c r="D970" s="76"/>
      <c r="E970" s="76"/>
    </row>
    <row r="971" ht="15" spans="1:5">
      <c r="A971" s="75"/>
      <c r="B971" s="75"/>
      <c r="C971" s="76"/>
      <c r="D971" s="76"/>
      <c r="E971" s="76"/>
    </row>
    <row r="972" ht="15" spans="1:5">
      <c r="A972" s="75"/>
      <c r="B972" s="75"/>
      <c r="C972" s="76"/>
      <c r="D972" s="76"/>
      <c r="E972" s="76"/>
    </row>
    <row r="973" ht="15" spans="1:5">
      <c r="A973" s="75"/>
      <c r="B973" s="75"/>
      <c r="C973" s="76"/>
      <c r="D973" s="76"/>
      <c r="E973" s="76"/>
    </row>
    <row r="974" ht="15" spans="1:5">
      <c r="A974" s="75"/>
      <c r="B974" s="75"/>
      <c r="C974" s="76"/>
      <c r="D974" s="76"/>
      <c r="E974" s="76"/>
    </row>
    <row r="975" ht="15" spans="1:5">
      <c r="A975" s="75"/>
      <c r="B975" s="75"/>
      <c r="C975" s="76"/>
      <c r="D975" s="76"/>
      <c r="E975" s="76"/>
    </row>
    <row r="976" ht="15" spans="1:5">
      <c r="A976" s="75"/>
      <c r="B976" s="75"/>
      <c r="C976" s="76"/>
      <c r="D976" s="76"/>
      <c r="E976" s="76"/>
    </row>
    <row r="977" ht="15" spans="1:5">
      <c r="A977" s="75"/>
      <c r="B977" s="75"/>
      <c r="C977" s="76"/>
      <c r="D977" s="76"/>
      <c r="E977" s="76"/>
    </row>
    <row r="978" ht="15" spans="1:5">
      <c r="A978" s="75"/>
      <c r="B978" s="75"/>
      <c r="C978" s="76"/>
      <c r="D978" s="76"/>
      <c r="E978" s="76"/>
    </row>
    <row r="979" ht="15" spans="1:5">
      <c r="A979" s="75"/>
      <c r="B979" s="75"/>
      <c r="C979" s="76"/>
      <c r="D979" s="76"/>
      <c r="E979" s="76"/>
    </row>
    <row r="980" ht="15" spans="1:5">
      <c r="A980" s="75"/>
      <c r="B980" s="75"/>
      <c r="C980" s="76"/>
      <c r="D980" s="76"/>
      <c r="E980" s="76"/>
    </row>
    <row r="981" ht="15" spans="1:5">
      <c r="A981" s="75"/>
      <c r="B981" s="75"/>
      <c r="C981" s="76"/>
      <c r="D981" s="76"/>
      <c r="E981" s="76"/>
    </row>
    <row r="982" ht="15" spans="1:5">
      <c r="A982" s="75"/>
      <c r="B982" s="75"/>
      <c r="C982" s="76"/>
      <c r="D982" s="76"/>
      <c r="E982" s="76"/>
    </row>
    <row r="983" ht="15" spans="1:5">
      <c r="A983" s="75"/>
      <c r="B983" s="75"/>
      <c r="C983" s="76"/>
      <c r="D983" s="76"/>
      <c r="E983" s="76"/>
    </row>
    <row r="984" ht="15" spans="1:5">
      <c r="A984" s="75"/>
      <c r="B984" s="75"/>
      <c r="C984" s="76"/>
      <c r="D984" s="76"/>
      <c r="E984" s="76"/>
    </row>
    <row r="985" ht="15" spans="1:5">
      <c r="A985" s="75"/>
      <c r="B985" s="75"/>
      <c r="C985" s="76"/>
      <c r="D985" s="76"/>
      <c r="E985" s="76"/>
    </row>
    <row r="986" ht="15" spans="1:5">
      <c r="A986" s="75"/>
      <c r="B986" s="75"/>
      <c r="C986" s="76"/>
      <c r="D986" s="76"/>
      <c r="E986" s="76"/>
    </row>
    <row r="987" ht="15" spans="1:5">
      <c r="A987" s="75"/>
      <c r="B987" s="75"/>
      <c r="C987" s="76"/>
      <c r="D987" s="76"/>
      <c r="E987" s="76"/>
    </row>
    <row r="988" ht="15" spans="1:5">
      <c r="A988" s="75"/>
      <c r="B988" s="75"/>
      <c r="C988" s="76"/>
      <c r="D988" s="76"/>
      <c r="E988" s="76"/>
    </row>
    <row r="989" ht="15" spans="1:5">
      <c r="A989" s="75"/>
      <c r="B989" s="75"/>
      <c r="C989" s="76"/>
      <c r="D989" s="76"/>
      <c r="E989" s="76"/>
    </row>
    <row r="990" ht="15" spans="1:5">
      <c r="A990" s="75"/>
      <c r="B990" s="75"/>
      <c r="C990" s="76"/>
      <c r="D990" s="76"/>
      <c r="E990" s="76"/>
    </row>
    <row r="991" ht="15" spans="1:5">
      <c r="A991" s="75"/>
      <c r="B991" s="75"/>
      <c r="C991" s="76"/>
      <c r="D991" s="76"/>
      <c r="E991" s="76"/>
    </row>
    <row r="992" ht="15" spans="1:5">
      <c r="A992" s="75"/>
      <c r="B992" s="75"/>
      <c r="C992" s="76"/>
      <c r="D992" s="76"/>
      <c r="E992" s="76"/>
    </row>
    <row r="993" ht="15" spans="1:5">
      <c r="A993" s="75"/>
      <c r="B993" s="75"/>
      <c r="C993" s="76"/>
      <c r="D993" s="76"/>
      <c r="E993" s="76"/>
    </row>
    <row r="994" ht="15" spans="1:5">
      <c r="A994" s="75"/>
      <c r="B994" s="75"/>
      <c r="C994" s="76"/>
      <c r="D994" s="76"/>
      <c r="E994" s="76"/>
    </row>
    <row r="995" ht="15" spans="1:5">
      <c r="A995" s="75"/>
      <c r="B995" s="75"/>
      <c r="C995" s="76"/>
      <c r="D995" s="76"/>
      <c r="E995" s="76"/>
    </row>
    <row r="996" ht="15" spans="1:5">
      <c r="A996" s="75"/>
      <c r="B996" s="75"/>
      <c r="C996" s="76"/>
      <c r="D996" s="76"/>
      <c r="E996" s="76"/>
    </row>
    <row r="997" ht="15" spans="1:5">
      <c r="A997" s="75"/>
      <c r="B997" s="75"/>
      <c r="C997" s="76"/>
      <c r="D997" s="76"/>
      <c r="E997" s="76"/>
    </row>
    <row r="998" ht="15" spans="1:5">
      <c r="A998" s="75"/>
      <c r="B998" s="75"/>
      <c r="C998" s="76"/>
      <c r="D998" s="76"/>
      <c r="E998" s="76"/>
    </row>
    <row r="999" ht="15" spans="1:5">
      <c r="A999" s="75"/>
      <c r="B999" s="75"/>
      <c r="C999" s="76"/>
      <c r="D999" s="76"/>
      <c r="E999" s="76"/>
    </row>
    <row r="1000" ht="15" spans="1:5">
      <c r="A1000" s="75"/>
      <c r="B1000" s="75"/>
      <c r="C1000" s="76"/>
      <c r="D1000" s="76"/>
      <c r="E1000" s="76"/>
    </row>
    <row r="1001" ht="15" spans="1:5">
      <c r="A1001" s="75"/>
      <c r="B1001" s="75"/>
      <c r="C1001" s="76"/>
      <c r="D1001" s="76"/>
      <c r="E1001" s="76"/>
    </row>
    <row r="1002" ht="15" spans="1:5">
      <c r="A1002" s="75"/>
      <c r="B1002" s="75"/>
      <c r="C1002" s="76"/>
      <c r="D1002" s="76"/>
      <c r="E1002" s="76"/>
    </row>
    <row r="1003" ht="15" spans="1:5">
      <c r="A1003" s="75"/>
      <c r="B1003" s="75"/>
      <c r="C1003" s="76"/>
      <c r="D1003" s="76"/>
      <c r="E1003" s="76"/>
    </row>
    <row r="1004" ht="15" spans="1:5">
      <c r="A1004" s="75"/>
      <c r="B1004" s="75"/>
      <c r="C1004" s="76"/>
      <c r="D1004" s="76"/>
      <c r="E1004" s="76"/>
    </row>
    <row r="1005" ht="15" spans="1:5">
      <c r="A1005" s="75"/>
      <c r="B1005" s="75"/>
      <c r="C1005" s="76"/>
      <c r="D1005" s="76"/>
      <c r="E1005" s="76"/>
    </row>
    <row r="1006" ht="15" spans="1:5">
      <c r="A1006" s="75"/>
      <c r="B1006" s="75"/>
      <c r="C1006" s="76"/>
      <c r="D1006" s="76"/>
      <c r="E1006" s="76"/>
    </row>
    <row r="1007" ht="15" spans="1:5">
      <c r="A1007" s="75"/>
      <c r="B1007" s="75"/>
      <c r="C1007" s="76"/>
      <c r="D1007" s="76"/>
      <c r="E1007" s="76"/>
    </row>
    <row r="1008" ht="15" spans="1:5">
      <c r="A1008" s="75"/>
      <c r="B1008" s="75"/>
      <c r="C1008" s="76"/>
      <c r="D1008" s="76"/>
      <c r="E1008" s="76"/>
    </row>
    <row r="1009" ht="15" spans="1:5">
      <c r="A1009" s="75"/>
      <c r="B1009" s="75"/>
      <c r="C1009" s="76"/>
      <c r="D1009" s="76"/>
      <c r="E1009" s="76"/>
    </row>
    <row r="1010" ht="15" spans="1:5">
      <c r="A1010" s="75"/>
      <c r="B1010" s="75"/>
      <c r="C1010" s="76"/>
      <c r="D1010" s="76"/>
      <c r="E1010" s="76"/>
    </row>
    <row r="1011" ht="15" spans="1:5">
      <c r="A1011" s="75"/>
      <c r="B1011" s="75"/>
      <c r="C1011" s="76"/>
      <c r="D1011" s="76"/>
      <c r="E1011" s="76"/>
    </row>
    <row r="1012" ht="15" spans="1:5">
      <c r="A1012" s="75"/>
      <c r="B1012" s="75"/>
      <c r="C1012" s="76"/>
      <c r="D1012" s="76"/>
      <c r="E1012" s="76"/>
    </row>
    <row r="1013" ht="15" spans="1:5">
      <c r="A1013" s="75"/>
      <c r="B1013" s="75"/>
      <c r="C1013" s="76"/>
      <c r="D1013" s="76"/>
      <c r="E1013" s="76"/>
    </row>
    <row r="1014" ht="15" spans="1:5">
      <c r="A1014" s="75"/>
      <c r="B1014" s="75"/>
      <c r="C1014" s="76"/>
      <c r="D1014" s="76"/>
      <c r="E1014" s="76"/>
    </row>
    <row r="1015" ht="15" spans="1:5">
      <c r="A1015" s="75"/>
      <c r="B1015" s="75"/>
      <c r="C1015" s="76"/>
      <c r="D1015" s="76"/>
      <c r="E1015" s="76"/>
    </row>
    <row r="1016" ht="15" spans="1:5">
      <c r="A1016" s="75"/>
      <c r="B1016" s="75"/>
      <c r="C1016" s="76"/>
      <c r="D1016" s="76"/>
      <c r="E1016" s="76"/>
    </row>
    <row r="1017" ht="15" spans="1:5">
      <c r="A1017" s="75"/>
      <c r="B1017" s="75"/>
      <c r="C1017" s="76"/>
      <c r="D1017" s="76"/>
      <c r="E1017" s="76"/>
    </row>
    <row r="1018" ht="15" spans="1:5">
      <c r="A1018" s="75"/>
      <c r="B1018" s="75"/>
      <c r="C1018" s="76"/>
      <c r="D1018" s="76"/>
      <c r="E1018" s="76"/>
    </row>
    <row r="1019" ht="15" spans="1:5">
      <c r="A1019" s="75"/>
      <c r="B1019" s="75"/>
      <c r="C1019" s="76"/>
      <c r="D1019" s="76"/>
      <c r="E1019" s="76"/>
    </row>
    <row r="1020" ht="15" spans="1:5">
      <c r="A1020" s="75"/>
      <c r="B1020" s="75"/>
      <c r="C1020" s="76"/>
      <c r="D1020" s="76"/>
      <c r="E1020" s="76"/>
    </row>
    <row r="1021" ht="15" spans="1:5">
      <c r="A1021" s="75"/>
      <c r="B1021" s="75"/>
      <c r="C1021" s="76"/>
      <c r="D1021" s="76"/>
      <c r="E1021" s="76"/>
    </row>
    <row r="1022" ht="15" spans="1:5">
      <c r="A1022" s="75"/>
      <c r="B1022" s="75"/>
      <c r="C1022" s="76"/>
      <c r="D1022" s="76"/>
      <c r="E1022" s="76"/>
    </row>
    <row r="1023" ht="15" spans="1:5">
      <c r="A1023" s="75"/>
      <c r="B1023" s="75"/>
      <c r="C1023" s="76"/>
      <c r="D1023" s="76"/>
      <c r="E1023" s="76"/>
    </row>
    <row r="1024" ht="15" spans="1:5">
      <c r="A1024" s="75"/>
      <c r="B1024" s="75"/>
      <c r="C1024" s="76"/>
      <c r="D1024" s="76"/>
      <c r="E1024" s="76"/>
    </row>
    <row r="1025" ht="15" spans="1:5">
      <c r="A1025" s="75"/>
      <c r="B1025" s="75"/>
      <c r="C1025" s="76"/>
      <c r="D1025" s="76"/>
      <c r="E1025" s="76"/>
    </row>
    <row r="1026" ht="15" spans="1:5">
      <c r="A1026" s="75"/>
      <c r="B1026" s="75"/>
      <c r="C1026" s="76"/>
      <c r="D1026" s="76"/>
      <c r="E1026" s="76"/>
    </row>
    <row r="1027" ht="15" spans="1:5">
      <c r="A1027" s="75"/>
      <c r="B1027" s="75"/>
      <c r="C1027" s="76"/>
      <c r="D1027" s="76"/>
      <c r="E1027" s="76"/>
    </row>
    <row r="1028" ht="15" spans="1:5">
      <c r="A1028" s="75"/>
      <c r="B1028" s="75"/>
      <c r="C1028" s="76"/>
      <c r="D1028" s="76"/>
      <c r="E1028" s="76"/>
    </row>
    <row r="1029" ht="15" spans="1:5">
      <c r="A1029" s="75"/>
      <c r="B1029" s="75"/>
      <c r="C1029" s="76"/>
      <c r="D1029" s="76"/>
      <c r="E1029" s="76"/>
    </row>
    <row r="1030" ht="15" spans="1:5">
      <c r="A1030" s="75"/>
      <c r="B1030" s="75"/>
      <c r="C1030" s="76"/>
      <c r="D1030" s="76"/>
      <c r="E1030" s="76"/>
    </row>
    <row r="1031" ht="15" spans="1:5">
      <c r="A1031" s="77"/>
      <c r="B1031" s="77"/>
      <c r="C1031" s="78"/>
      <c r="D1031" s="78"/>
      <c r="E1031" s="78"/>
    </row>
  </sheetData>
  <customSheetViews>
    <customSheetView guid="{D74825DA-C841-4AE6-BF61-1F564F755B77}" filter="1" showAutoFilter="1">
      <autoFilter ref="A1:B288"/>
    </customSheetView>
    <customSheetView guid="{1295E43F-28C2-4BA3-8E63-3865CA6E92D0}" filter="1" showAutoFilter="1">
      <autoFilter ref="A1:B288"/>
    </customSheetView>
    <customSheetView guid="{05DE1DFD-B1C9-4FCC-9819-8DC44B34489C}" filter="1" showAutoFilter="1">
      <autoFilter ref="A1:B288"/>
    </customSheetView>
  </customSheetViews>
  <printOptions horizontalCentered="1" gridLines="1"/>
  <pageMargins left="0.7" right="0.7" top="0.75" bottom="0.75" header="0" footer="0"/>
  <pageSetup paperSize="9" fitToHeight="0" pageOrder="overThenDown" orientation="landscape" cellComments="atEnd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Resultado Geral Maio2025</vt:lpstr>
      <vt:lpstr>Outros Dados</vt:lpstr>
      <vt:lpstr>ClientesMaio2025</vt:lpstr>
      <vt:lpstr>Retenções Maio2025</vt:lpstr>
      <vt:lpstr>Retenções Outros Setores</vt:lpstr>
      <vt:lpstr>Casos de Divergência</vt:lpstr>
      <vt:lpstr>Retenções Desconsideradas</vt:lpstr>
      <vt:lpstr>Reativações</vt:lpstr>
      <vt:lpstr>Pausas Maio2025</vt:lpstr>
      <vt:lpstr>Média Cancelados</vt:lpstr>
      <vt:lpstr>Estudo média de Metas</vt:lpstr>
      <vt:lpstr>Avaliações Google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João Pedro</cp:lastModifiedBy>
  <dcterms:created xsi:type="dcterms:W3CDTF">2025-07-01T19:33:00Z</dcterms:created>
  <dcterms:modified xsi:type="dcterms:W3CDTF">2025-07-02T19:06:16Z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0EBE54A7EF65424AA56F170AFFA7FC1A_13</vt:lpwstr>
  </property>
  <property fmtid="{D5CDD505-2E9C-101B-9397-08002B2CF9AE}" pid="3" name="KSOProductBuildVer">
    <vt:lpwstr>1046-12.2.0.21546</vt:lpwstr>
  </property>
</Properties>
</file>