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biu\OneDrive\Ambiente de Trabalho\"/>
    </mc:Choice>
  </mc:AlternateContent>
  <xr:revisionPtr revIDLastSave="0" documentId="8_{4758352D-5F3D-45A9-A333-DE102A6493C4}" xr6:coauthVersionLast="47" xr6:coauthVersionMax="47" xr10:uidLastSave="{00000000-0000-0000-0000-000000000000}"/>
  <bookViews>
    <workbookView xWindow="-108" yWindow="-108" windowWidth="23256" windowHeight="12456" xr2:uid="{15F9C4D8-D2DF-4BCB-BB1C-708C0C3B076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17" i="1"/>
  <c r="Q18" i="1"/>
  <c r="Q25" i="1"/>
  <c r="Q26" i="1"/>
  <c r="M2" i="1"/>
  <c r="K2" i="1"/>
  <c r="I2" i="1"/>
  <c r="O2" i="1"/>
  <c r="Q2" i="1" s="1"/>
  <c r="P9" i="1"/>
  <c r="R9" i="1" s="1"/>
  <c r="P10" i="1"/>
  <c r="R10" i="1" s="1"/>
  <c r="P11" i="1"/>
  <c r="R11" i="1" s="1"/>
  <c r="P12" i="1"/>
  <c r="R12" i="1" s="1"/>
  <c r="P13" i="1"/>
  <c r="R13" i="1" s="1"/>
  <c r="P25" i="1"/>
  <c r="R25" i="1" s="1"/>
  <c r="P26" i="1"/>
  <c r="R26" i="1" s="1"/>
  <c r="P27" i="1"/>
  <c r="R27" i="1" s="1"/>
  <c r="O4" i="1"/>
  <c r="Q4" i="1" s="1"/>
  <c r="O3" i="1"/>
  <c r="Q3" i="1" s="1"/>
  <c r="O5" i="1"/>
  <c r="Q5" i="1" s="1"/>
  <c r="O6" i="1"/>
  <c r="Q6" i="1" s="1"/>
  <c r="O7" i="1"/>
  <c r="Q7" i="1" s="1"/>
  <c r="O8" i="1"/>
  <c r="Q8" i="1" s="1"/>
  <c r="O9" i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O18" i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O26" i="1"/>
  <c r="O27" i="1"/>
  <c r="Q27" i="1" s="1"/>
  <c r="O28" i="1"/>
  <c r="Q2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3" i="1"/>
  <c r="P3" i="1" s="1"/>
  <c r="R3" i="1" s="1"/>
  <c r="J4" i="1"/>
  <c r="P4" i="1" s="1"/>
  <c r="R4" i="1" s="1"/>
  <c r="J5" i="1"/>
  <c r="P5" i="1" s="1"/>
  <c r="R5" i="1" s="1"/>
  <c r="J6" i="1"/>
  <c r="P6" i="1" s="1"/>
  <c r="R6" i="1" s="1"/>
  <c r="J7" i="1"/>
  <c r="P7" i="1" s="1"/>
  <c r="R7" i="1" s="1"/>
  <c r="J8" i="1"/>
  <c r="P8" i="1" s="1"/>
  <c r="R8" i="1" s="1"/>
  <c r="J9" i="1"/>
  <c r="J10" i="1"/>
  <c r="J11" i="1"/>
  <c r="J12" i="1"/>
  <c r="J13" i="1"/>
  <c r="J14" i="1"/>
  <c r="P14" i="1" s="1"/>
  <c r="R14" i="1" s="1"/>
  <c r="J15" i="1"/>
  <c r="P15" i="1" s="1"/>
  <c r="R15" i="1" s="1"/>
  <c r="J16" i="1"/>
  <c r="P16" i="1" s="1"/>
  <c r="R16" i="1" s="1"/>
  <c r="J17" i="1"/>
  <c r="P17" i="1" s="1"/>
  <c r="R17" i="1" s="1"/>
  <c r="J18" i="1"/>
  <c r="P18" i="1" s="1"/>
  <c r="R18" i="1" s="1"/>
  <c r="J19" i="1"/>
  <c r="P19" i="1" s="1"/>
  <c r="R19" i="1" s="1"/>
  <c r="J20" i="1"/>
  <c r="P20" i="1" s="1"/>
  <c r="R20" i="1" s="1"/>
  <c r="J21" i="1"/>
  <c r="P21" i="1" s="1"/>
  <c r="R21" i="1" s="1"/>
  <c r="J22" i="1"/>
  <c r="P22" i="1" s="1"/>
  <c r="R22" i="1" s="1"/>
  <c r="J23" i="1"/>
  <c r="P23" i="1" s="1"/>
  <c r="R23" i="1" s="1"/>
  <c r="J24" i="1"/>
  <c r="P24" i="1" s="1"/>
  <c r="R24" i="1" s="1"/>
  <c r="J25" i="1"/>
  <c r="J26" i="1"/>
  <c r="J27" i="1"/>
  <c r="J28" i="1"/>
  <c r="P28" i="1" s="1"/>
  <c r="R28" i="1" s="1"/>
  <c r="N2" i="1"/>
  <c r="L2" i="1"/>
  <c r="J2" i="1"/>
  <c r="P2" i="1" s="1"/>
  <c r="R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F27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<sst xmlns="http://schemas.openxmlformats.org/spreadsheetml/2006/main" count="20" uniqueCount="20">
  <si>
    <t>τ</t>
  </si>
  <si>
    <t>s</t>
  </si>
  <si>
    <r>
      <t>T</t>
    </r>
    <r>
      <rPr>
        <vertAlign val="subscript"/>
        <sz val="11"/>
        <color theme="1"/>
        <rFont val="Calibri"/>
        <family val="2"/>
        <scheme val="minor"/>
      </rPr>
      <t>aquisição</t>
    </r>
    <r>
      <rPr>
        <sz val="11"/>
        <color theme="1"/>
        <rFont val="Calibri"/>
        <family val="2"/>
        <scheme val="minor"/>
      </rPr>
      <t xml:space="preserve"> [s]</t>
    </r>
  </si>
  <si>
    <r>
      <t>N</t>
    </r>
    <r>
      <rPr>
        <vertAlign val="subscript"/>
        <sz val="11"/>
        <color theme="1"/>
        <rFont val="Calibri"/>
        <family val="2"/>
        <scheme val="minor"/>
      </rPr>
      <t>fixo</t>
    </r>
    <r>
      <rPr>
        <sz val="11"/>
        <color theme="1"/>
        <rFont val="Calibri"/>
        <family val="2"/>
        <scheme val="minor"/>
      </rPr>
      <t xml:space="preserve"> [cts]</t>
    </r>
  </si>
  <si>
    <t>θ [º]</t>
  </si>
  <si>
    <r>
      <t>σ</t>
    </r>
    <r>
      <rPr>
        <vertAlign val="subscript"/>
        <sz val="11"/>
        <color theme="1"/>
        <rFont val="Calibri"/>
        <family val="2"/>
      </rPr>
      <t>fixo</t>
    </r>
    <r>
      <rPr>
        <sz val="11"/>
        <color theme="1"/>
        <rFont val="Calibri"/>
        <family val="2"/>
      </rPr>
      <t xml:space="preserve"> [cts]</t>
    </r>
  </si>
  <si>
    <r>
      <t>N</t>
    </r>
    <r>
      <rPr>
        <vertAlign val="subscript"/>
        <sz val="11"/>
        <color theme="1"/>
        <rFont val="Calibri"/>
        <family val="2"/>
        <scheme val="minor"/>
      </rPr>
      <t>móvel</t>
    </r>
    <r>
      <rPr>
        <sz val="11"/>
        <color theme="1"/>
        <rFont val="Calibri"/>
        <family val="2"/>
        <scheme val="minor"/>
      </rPr>
      <t xml:space="preserve"> [cts]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</si>
  <si>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móvel </t>
    </r>
    <r>
      <rPr>
        <sz val="11"/>
        <color theme="1"/>
        <rFont val="Calibri"/>
        <family val="2"/>
        <scheme val="minor"/>
      </rPr>
      <t>[cts]</t>
    </r>
  </si>
  <si>
    <r>
      <t>N</t>
    </r>
    <r>
      <rPr>
        <vertAlign val="subscript"/>
        <sz val="11"/>
        <color theme="1"/>
        <rFont val="Calibri"/>
        <family val="2"/>
        <scheme val="minor"/>
      </rPr>
      <t>coinc</t>
    </r>
    <r>
      <rPr>
        <sz val="11"/>
        <color theme="1"/>
        <rFont val="Calibri"/>
        <family val="2"/>
        <scheme val="minor"/>
      </rPr>
      <t xml:space="preserve"> [cts]</t>
    </r>
  </si>
  <si>
    <r>
      <t>σ</t>
    </r>
    <r>
      <rPr>
        <vertAlign val="subscript"/>
        <sz val="11"/>
        <color theme="1"/>
        <rFont val="Calibri"/>
        <family val="2"/>
        <scheme val="minor"/>
      </rPr>
      <t>coinc</t>
    </r>
    <r>
      <rPr>
        <sz val="11"/>
        <color theme="1"/>
        <rFont val="Calibri"/>
        <family val="2"/>
        <scheme val="minor"/>
      </rPr>
      <t xml:space="preserve"> [cts]</t>
    </r>
  </si>
  <si>
    <r>
      <t>R</t>
    </r>
    <r>
      <rPr>
        <vertAlign val="subscript"/>
        <sz val="11"/>
        <color theme="1"/>
        <rFont val="Calibri"/>
        <family val="2"/>
        <scheme val="minor"/>
      </rPr>
      <t>fixo</t>
    </r>
    <r>
      <rPr>
        <sz val="11"/>
        <color theme="1"/>
        <rFont val="Calibri"/>
        <family val="2"/>
        <scheme val="minor"/>
      </rPr>
      <t xml:space="preserve"> [cts/s]</t>
    </r>
  </si>
  <si>
    <r>
      <t>σ</t>
    </r>
    <r>
      <rPr>
        <vertAlign val="subscript"/>
        <sz val="11"/>
        <color theme="1"/>
        <rFont val="Calibri"/>
        <family val="2"/>
      </rPr>
      <t>Rfixo</t>
    </r>
    <r>
      <rPr>
        <sz val="11"/>
        <color theme="1"/>
        <rFont val="Calibri"/>
        <family val="2"/>
      </rPr>
      <t xml:space="preserve"> [cts/s]</t>
    </r>
  </si>
  <si>
    <r>
      <t>R</t>
    </r>
    <r>
      <rPr>
        <vertAlign val="subscript"/>
        <sz val="11"/>
        <color theme="1"/>
        <rFont val="Calibri"/>
        <family val="2"/>
        <scheme val="minor"/>
      </rPr>
      <t>móvel</t>
    </r>
    <r>
      <rPr>
        <sz val="11"/>
        <color theme="1"/>
        <rFont val="Calibri"/>
        <family val="2"/>
        <scheme val="minor"/>
      </rPr>
      <t xml:space="preserve"> [cts/s]</t>
    </r>
  </si>
  <si>
    <r>
      <t>σ</t>
    </r>
    <r>
      <rPr>
        <vertAlign val="subscript"/>
        <sz val="11"/>
        <color theme="1"/>
        <rFont val="Calibri"/>
        <family val="2"/>
        <scheme val="minor"/>
      </rPr>
      <t>Rmóvel</t>
    </r>
    <r>
      <rPr>
        <sz val="11"/>
        <color theme="1"/>
        <rFont val="Calibri"/>
        <family val="2"/>
        <scheme val="minor"/>
      </rPr>
      <t xml:space="preserve"> [cts/s]</t>
    </r>
  </si>
  <si>
    <r>
      <t>R</t>
    </r>
    <r>
      <rPr>
        <vertAlign val="subscript"/>
        <sz val="11"/>
        <color theme="1"/>
        <rFont val="Calibri"/>
        <family val="2"/>
        <scheme val="minor"/>
      </rPr>
      <t>coinc</t>
    </r>
    <r>
      <rPr>
        <sz val="11"/>
        <color theme="1"/>
        <rFont val="Calibri"/>
        <family val="2"/>
        <scheme val="minor"/>
      </rPr>
      <t xml:space="preserve"> [cts/s]</t>
    </r>
  </si>
  <si>
    <r>
      <t>σ</t>
    </r>
    <r>
      <rPr>
        <vertAlign val="subscript"/>
        <sz val="11"/>
        <color theme="1"/>
        <rFont val="Calibri"/>
        <family val="2"/>
        <scheme val="minor"/>
      </rPr>
      <t>Rcoinc</t>
    </r>
    <r>
      <rPr>
        <sz val="11"/>
        <color theme="1"/>
        <rFont val="Calibri"/>
        <family val="2"/>
        <scheme val="minor"/>
      </rPr>
      <t xml:space="preserve"> [cts/s]</t>
    </r>
  </si>
  <si>
    <r>
      <t>R</t>
    </r>
    <r>
      <rPr>
        <vertAlign val="subscript"/>
        <sz val="11"/>
        <color theme="1"/>
        <rFont val="Calibri"/>
        <family val="2"/>
        <scheme val="minor"/>
      </rPr>
      <t>fortuitas</t>
    </r>
    <r>
      <rPr>
        <sz val="11"/>
        <color theme="1"/>
        <rFont val="Calibri"/>
        <family val="2"/>
        <scheme val="minor"/>
      </rPr>
      <t xml:space="preserve"> [cts/s]</t>
    </r>
  </si>
  <si>
    <r>
      <t>σ</t>
    </r>
    <r>
      <rPr>
        <vertAlign val="subscript"/>
        <sz val="11"/>
        <color theme="1"/>
        <rFont val="Calibri"/>
        <family val="2"/>
        <scheme val="minor"/>
      </rPr>
      <t>Rfortuitas</t>
    </r>
    <r>
      <rPr>
        <sz val="11"/>
        <color theme="1"/>
        <rFont val="Calibri"/>
        <family val="2"/>
        <scheme val="minor"/>
      </rPr>
      <t xml:space="preserve"> [cts/s]</t>
    </r>
  </si>
  <si>
    <r>
      <t>R</t>
    </r>
    <r>
      <rPr>
        <vertAlign val="subscript"/>
        <sz val="11"/>
        <color theme="1"/>
        <rFont val="Calibri"/>
        <family val="2"/>
        <scheme val="minor"/>
      </rPr>
      <t>corrigido</t>
    </r>
    <r>
      <rPr>
        <sz val="11"/>
        <color theme="1"/>
        <rFont val="Calibri"/>
        <family val="2"/>
        <scheme val="minor"/>
      </rPr>
      <t xml:space="preserve"> [cts/s]</t>
    </r>
  </si>
  <si>
    <r>
      <t>σ</t>
    </r>
    <r>
      <rPr>
        <vertAlign val="subscript"/>
        <sz val="11"/>
        <color theme="1"/>
        <rFont val="Calibri"/>
        <family val="2"/>
        <scheme val="minor"/>
      </rPr>
      <t>Rcorrigido</t>
    </r>
    <r>
      <rPr>
        <sz val="11"/>
        <color theme="1"/>
        <rFont val="Calibri"/>
        <family val="2"/>
        <scheme val="minor"/>
      </rPr>
      <t xml:space="preserve"> [cts/s]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</si>
</sst>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7" fontId="0" fillId="1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7" fontId="0" fillId="11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7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1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76C-2786-43F7-BC6E-383790E89689}">
  <dimension ref="A1:R30"/>
  <sheetViews>
    <sheetView tabSelected="1" zoomScale="85" zoomScaleNormal="85" workbookViewId="0">
      <selection activeCell="G1" sqref="G1"/>
    </sheetView>
  </sheetViews>
  <sheetFormatPr defaultRowHeight="14.4" x14ac:dyDescent="0.3"/>
  <cols>
    <col min="1" max="1" width="11" customWidth="1"/>
    <col min="2" max="2" width="10.44140625" customWidth="1"/>
    <col min="3" max="3" width="11.33203125" customWidth="1"/>
    <col min="4" max="4" width="10.33203125" customWidth="1"/>
    <col min="5" max="5" width="11.5546875" customWidth="1"/>
    <col min="6" max="6" width="11.44140625" customWidth="1"/>
    <col min="7" max="11" width="11.5546875" customWidth="1"/>
    <col min="12" max="12" width="12.88671875" customWidth="1"/>
    <col min="13" max="14" width="11.5546875" customWidth="1"/>
    <col min="15" max="15" width="13.5546875" customWidth="1"/>
    <col min="16" max="16" width="14.6640625" customWidth="1"/>
    <col min="17" max="17" width="14.88671875" customWidth="1"/>
    <col min="18" max="18" width="14.5546875" customWidth="1"/>
  </cols>
  <sheetData>
    <row r="1" spans="1:18" ht="15.6" x14ac:dyDescent="0.3">
      <c r="A1" s="2" t="s">
        <v>2</v>
      </c>
      <c r="B1" s="3" t="s">
        <v>4</v>
      </c>
      <c r="C1" s="4" t="s">
        <v>3</v>
      </c>
      <c r="D1" s="5" t="s">
        <v>5</v>
      </c>
      <c r="E1" s="6" t="s">
        <v>6</v>
      </c>
      <c r="F1" s="7" t="s">
        <v>7</v>
      </c>
      <c r="G1" s="8" t="s">
        <v>8</v>
      </c>
      <c r="H1" s="8" t="s">
        <v>9</v>
      </c>
      <c r="I1" s="4" t="s">
        <v>10</v>
      </c>
      <c r="J1" s="5" t="s">
        <v>11</v>
      </c>
      <c r="K1" s="6" t="s">
        <v>12</v>
      </c>
      <c r="L1" s="7" t="s">
        <v>13</v>
      </c>
      <c r="M1" s="8" t="s">
        <v>14</v>
      </c>
      <c r="N1" s="8" t="s">
        <v>15</v>
      </c>
      <c r="O1" s="9" t="s">
        <v>16</v>
      </c>
      <c r="P1" s="9" t="s">
        <v>17</v>
      </c>
      <c r="Q1" s="9" t="s">
        <v>18</v>
      </c>
      <c r="R1" s="9" t="s">
        <v>19</v>
      </c>
    </row>
    <row r="2" spans="1:18" x14ac:dyDescent="0.3">
      <c r="A2" s="10">
        <v>120</v>
      </c>
      <c r="B2" s="11">
        <v>-20</v>
      </c>
      <c r="C2" s="12">
        <v>55638</v>
      </c>
      <c r="D2" s="13">
        <f>SQRT(C2)</f>
        <v>235.87708663623943</v>
      </c>
      <c r="E2" s="14">
        <v>53375</v>
      </c>
      <c r="F2" s="15">
        <f>SQRT(E2)</f>
        <v>231.03030104295843</v>
      </c>
      <c r="G2" s="16">
        <v>145</v>
      </c>
      <c r="H2" s="17">
        <f>SQRT(G2)</f>
        <v>12.041594578792296</v>
      </c>
      <c r="I2" s="13">
        <f>C2/$A2</f>
        <v>463.65</v>
      </c>
      <c r="J2" s="13">
        <f>D2/$A2</f>
        <v>1.9656423886353285</v>
      </c>
      <c r="K2" s="15">
        <f>E2/$A2</f>
        <v>444.79166666666669</v>
      </c>
      <c r="L2" s="15">
        <f>F2/$A2</f>
        <v>1.9252525086913201</v>
      </c>
      <c r="M2" s="17">
        <f>G2/$A2</f>
        <v>1.2083333333333333</v>
      </c>
      <c r="N2" s="18">
        <f>H2/$A2</f>
        <v>0.1003466214899358</v>
      </c>
      <c r="O2" s="19">
        <f>2*I2*K2*$B$30</f>
        <v>2.0622765624999997E-2</v>
      </c>
      <c r="P2" s="20">
        <f>SQRT((2*I2*L2*$B$30)^2 + (2*J2*K2*$B$30)^2)</f>
        <v>1.2494858801273372E-4</v>
      </c>
      <c r="Q2" s="21">
        <f>M2-O2</f>
        <v>1.1877105677083333</v>
      </c>
      <c r="R2" s="22">
        <f>SQRT((N2^2)+(P2^2))</f>
        <v>0.10034669928101318</v>
      </c>
    </row>
    <row r="3" spans="1:18" x14ac:dyDescent="0.3">
      <c r="A3" s="10">
        <v>60</v>
      </c>
      <c r="B3" s="11">
        <v>-15</v>
      </c>
      <c r="C3" s="12">
        <v>27874</v>
      </c>
      <c r="D3" s="13">
        <f t="shared" ref="D3:D28" si="0">SQRT(C3)</f>
        <v>166.95508378003947</v>
      </c>
      <c r="E3" s="14">
        <v>26667</v>
      </c>
      <c r="F3" s="15">
        <f t="shared" ref="F3:F28" si="1">SQRT(E3)</f>
        <v>163.30033680308193</v>
      </c>
      <c r="G3" s="16">
        <v>329</v>
      </c>
      <c r="H3" s="17">
        <f t="shared" ref="H3:H28" si="2">SQRT(G3)</f>
        <v>18.138357147217054</v>
      </c>
      <c r="I3" s="13">
        <f t="shared" ref="I3:I28" si="3">C3/$A3</f>
        <v>464.56666666666666</v>
      </c>
      <c r="J3" s="13">
        <f t="shared" ref="J3:J28" si="4">D3/$A3</f>
        <v>2.7825847296673247</v>
      </c>
      <c r="K3" s="15">
        <f t="shared" ref="K3:K28" si="5">E3/$A3</f>
        <v>444.45</v>
      </c>
      <c r="L3" s="15">
        <f t="shared" ref="L3:L28" si="6">F3/$A3</f>
        <v>2.7216722800513655</v>
      </c>
      <c r="M3" s="17">
        <f t="shared" ref="M3:M28" si="7">G3/$A3</f>
        <v>5.4833333333333334</v>
      </c>
      <c r="N3" s="18">
        <f t="shared" ref="N3:N28" si="8">H3/$A3</f>
        <v>0.30230595245361758</v>
      </c>
      <c r="O3" s="19">
        <f>2*I3*K3*$B$30</f>
        <v>2.0647665499999999E-2</v>
      </c>
      <c r="P3" s="20">
        <f t="shared" ref="P3:P29" si="9">SQRT((2*I3*L3*$B$30)^2 + (2*J3*K3*$B$30)^2)</f>
        <v>1.7686657903279491E-4</v>
      </c>
      <c r="Q3" s="21">
        <f t="shared" ref="Q3:Q28" si="10">M3-O3</f>
        <v>5.4626856678333331</v>
      </c>
      <c r="R3" s="22">
        <f t="shared" ref="R3:R28" si="11">SQRT((N3^2)+(P3^2))</f>
        <v>0.30230600419223508</v>
      </c>
    </row>
    <row r="4" spans="1:18" x14ac:dyDescent="0.3">
      <c r="A4" s="10">
        <v>60</v>
      </c>
      <c r="B4" s="11">
        <v>-12</v>
      </c>
      <c r="C4" s="12">
        <v>28062</v>
      </c>
      <c r="D4" s="13">
        <f t="shared" si="0"/>
        <v>167.5171632997646</v>
      </c>
      <c r="E4" s="14">
        <v>26744</v>
      </c>
      <c r="F4" s="15">
        <f t="shared" si="1"/>
        <v>163.53592877407704</v>
      </c>
      <c r="G4" s="16">
        <v>1461</v>
      </c>
      <c r="H4" s="17">
        <f t="shared" si="2"/>
        <v>38.223029707232783</v>
      </c>
      <c r="I4" s="13">
        <f t="shared" si="3"/>
        <v>467.7</v>
      </c>
      <c r="J4" s="13">
        <f t="shared" si="4"/>
        <v>2.7919527216627436</v>
      </c>
      <c r="K4" s="15">
        <f t="shared" si="5"/>
        <v>445.73333333333335</v>
      </c>
      <c r="L4" s="15">
        <f t="shared" si="6"/>
        <v>2.7255988129012838</v>
      </c>
      <c r="M4" s="17">
        <f t="shared" si="7"/>
        <v>24.35</v>
      </c>
      <c r="N4" s="18">
        <f t="shared" si="8"/>
        <v>0.63705049512054635</v>
      </c>
      <c r="O4" s="19">
        <f>2*I4*K4*$B$30</f>
        <v>2.0846948000000001E-2</v>
      </c>
      <c r="P4" s="20">
        <f t="shared" si="9"/>
        <v>1.7814926887990429E-4</v>
      </c>
      <c r="Q4" s="21">
        <f t="shared" si="10"/>
        <v>24.329153052000002</v>
      </c>
      <c r="R4" s="22">
        <f t="shared" si="11"/>
        <v>0.6370505200300014</v>
      </c>
    </row>
    <row r="5" spans="1:18" x14ac:dyDescent="0.3">
      <c r="A5" s="10">
        <v>20</v>
      </c>
      <c r="B5" s="11">
        <v>-10</v>
      </c>
      <c r="C5" s="12">
        <v>9328</v>
      </c>
      <c r="D5" s="13">
        <f t="shared" si="0"/>
        <v>96.581571741197095</v>
      </c>
      <c r="E5" s="14">
        <v>8908</v>
      </c>
      <c r="F5" s="15">
        <f t="shared" si="1"/>
        <v>94.382201711975341</v>
      </c>
      <c r="G5" s="16">
        <v>850</v>
      </c>
      <c r="H5" s="17">
        <f t="shared" si="2"/>
        <v>29.154759474226502</v>
      </c>
      <c r="I5" s="13">
        <f t="shared" si="3"/>
        <v>466.4</v>
      </c>
      <c r="J5" s="13">
        <f t="shared" si="4"/>
        <v>4.8290785870598549</v>
      </c>
      <c r="K5" s="15">
        <f t="shared" si="5"/>
        <v>445.4</v>
      </c>
      <c r="L5" s="15">
        <f t="shared" si="6"/>
        <v>4.7191100855987669</v>
      </c>
      <c r="M5" s="17">
        <f t="shared" si="7"/>
        <v>42.5</v>
      </c>
      <c r="N5" s="17">
        <f t="shared" si="8"/>
        <v>1.4577379737113252</v>
      </c>
      <c r="O5" s="19">
        <f t="shared" ref="O3:O28" si="12">2*I5*K5*$B$30</f>
        <v>2.0773455999999996E-2</v>
      </c>
      <c r="P5" s="20">
        <f t="shared" si="9"/>
        <v>3.0774370164797846E-4</v>
      </c>
      <c r="Q5" s="21">
        <f t="shared" si="10"/>
        <v>42.479226543999999</v>
      </c>
      <c r="R5" s="22">
        <f t="shared" si="11"/>
        <v>1.4577380061952785</v>
      </c>
    </row>
    <row r="6" spans="1:18" x14ac:dyDescent="0.3">
      <c r="A6" s="10">
        <v>20</v>
      </c>
      <c r="B6" s="11">
        <v>-9</v>
      </c>
      <c r="C6" s="12">
        <v>9401</v>
      </c>
      <c r="D6" s="13">
        <f t="shared" si="0"/>
        <v>96.958754117408091</v>
      </c>
      <c r="E6" s="14">
        <v>9034</v>
      </c>
      <c r="F6" s="15">
        <f t="shared" si="1"/>
        <v>95.047356617635614</v>
      </c>
      <c r="G6" s="16">
        <v>1112</v>
      </c>
      <c r="H6" s="17">
        <f t="shared" si="2"/>
        <v>33.346664001066131</v>
      </c>
      <c r="I6" s="13">
        <f t="shared" si="3"/>
        <v>470.05</v>
      </c>
      <c r="J6" s="13">
        <f t="shared" si="4"/>
        <v>4.8479377058704047</v>
      </c>
      <c r="K6" s="15">
        <f t="shared" si="5"/>
        <v>451.7</v>
      </c>
      <c r="L6" s="15">
        <f t="shared" si="6"/>
        <v>4.7523678308817807</v>
      </c>
      <c r="M6" s="17">
        <f t="shared" si="7"/>
        <v>55.6</v>
      </c>
      <c r="N6" s="17">
        <f t="shared" si="8"/>
        <v>1.6673332000533065</v>
      </c>
      <c r="O6" s="19">
        <f t="shared" si="12"/>
        <v>2.1232158499999997E-2</v>
      </c>
      <c r="P6" s="20">
        <f t="shared" si="9"/>
        <v>3.1281577723458098E-4</v>
      </c>
      <c r="Q6" s="21">
        <f t="shared" si="10"/>
        <v>55.578767841500003</v>
      </c>
      <c r="R6" s="22">
        <f t="shared" si="11"/>
        <v>1.6673332293976839</v>
      </c>
    </row>
    <row r="7" spans="1:18" x14ac:dyDescent="0.3">
      <c r="A7" s="10">
        <v>20</v>
      </c>
      <c r="B7" s="11">
        <v>-8</v>
      </c>
      <c r="C7" s="12">
        <v>9270</v>
      </c>
      <c r="D7" s="13">
        <f t="shared" si="0"/>
        <v>96.280839215287273</v>
      </c>
      <c r="E7" s="14">
        <v>8928</v>
      </c>
      <c r="F7" s="15">
        <f t="shared" si="1"/>
        <v>94.488094488141726</v>
      </c>
      <c r="G7" s="16">
        <v>1270</v>
      </c>
      <c r="H7" s="17">
        <f t="shared" si="2"/>
        <v>35.637059362410923</v>
      </c>
      <c r="I7" s="13">
        <f t="shared" si="3"/>
        <v>463.5</v>
      </c>
      <c r="J7" s="13">
        <f t="shared" si="4"/>
        <v>4.8140419607643636</v>
      </c>
      <c r="K7" s="15">
        <f t="shared" si="5"/>
        <v>446.4</v>
      </c>
      <c r="L7" s="15">
        <f t="shared" si="6"/>
        <v>4.7244047244070861</v>
      </c>
      <c r="M7" s="17">
        <f t="shared" si="7"/>
        <v>63.5</v>
      </c>
      <c r="N7" s="17">
        <f t="shared" si="8"/>
        <v>1.7818529681205462</v>
      </c>
      <c r="O7" s="19">
        <f t="shared" si="12"/>
        <v>2.069064E-2</v>
      </c>
      <c r="P7" s="20">
        <f t="shared" si="9"/>
        <v>3.0680949574613881E-4</v>
      </c>
      <c r="Q7" s="21">
        <f t="shared" si="10"/>
        <v>63.479309360000002</v>
      </c>
      <c r="R7" s="22">
        <f t="shared" si="11"/>
        <v>1.7818529945346409</v>
      </c>
    </row>
    <row r="8" spans="1:18" x14ac:dyDescent="0.3">
      <c r="A8" s="10">
        <v>20</v>
      </c>
      <c r="B8" s="11">
        <v>-7</v>
      </c>
      <c r="C8" s="12">
        <v>9457</v>
      </c>
      <c r="D8" s="13">
        <f t="shared" si="0"/>
        <v>97.24710792614863</v>
      </c>
      <c r="E8" s="14">
        <v>8845</v>
      </c>
      <c r="F8" s="15">
        <f t="shared" si="1"/>
        <v>94.047860156411858</v>
      </c>
      <c r="G8" s="16">
        <v>1500</v>
      </c>
      <c r="H8" s="17">
        <f t="shared" si="2"/>
        <v>38.729833462074168</v>
      </c>
      <c r="I8" s="13">
        <f t="shared" si="3"/>
        <v>472.85</v>
      </c>
      <c r="J8" s="13">
        <f t="shared" si="4"/>
        <v>4.8623553963074313</v>
      </c>
      <c r="K8" s="15">
        <f t="shared" si="5"/>
        <v>442.25</v>
      </c>
      <c r="L8" s="15">
        <f t="shared" si="6"/>
        <v>4.7023930078205929</v>
      </c>
      <c r="M8" s="17">
        <f t="shared" si="7"/>
        <v>75</v>
      </c>
      <c r="N8" s="17">
        <f t="shared" si="8"/>
        <v>1.9364916731037085</v>
      </c>
      <c r="O8" s="19">
        <f t="shared" si="12"/>
        <v>2.0911791249999999E-2</v>
      </c>
      <c r="P8" s="20">
        <f t="shared" si="9"/>
        <v>3.0932491148366148E-4</v>
      </c>
      <c r="Q8" s="21">
        <f t="shared" si="10"/>
        <v>74.979088208749999</v>
      </c>
      <c r="R8" s="22">
        <f t="shared" si="11"/>
        <v>1.936491697808669</v>
      </c>
    </row>
    <row r="9" spans="1:18" x14ac:dyDescent="0.3">
      <c r="A9" s="10">
        <v>20</v>
      </c>
      <c r="B9" s="11">
        <v>-6</v>
      </c>
      <c r="C9" s="12">
        <v>9474</v>
      </c>
      <c r="D9" s="13">
        <f t="shared" si="0"/>
        <v>97.334474879150605</v>
      </c>
      <c r="E9" s="14">
        <v>9079</v>
      </c>
      <c r="F9" s="15">
        <f t="shared" si="1"/>
        <v>95.283786658591609</v>
      </c>
      <c r="G9" s="16">
        <v>1838</v>
      </c>
      <c r="H9" s="17">
        <f t="shared" si="2"/>
        <v>42.871902220452036</v>
      </c>
      <c r="I9" s="13">
        <f t="shared" si="3"/>
        <v>473.7</v>
      </c>
      <c r="J9" s="13">
        <f t="shared" si="4"/>
        <v>4.8667237439575306</v>
      </c>
      <c r="K9" s="15">
        <f t="shared" si="5"/>
        <v>453.95</v>
      </c>
      <c r="L9" s="15">
        <f t="shared" si="6"/>
        <v>4.7641893329295808</v>
      </c>
      <c r="M9" s="17">
        <f t="shared" si="7"/>
        <v>91.9</v>
      </c>
      <c r="N9" s="17">
        <f t="shared" si="8"/>
        <v>2.1435951110226017</v>
      </c>
      <c r="O9" s="19">
        <f t="shared" si="12"/>
        <v>2.1503611499999999E-2</v>
      </c>
      <c r="P9" s="20">
        <f t="shared" si="9"/>
        <v>3.1581501870537286E-4</v>
      </c>
      <c r="Q9" s="21">
        <f t="shared" si="10"/>
        <v>91.878496388500011</v>
      </c>
      <c r="R9" s="22">
        <f t="shared" si="11"/>
        <v>2.1435951342870525</v>
      </c>
    </row>
    <row r="10" spans="1:18" x14ac:dyDescent="0.3">
      <c r="A10" s="10">
        <v>20</v>
      </c>
      <c r="B10" s="11">
        <v>-5</v>
      </c>
      <c r="C10" s="12">
        <v>9490</v>
      </c>
      <c r="D10" s="13">
        <f t="shared" si="0"/>
        <v>97.416631023660429</v>
      </c>
      <c r="E10" s="14">
        <v>9036</v>
      </c>
      <c r="F10" s="15">
        <f t="shared" si="1"/>
        <v>95.057877106529162</v>
      </c>
      <c r="G10" s="16">
        <v>2036</v>
      </c>
      <c r="H10" s="17">
        <f t="shared" si="2"/>
        <v>45.122056690713912</v>
      </c>
      <c r="I10" s="13">
        <f t="shared" si="3"/>
        <v>474.5</v>
      </c>
      <c r="J10" s="13">
        <f t="shared" si="4"/>
        <v>4.8708315511830218</v>
      </c>
      <c r="K10" s="15">
        <f t="shared" si="5"/>
        <v>451.8</v>
      </c>
      <c r="L10" s="15">
        <f t="shared" si="6"/>
        <v>4.7528938553264579</v>
      </c>
      <c r="M10" s="17">
        <f t="shared" si="7"/>
        <v>101.8</v>
      </c>
      <c r="N10" s="17">
        <f t="shared" si="8"/>
        <v>2.2561028345356955</v>
      </c>
      <c r="O10" s="19">
        <f t="shared" si="12"/>
        <v>2.1437910000000001E-2</v>
      </c>
      <c r="P10" s="20">
        <f t="shared" si="9"/>
        <v>3.1510265020307264E-4</v>
      </c>
      <c r="Q10" s="21">
        <f t="shared" si="10"/>
        <v>101.77856208999999</v>
      </c>
      <c r="R10" s="22">
        <f t="shared" si="11"/>
        <v>2.2561028565403838</v>
      </c>
    </row>
    <row r="11" spans="1:18" x14ac:dyDescent="0.3">
      <c r="A11" s="10">
        <v>20</v>
      </c>
      <c r="B11" s="11">
        <v>-4</v>
      </c>
      <c r="C11" s="12">
        <v>9147</v>
      </c>
      <c r="D11" s="13">
        <f t="shared" si="0"/>
        <v>95.639949811781065</v>
      </c>
      <c r="E11" s="14">
        <v>8962</v>
      </c>
      <c r="F11" s="15">
        <f t="shared" si="1"/>
        <v>94.667840368310934</v>
      </c>
      <c r="G11" s="16">
        <v>2189</v>
      </c>
      <c r="H11" s="17">
        <f t="shared" si="2"/>
        <v>46.786750261158339</v>
      </c>
      <c r="I11" s="13">
        <f t="shared" si="3"/>
        <v>457.35</v>
      </c>
      <c r="J11" s="13">
        <f t="shared" si="4"/>
        <v>4.7819974905890534</v>
      </c>
      <c r="K11" s="15">
        <f t="shared" si="5"/>
        <v>448.1</v>
      </c>
      <c r="L11" s="15">
        <f t="shared" si="6"/>
        <v>4.7333920184155467</v>
      </c>
      <c r="M11" s="17">
        <f t="shared" si="7"/>
        <v>109.45</v>
      </c>
      <c r="N11" s="17">
        <f t="shared" si="8"/>
        <v>2.339337513057917</v>
      </c>
      <c r="O11" s="19">
        <f t="shared" si="12"/>
        <v>2.0493853500000003E-2</v>
      </c>
      <c r="P11" s="20">
        <f t="shared" si="9"/>
        <v>3.0459940620079188E-4</v>
      </c>
      <c r="Q11" s="21">
        <f t="shared" si="10"/>
        <v>109.4295061465</v>
      </c>
      <c r="R11" s="22">
        <f t="shared" si="11"/>
        <v>2.339337532888488</v>
      </c>
    </row>
    <row r="12" spans="1:18" x14ac:dyDescent="0.3">
      <c r="A12" s="10">
        <v>20</v>
      </c>
      <c r="B12" s="11">
        <v>-3</v>
      </c>
      <c r="C12" s="12">
        <v>9342</v>
      </c>
      <c r="D12" s="13">
        <f t="shared" si="0"/>
        <v>96.654022161522079</v>
      </c>
      <c r="E12" s="14">
        <v>8914</v>
      </c>
      <c r="F12" s="15">
        <f t="shared" si="1"/>
        <v>94.413982015377357</v>
      </c>
      <c r="G12" s="16">
        <v>2422</v>
      </c>
      <c r="H12" s="17">
        <f t="shared" si="2"/>
        <v>49.213819197457127</v>
      </c>
      <c r="I12" s="13">
        <f t="shared" si="3"/>
        <v>467.1</v>
      </c>
      <c r="J12" s="13">
        <f t="shared" si="4"/>
        <v>4.8327011080761038</v>
      </c>
      <c r="K12" s="15">
        <f t="shared" si="5"/>
        <v>445.7</v>
      </c>
      <c r="L12" s="15">
        <f t="shared" si="6"/>
        <v>4.7206991007688677</v>
      </c>
      <c r="M12" s="17">
        <f t="shared" si="7"/>
        <v>121.1</v>
      </c>
      <c r="N12" s="17">
        <f t="shared" si="8"/>
        <v>2.4606909598728564</v>
      </c>
      <c r="O12" s="19">
        <f t="shared" si="12"/>
        <v>2.0818646999999999E-2</v>
      </c>
      <c r="P12" s="20">
        <f t="shared" si="9"/>
        <v>3.0824714906710815E-4</v>
      </c>
      <c r="Q12" s="21">
        <f t="shared" si="10"/>
        <v>121.079181353</v>
      </c>
      <c r="R12" s="22">
        <f t="shared" si="11"/>
        <v>2.4606909791796903</v>
      </c>
    </row>
    <row r="13" spans="1:18" x14ac:dyDescent="0.3">
      <c r="A13" s="10">
        <v>20</v>
      </c>
      <c r="B13" s="11">
        <v>-2</v>
      </c>
      <c r="C13" s="12">
        <v>9392</v>
      </c>
      <c r="D13" s="13">
        <f t="shared" si="0"/>
        <v>96.91233151668574</v>
      </c>
      <c r="E13" s="14">
        <v>8913</v>
      </c>
      <c r="F13" s="15">
        <f t="shared" si="1"/>
        <v>94.408686041062978</v>
      </c>
      <c r="G13" s="16">
        <v>2735</v>
      </c>
      <c r="H13" s="17">
        <f t="shared" si="2"/>
        <v>52.297227459971531</v>
      </c>
      <c r="I13" s="13">
        <f t="shared" si="3"/>
        <v>469.6</v>
      </c>
      <c r="J13" s="13">
        <f t="shared" si="4"/>
        <v>4.8456165758342866</v>
      </c>
      <c r="K13" s="15">
        <f t="shared" si="5"/>
        <v>445.65</v>
      </c>
      <c r="L13" s="15">
        <f t="shared" si="6"/>
        <v>4.7204343020531487</v>
      </c>
      <c r="M13" s="17">
        <f t="shared" si="7"/>
        <v>136.75</v>
      </c>
      <c r="N13" s="17">
        <f t="shared" si="8"/>
        <v>2.6148613729985763</v>
      </c>
      <c r="O13" s="19">
        <f t="shared" si="12"/>
        <v>2.0927723999999998E-2</v>
      </c>
      <c r="P13" s="20">
        <f t="shared" si="9"/>
        <v>3.0946808713500654E-4</v>
      </c>
      <c r="Q13" s="21">
        <f t="shared" si="10"/>
        <v>136.72907227600001</v>
      </c>
      <c r="R13" s="22">
        <f t="shared" si="11"/>
        <v>2.6148613913113055</v>
      </c>
    </row>
    <row r="14" spans="1:18" x14ac:dyDescent="0.3">
      <c r="A14" s="10">
        <v>20</v>
      </c>
      <c r="B14" s="11">
        <v>-1</v>
      </c>
      <c r="C14" s="12">
        <v>9431</v>
      </c>
      <c r="D14" s="13">
        <f t="shared" si="0"/>
        <v>97.113335850438176</v>
      </c>
      <c r="E14" s="14">
        <v>9010</v>
      </c>
      <c r="F14" s="15">
        <f t="shared" si="1"/>
        <v>94.921019800674287</v>
      </c>
      <c r="G14" s="16">
        <v>2843</v>
      </c>
      <c r="H14" s="17">
        <f t="shared" si="2"/>
        <v>53.319789947073126</v>
      </c>
      <c r="I14" s="13">
        <f t="shared" si="3"/>
        <v>471.55</v>
      </c>
      <c r="J14" s="13">
        <f t="shared" si="4"/>
        <v>4.8556667925219088</v>
      </c>
      <c r="K14" s="15">
        <f t="shared" si="5"/>
        <v>450.5</v>
      </c>
      <c r="L14" s="15">
        <f t="shared" si="6"/>
        <v>4.746050990033714</v>
      </c>
      <c r="M14" s="17">
        <f t="shared" si="7"/>
        <v>142.15</v>
      </c>
      <c r="N14" s="17">
        <f t="shared" si="8"/>
        <v>2.6659894973536562</v>
      </c>
      <c r="O14" s="19">
        <f t="shared" si="12"/>
        <v>2.1243327499999999E-2</v>
      </c>
      <c r="P14" s="20">
        <f t="shared" si="9"/>
        <v>3.1294895846906883E-4</v>
      </c>
      <c r="Q14" s="21">
        <f t="shared" si="10"/>
        <v>142.1287566725</v>
      </c>
      <c r="R14" s="22">
        <f t="shared" si="11"/>
        <v>2.6659895157215177</v>
      </c>
    </row>
    <row r="15" spans="1:18" x14ac:dyDescent="0.3">
      <c r="A15" s="10">
        <v>20</v>
      </c>
      <c r="B15" s="11">
        <v>0</v>
      </c>
      <c r="C15" s="12">
        <v>9463</v>
      </c>
      <c r="D15" s="13">
        <f t="shared" si="0"/>
        <v>97.277952281079607</v>
      </c>
      <c r="E15" s="14">
        <v>8898</v>
      </c>
      <c r="F15" s="15">
        <f t="shared" si="1"/>
        <v>94.329210746194633</v>
      </c>
      <c r="G15" s="16">
        <v>2750</v>
      </c>
      <c r="H15" s="17">
        <f t="shared" si="2"/>
        <v>52.440442408507579</v>
      </c>
      <c r="I15" s="13">
        <f t="shared" si="3"/>
        <v>473.15</v>
      </c>
      <c r="J15" s="13">
        <f t="shared" si="4"/>
        <v>4.8638976140539807</v>
      </c>
      <c r="K15" s="15">
        <f t="shared" si="5"/>
        <v>444.9</v>
      </c>
      <c r="L15" s="15">
        <f t="shared" si="6"/>
        <v>4.7164605373097315</v>
      </c>
      <c r="M15" s="17">
        <f t="shared" si="7"/>
        <v>137.5</v>
      </c>
      <c r="N15" s="17">
        <f t="shared" si="8"/>
        <v>2.6220221204253789</v>
      </c>
      <c r="O15" s="19">
        <f t="shared" si="12"/>
        <v>2.1050443499999995E-2</v>
      </c>
      <c r="P15" s="20">
        <f t="shared" si="9"/>
        <v>3.1084851338855553E-4</v>
      </c>
      <c r="Q15" s="21">
        <f t="shared" si="10"/>
        <v>137.4789495565</v>
      </c>
      <c r="R15" s="22">
        <f t="shared" si="11"/>
        <v>2.6220221388513862</v>
      </c>
    </row>
    <row r="16" spans="1:18" x14ac:dyDescent="0.3">
      <c r="A16" s="10">
        <v>20</v>
      </c>
      <c r="B16" s="11">
        <v>1</v>
      </c>
      <c r="C16" s="12">
        <v>9481</v>
      </c>
      <c r="D16" s="13">
        <f t="shared" si="0"/>
        <v>97.37042672187485</v>
      </c>
      <c r="E16" s="14">
        <v>8922</v>
      </c>
      <c r="F16" s="15">
        <f t="shared" si="1"/>
        <v>94.456339120251741</v>
      </c>
      <c r="G16" s="16">
        <v>2797</v>
      </c>
      <c r="H16" s="17">
        <f t="shared" si="2"/>
        <v>52.886671288709408</v>
      </c>
      <c r="I16" s="13">
        <f t="shared" si="3"/>
        <v>474.05</v>
      </c>
      <c r="J16" s="13">
        <f t="shared" si="4"/>
        <v>4.8685213360937425</v>
      </c>
      <c r="K16" s="15">
        <f t="shared" si="5"/>
        <v>446.1</v>
      </c>
      <c r="L16" s="15">
        <f t="shared" si="6"/>
        <v>4.7228169560125872</v>
      </c>
      <c r="M16" s="17">
        <f t="shared" si="7"/>
        <v>139.85</v>
      </c>
      <c r="N16" s="17">
        <f t="shared" si="8"/>
        <v>2.6443335644354704</v>
      </c>
      <c r="O16" s="19">
        <f t="shared" si="12"/>
        <v>2.1147370500000002E-2</v>
      </c>
      <c r="P16" s="20">
        <f t="shared" si="9"/>
        <v>3.1191948452745784E-4</v>
      </c>
      <c r="Q16" s="21">
        <f t="shared" si="10"/>
        <v>139.82885262950001</v>
      </c>
      <c r="R16" s="22">
        <f t="shared" si="11"/>
        <v>2.6443335828321217</v>
      </c>
    </row>
    <row r="17" spans="1:18" x14ac:dyDescent="0.3">
      <c r="A17" s="10">
        <v>20</v>
      </c>
      <c r="B17" s="11">
        <v>2</v>
      </c>
      <c r="C17" s="12">
        <v>9379</v>
      </c>
      <c r="D17" s="13">
        <f t="shared" si="0"/>
        <v>96.845237363537919</v>
      </c>
      <c r="E17" s="14">
        <v>8972</v>
      </c>
      <c r="F17" s="15">
        <f t="shared" si="1"/>
        <v>94.720641889716944</v>
      </c>
      <c r="G17" s="16">
        <v>2566</v>
      </c>
      <c r="H17" s="17">
        <f t="shared" si="2"/>
        <v>50.655700567655757</v>
      </c>
      <c r="I17" s="13">
        <f t="shared" si="3"/>
        <v>468.95</v>
      </c>
      <c r="J17" s="13">
        <f t="shared" si="4"/>
        <v>4.8422618681768963</v>
      </c>
      <c r="K17" s="15">
        <f t="shared" si="5"/>
        <v>448.6</v>
      </c>
      <c r="L17" s="15">
        <f t="shared" si="6"/>
        <v>4.7360320944858474</v>
      </c>
      <c r="M17" s="17">
        <f t="shared" si="7"/>
        <v>128.30000000000001</v>
      </c>
      <c r="N17" s="17">
        <f t="shared" si="8"/>
        <v>2.5327850283827877</v>
      </c>
      <c r="O17" s="19">
        <f t="shared" si="12"/>
        <v>2.1037096999999998E-2</v>
      </c>
      <c r="P17" s="20">
        <f t="shared" si="9"/>
        <v>3.1066532114439488E-4</v>
      </c>
      <c r="Q17" s="21">
        <f t="shared" si="10"/>
        <v>128.27896290300001</v>
      </c>
      <c r="R17" s="22">
        <f t="shared" si="11"/>
        <v>2.5327850474355182</v>
      </c>
    </row>
    <row r="18" spans="1:18" x14ac:dyDescent="0.3">
      <c r="A18" s="10">
        <v>20</v>
      </c>
      <c r="B18" s="11">
        <v>3</v>
      </c>
      <c r="C18" s="12">
        <v>9314</v>
      </c>
      <c r="D18" s="13">
        <f t="shared" si="0"/>
        <v>96.509066931558294</v>
      </c>
      <c r="E18" s="14">
        <v>9068</v>
      </c>
      <c r="F18" s="15">
        <f t="shared" si="1"/>
        <v>95.226046856939305</v>
      </c>
      <c r="G18" s="16">
        <v>2424</v>
      </c>
      <c r="H18" s="17">
        <f t="shared" si="2"/>
        <v>49.234134500364682</v>
      </c>
      <c r="I18" s="13">
        <f t="shared" si="3"/>
        <v>465.7</v>
      </c>
      <c r="J18" s="13">
        <f t="shared" si="4"/>
        <v>4.8254533465779144</v>
      </c>
      <c r="K18" s="15">
        <f t="shared" si="5"/>
        <v>453.4</v>
      </c>
      <c r="L18" s="15">
        <f t="shared" si="6"/>
        <v>4.7613023428469656</v>
      </c>
      <c r="M18" s="17">
        <f t="shared" si="7"/>
        <v>121.2</v>
      </c>
      <c r="N18" s="17">
        <f t="shared" si="8"/>
        <v>2.4617067250182343</v>
      </c>
      <c r="O18" s="19">
        <f t="shared" si="12"/>
        <v>2.1114837999999997E-2</v>
      </c>
      <c r="P18" s="20">
        <f t="shared" si="9"/>
        <v>3.1150158591731114E-4</v>
      </c>
      <c r="Q18" s="21">
        <f t="shared" si="10"/>
        <v>121.178885162</v>
      </c>
      <c r="R18" s="22">
        <f t="shared" si="11"/>
        <v>2.4617067447267633</v>
      </c>
    </row>
    <row r="19" spans="1:18" x14ac:dyDescent="0.3">
      <c r="A19" s="10">
        <v>20</v>
      </c>
      <c r="B19" s="11">
        <v>4</v>
      </c>
      <c r="C19" s="12">
        <v>9278</v>
      </c>
      <c r="D19" s="13">
        <f t="shared" si="0"/>
        <v>96.322375385992217</v>
      </c>
      <c r="E19" s="14">
        <v>8882</v>
      </c>
      <c r="F19" s="15">
        <f t="shared" si="1"/>
        <v>94.244363226667303</v>
      </c>
      <c r="G19" s="16">
        <v>2114</v>
      </c>
      <c r="H19" s="17">
        <f t="shared" si="2"/>
        <v>45.978255730290599</v>
      </c>
      <c r="I19" s="13">
        <f t="shared" si="3"/>
        <v>463.9</v>
      </c>
      <c r="J19" s="13">
        <f t="shared" si="4"/>
        <v>4.816118769299611</v>
      </c>
      <c r="K19" s="15">
        <f t="shared" si="5"/>
        <v>444.1</v>
      </c>
      <c r="L19" s="15">
        <f t="shared" si="6"/>
        <v>4.7122181613333654</v>
      </c>
      <c r="M19" s="17">
        <f t="shared" si="7"/>
        <v>105.7</v>
      </c>
      <c r="N19" s="17">
        <f t="shared" si="8"/>
        <v>2.29891278651453</v>
      </c>
      <c r="O19" s="19">
        <f t="shared" si="12"/>
        <v>2.0601798999999997E-2</v>
      </c>
      <c r="P19" s="20">
        <f t="shared" si="9"/>
        <v>3.0583029192674812E-4</v>
      </c>
      <c r="Q19" s="21">
        <f t="shared" si="10"/>
        <v>105.679398201</v>
      </c>
      <c r="R19" s="22">
        <f t="shared" si="11"/>
        <v>2.298912806857226</v>
      </c>
    </row>
    <row r="20" spans="1:18" x14ac:dyDescent="0.3">
      <c r="A20" s="10">
        <v>20</v>
      </c>
      <c r="B20" s="11">
        <v>5</v>
      </c>
      <c r="C20" s="12">
        <v>9487</v>
      </c>
      <c r="D20" s="13">
        <f t="shared" si="0"/>
        <v>97.401232025062185</v>
      </c>
      <c r="E20" s="14">
        <v>9010</v>
      </c>
      <c r="F20" s="15">
        <f t="shared" si="1"/>
        <v>94.921019800674287</v>
      </c>
      <c r="G20" s="16">
        <v>1993</v>
      </c>
      <c r="H20" s="17">
        <f t="shared" si="2"/>
        <v>44.643028571099428</v>
      </c>
      <c r="I20" s="13">
        <f t="shared" si="3"/>
        <v>474.35</v>
      </c>
      <c r="J20" s="13">
        <f t="shared" si="4"/>
        <v>4.8700616012531093</v>
      </c>
      <c r="K20" s="15">
        <f t="shared" si="5"/>
        <v>450.5</v>
      </c>
      <c r="L20" s="15">
        <f t="shared" si="6"/>
        <v>4.746050990033714</v>
      </c>
      <c r="M20" s="17">
        <f t="shared" si="7"/>
        <v>99.65</v>
      </c>
      <c r="N20" s="17">
        <f t="shared" si="8"/>
        <v>2.2321514285549715</v>
      </c>
      <c r="O20" s="19">
        <f t="shared" si="12"/>
        <v>2.1369467499999999E-2</v>
      </c>
      <c r="P20" s="20">
        <f t="shared" si="9"/>
        <v>3.1435292282222375E-4</v>
      </c>
      <c r="Q20" s="21">
        <f t="shared" si="10"/>
        <v>99.628630532500011</v>
      </c>
      <c r="R20" s="22">
        <f t="shared" si="11"/>
        <v>2.2321514506900648</v>
      </c>
    </row>
    <row r="21" spans="1:18" x14ac:dyDescent="0.3">
      <c r="A21" s="10">
        <v>20</v>
      </c>
      <c r="B21" s="11">
        <v>6</v>
      </c>
      <c r="C21" s="12">
        <v>9453</v>
      </c>
      <c r="D21" s="13">
        <f t="shared" si="0"/>
        <v>97.226539586678697</v>
      </c>
      <c r="E21" s="14">
        <v>8983</v>
      </c>
      <c r="F21" s="15">
        <f t="shared" si="1"/>
        <v>94.778689587902619</v>
      </c>
      <c r="G21" s="16">
        <v>1691</v>
      </c>
      <c r="H21" s="17">
        <f t="shared" si="2"/>
        <v>41.121770389904178</v>
      </c>
      <c r="I21" s="13">
        <f t="shared" si="3"/>
        <v>472.65</v>
      </c>
      <c r="J21" s="13">
        <f t="shared" si="4"/>
        <v>4.8613269793339349</v>
      </c>
      <c r="K21" s="15">
        <f t="shared" si="5"/>
        <v>449.15</v>
      </c>
      <c r="L21" s="15">
        <f t="shared" si="6"/>
        <v>4.7389344793951311</v>
      </c>
      <c r="M21" s="17">
        <f t="shared" si="7"/>
        <v>84.55</v>
      </c>
      <c r="N21" s="17">
        <f t="shared" si="8"/>
        <v>2.056088519495209</v>
      </c>
      <c r="O21" s="19">
        <f t="shared" si="12"/>
        <v>2.1229074749999997E-2</v>
      </c>
      <c r="P21" s="20">
        <f t="shared" si="9"/>
        <v>3.1280154335097194E-4</v>
      </c>
      <c r="Q21" s="21">
        <f t="shared" si="10"/>
        <v>84.528770925250001</v>
      </c>
      <c r="R21" s="22">
        <f t="shared" si="11"/>
        <v>2.0560885432891274</v>
      </c>
    </row>
    <row r="22" spans="1:18" x14ac:dyDescent="0.3">
      <c r="A22" s="10">
        <v>20</v>
      </c>
      <c r="B22" s="11">
        <v>7</v>
      </c>
      <c r="C22" s="12">
        <v>9333</v>
      </c>
      <c r="D22" s="13">
        <f t="shared" si="0"/>
        <v>96.607453128627711</v>
      </c>
      <c r="E22" s="14">
        <v>8884</v>
      </c>
      <c r="F22" s="15">
        <f t="shared" si="1"/>
        <v>94.254973343585434</v>
      </c>
      <c r="G22" s="16">
        <v>1464</v>
      </c>
      <c r="H22" s="17">
        <f t="shared" si="2"/>
        <v>38.262252939417984</v>
      </c>
      <c r="I22" s="13">
        <f t="shared" si="3"/>
        <v>466.65</v>
      </c>
      <c r="J22" s="13">
        <f t="shared" si="4"/>
        <v>4.8303726564313854</v>
      </c>
      <c r="K22" s="15">
        <f t="shared" si="5"/>
        <v>444.2</v>
      </c>
      <c r="L22" s="15">
        <f t="shared" si="6"/>
        <v>4.7127486671792713</v>
      </c>
      <c r="M22" s="17">
        <f t="shared" si="7"/>
        <v>73.2</v>
      </c>
      <c r="N22" s="17">
        <f t="shared" si="8"/>
        <v>1.9131126469708992</v>
      </c>
      <c r="O22" s="19">
        <f t="shared" si="12"/>
        <v>2.0728593E-2</v>
      </c>
      <c r="P22" s="20">
        <f t="shared" si="9"/>
        <v>3.0725102875376996E-4</v>
      </c>
      <c r="Q22" s="21">
        <f t="shared" si="10"/>
        <v>73.179271407000002</v>
      </c>
      <c r="R22" s="22">
        <f t="shared" si="11"/>
        <v>1.9131126716435694</v>
      </c>
    </row>
    <row r="23" spans="1:18" x14ac:dyDescent="0.3">
      <c r="A23" s="10">
        <v>20</v>
      </c>
      <c r="B23" s="11">
        <v>8</v>
      </c>
      <c r="C23" s="12">
        <v>9190</v>
      </c>
      <c r="D23" s="13">
        <f t="shared" si="0"/>
        <v>95.864487689654922</v>
      </c>
      <c r="E23" s="14">
        <v>8971</v>
      </c>
      <c r="F23" s="15">
        <f t="shared" si="1"/>
        <v>94.715363062176976</v>
      </c>
      <c r="G23" s="16">
        <v>1228</v>
      </c>
      <c r="H23" s="17">
        <f t="shared" si="2"/>
        <v>35.042830935870462</v>
      </c>
      <c r="I23" s="13">
        <f t="shared" si="3"/>
        <v>459.5</v>
      </c>
      <c r="J23" s="13">
        <f t="shared" si="4"/>
        <v>4.7932243844827465</v>
      </c>
      <c r="K23" s="15">
        <f t="shared" si="5"/>
        <v>448.55</v>
      </c>
      <c r="L23" s="15">
        <f t="shared" si="6"/>
        <v>4.7357681531088485</v>
      </c>
      <c r="M23" s="17">
        <f t="shared" si="7"/>
        <v>61.4</v>
      </c>
      <c r="N23" s="17">
        <f t="shared" si="8"/>
        <v>1.7521415467935231</v>
      </c>
      <c r="O23" s="19">
        <f t="shared" si="12"/>
        <v>2.0610872499999999E-2</v>
      </c>
      <c r="P23" s="20">
        <f t="shared" si="9"/>
        <v>3.0590605399064105E-4</v>
      </c>
      <c r="Q23" s="21">
        <f t="shared" si="10"/>
        <v>61.379389127499998</v>
      </c>
      <c r="R23" s="22">
        <f t="shared" si="11"/>
        <v>1.7521415734975623</v>
      </c>
    </row>
    <row r="24" spans="1:18" x14ac:dyDescent="0.3">
      <c r="A24" s="10">
        <v>20</v>
      </c>
      <c r="B24" s="11">
        <v>9</v>
      </c>
      <c r="C24" s="12">
        <v>9409</v>
      </c>
      <c r="D24" s="13">
        <f t="shared" si="0"/>
        <v>97</v>
      </c>
      <c r="E24" s="14">
        <v>9137</v>
      </c>
      <c r="F24" s="15">
        <f t="shared" si="1"/>
        <v>95.587656106842587</v>
      </c>
      <c r="G24" s="16">
        <v>1011</v>
      </c>
      <c r="H24" s="17">
        <f t="shared" si="2"/>
        <v>31.796226191169293</v>
      </c>
      <c r="I24" s="13">
        <f t="shared" si="3"/>
        <v>470.45</v>
      </c>
      <c r="J24" s="13">
        <f t="shared" si="4"/>
        <v>4.8499999999999996</v>
      </c>
      <c r="K24" s="15">
        <f t="shared" si="5"/>
        <v>456.85</v>
      </c>
      <c r="L24" s="15">
        <f t="shared" si="6"/>
        <v>4.779382805342129</v>
      </c>
      <c r="M24" s="17">
        <f t="shared" si="7"/>
        <v>50.55</v>
      </c>
      <c r="N24" s="17">
        <f t="shared" si="8"/>
        <v>1.5898113095584647</v>
      </c>
      <c r="O24" s="19">
        <f t="shared" si="12"/>
        <v>2.149250825E-2</v>
      </c>
      <c r="P24" s="20">
        <f t="shared" si="9"/>
        <v>3.1567390532181305E-4</v>
      </c>
      <c r="Q24" s="21">
        <f t="shared" si="10"/>
        <v>50.528507491749998</v>
      </c>
      <c r="R24" s="22">
        <f t="shared" si="11"/>
        <v>1.5898113408986663</v>
      </c>
    </row>
    <row r="25" spans="1:18" x14ac:dyDescent="0.3">
      <c r="A25" s="10">
        <v>20</v>
      </c>
      <c r="B25" s="11">
        <v>10</v>
      </c>
      <c r="C25" s="12">
        <v>9218</v>
      </c>
      <c r="D25" s="13">
        <f t="shared" si="0"/>
        <v>96.010416101587651</v>
      </c>
      <c r="E25" s="14">
        <v>9040</v>
      </c>
      <c r="F25" s="15">
        <f t="shared" si="1"/>
        <v>95.078914592037705</v>
      </c>
      <c r="G25" s="16">
        <v>781</v>
      </c>
      <c r="H25" s="17">
        <f t="shared" si="2"/>
        <v>27.946377224964241</v>
      </c>
      <c r="I25" s="13">
        <f t="shared" si="3"/>
        <v>460.9</v>
      </c>
      <c r="J25" s="13">
        <f t="shared" si="4"/>
        <v>4.8005208050793824</v>
      </c>
      <c r="K25" s="15">
        <f t="shared" si="5"/>
        <v>452</v>
      </c>
      <c r="L25" s="15">
        <f t="shared" si="6"/>
        <v>4.7539457296018854</v>
      </c>
      <c r="M25" s="17">
        <f t="shared" si="7"/>
        <v>39.049999999999997</v>
      </c>
      <c r="N25" s="17">
        <f t="shared" si="8"/>
        <v>1.3973188612482121</v>
      </c>
      <c r="O25" s="19">
        <f t="shared" si="12"/>
        <v>2.0832679999999999E-2</v>
      </c>
      <c r="P25" s="20">
        <f t="shared" si="9"/>
        <v>3.0836790990633245E-4</v>
      </c>
      <c r="Q25" s="21">
        <f t="shared" si="10"/>
        <v>39.029167319999999</v>
      </c>
      <c r="R25" s="22">
        <f t="shared" si="11"/>
        <v>1.3973188952743638</v>
      </c>
    </row>
    <row r="26" spans="1:18" x14ac:dyDescent="0.3">
      <c r="A26" s="10">
        <v>60</v>
      </c>
      <c r="B26" s="11">
        <v>12</v>
      </c>
      <c r="C26" s="12">
        <v>28175</v>
      </c>
      <c r="D26" s="13">
        <f t="shared" si="0"/>
        <v>167.8541033159452</v>
      </c>
      <c r="E26" s="14">
        <v>27052</v>
      </c>
      <c r="F26" s="15">
        <f t="shared" si="1"/>
        <v>164.47492210060474</v>
      </c>
      <c r="G26" s="16">
        <v>1246</v>
      </c>
      <c r="H26" s="17">
        <f t="shared" si="2"/>
        <v>35.298725189445584</v>
      </c>
      <c r="I26" s="13">
        <f t="shared" si="3"/>
        <v>469.58333333333331</v>
      </c>
      <c r="J26" s="13">
        <f t="shared" si="4"/>
        <v>2.7975683885990867</v>
      </c>
      <c r="K26" s="15">
        <f t="shared" si="5"/>
        <v>450.86666666666667</v>
      </c>
      <c r="L26" s="15">
        <f t="shared" si="6"/>
        <v>2.7412487016767457</v>
      </c>
      <c r="M26" s="17">
        <f t="shared" si="7"/>
        <v>20.766666666666666</v>
      </c>
      <c r="N26" s="18">
        <f t="shared" si="8"/>
        <v>0.58831208649075972</v>
      </c>
      <c r="O26" s="19">
        <f t="shared" si="12"/>
        <v>2.117194722222222E-2</v>
      </c>
      <c r="P26" s="20">
        <f t="shared" si="9"/>
        <v>1.8022078506050316E-4</v>
      </c>
      <c r="Q26" s="21">
        <f t="shared" si="10"/>
        <v>20.745494719444444</v>
      </c>
      <c r="R26" s="22">
        <f t="shared" si="11"/>
        <v>0.58831211409475714</v>
      </c>
    </row>
    <row r="27" spans="1:18" x14ac:dyDescent="0.3">
      <c r="A27" s="10">
        <v>60</v>
      </c>
      <c r="B27" s="11">
        <v>15</v>
      </c>
      <c r="C27" s="12">
        <v>27984</v>
      </c>
      <c r="D27" s="13">
        <f t="shared" si="0"/>
        <v>167.28418933061187</v>
      </c>
      <c r="E27" s="14">
        <v>26697</v>
      </c>
      <c r="F27" s="15">
        <f t="shared" si="1"/>
        <v>163.39216627488602</v>
      </c>
      <c r="G27" s="16">
        <v>232</v>
      </c>
      <c r="H27" s="17">
        <f t="shared" si="2"/>
        <v>15.231546211727817</v>
      </c>
      <c r="I27" s="13">
        <f t="shared" si="3"/>
        <v>466.4</v>
      </c>
      <c r="J27" s="13">
        <f t="shared" si="4"/>
        <v>2.7880698221768645</v>
      </c>
      <c r="K27" s="15">
        <f t="shared" si="5"/>
        <v>444.95</v>
      </c>
      <c r="L27" s="15">
        <f t="shared" si="6"/>
        <v>2.7232027712481002</v>
      </c>
      <c r="M27" s="17">
        <f t="shared" si="7"/>
        <v>3.8666666666666667</v>
      </c>
      <c r="N27" s="18">
        <f t="shared" si="8"/>
        <v>0.25385910352879698</v>
      </c>
      <c r="O27" s="19">
        <f t="shared" si="12"/>
        <v>2.0752468E-2</v>
      </c>
      <c r="P27" s="20">
        <f t="shared" si="9"/>
        <v>1.7754230346502396E-4</v>
      </c>
      <c r="Q27" s="21">
        <f t="shared" si="10"/>
        <v>3.8459141986666667</v>
      </c>
      <c r="R27" s="22">
        <f t="shared" si="11"/>
        <v>0.25385916561297128</v>
      </c>
    </row>
    <row r="28" spans="1:18" x14ac:dyDescent="0.3">
      <c r="A28" s="10">
        <v>120</v>
      </c>
      <c r="B28" s="11">
        <v>20</v>
      </c>
      <c r="C28" s="12">
        <v>56126</v>
      </c>
      <c r="D28" s="13">
        <f t="shared" si="0"/>
        <v>236.90926533168769</v>
      </c>
      <c r="E28" s="14">
        <v>53328</v>
      </c>
      <c r="F28" s="15">
        <f t="shared" si="1"/>
        <v>230.92856038177695</v>
      </c>
      <c r="G28" s="16">
        <v>109</v>
      </c>
      <c r="H28" s="17">
        <f t="shared" si="2"/>
        <v>10.440306508910551</v>
      </c>
      <c r="I28" s="13">
        <f t="shared" si="3"/>
        <v>467.71666666666664</v>
      </c>
      <c r="J28" s="13">
        <f t="shared" si="4"/>
        <v>1.9742438777640641</v>
      </c>
      <c r="K28" s="15">
        <f t="shared" si="5"/>
        <v>444.4</v>
      </c>
      <c r="L28" s="15">
        <f t="shared" si="6"/>
        <v>1.9244046698481412</v>
      </c>
      <c r="M28" s="17">
        <f t="shared" si="7"/>
        <v>0.90833333333333333</v>
      </c>
      <c r="N28" s="18">
        <f t="shared" si="8"/>
        <v>8.7002554240921251E-2</v>
      </c>
      <c r="O28" s="19">
        <f t="shared" si="12"/>
        <v>2.0785328666666665E-2</v>
      </c>
      <c r="P28" s="20">
        <f t="shared" si="9"/>
        <v>1.2569355823791948E-4</v>
      </c>
      <c r="Q28" s="21">
        <f t="shared" si="10"/>
        <v>0.88754800466666661</v>
      </c>
      <c r="R28" s="22">
        <f t="shared" si="11"/>
        <v>8.7002645036314996E-2</v>
      </c>
    </row>
    <row r="29" spans="1:18" x14ac:dyDescent="0.3">
      <c r="P29" s="1"/>
    </row>
    <row r="30" spans="1:18" x14ac:dyDescent="0.3">
      <c r="A30" s="23" t="s">
        <v>0</v>
      </c>
      <c r="B30" s="24">
        <v>4.9999999999999998E-8</v>
      </c>
      <c r="C30" s="2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Ferreira Biu</dc:creator>
  <cp:lastModifiedBy>João Pedro Ferreira Biu</cp:lastModifiedBy>
  <dcterms:created xsi:type="dcterms:W3CDTF">2022-09-19T21:57:11Z</dcterms:created>
  <dcterms:modified xsi:type="dcterms:W3CDTF">2022-09-19T22:40:04Z</dcterms:modified>
</cp:coreProperties>
</file>