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brav-my.sharepoint.com/personal/joaopedro_marques_fibrav_com_br/Documents/Área de Trabalho/project_pricing2.0/data/"/>
    </mc:Choice>
  </mc:AlternateContent>
  <xr:revisionPtr revIDLastSave="100" documentId="13_ncr:1_{277B1890-B857-4D65-8F5F-44DFFC6D2391}" xr6:coauthVersionLast="47" xr6:coauthVersionMax="47" xr10:uidLastSave="{B8B85FF2-ABAB-44F7-8BC4-8A8E8E28FB12}"/>
  <bookViews>
    <workbookView xWindow="-120" yWindow="-120" windowWidth="29040" windowHeight="15720" xr2:uid="{860E973E-558A-4615-B09E-6AC1ECF73945}"/>
  </bookViews>
  <sheets>
    <sheet name="Funcionários" sheetId="1" r:id="rId1"/>
    <sheet name="FPTE" sheetId="2" r:id="rId2"/>
    <sheet name="Escada" sheetId="5" r:id="rId3"/>
    <sheet name="Com Véu" sheetId="3" r:id="rId4"/>
    <sheet name="Guarda-Corp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G27" i="1"/>
  <c r="I27" i="1" s="1"/>
  <c r="J27" i="1" s="1"/>
  <c r="H27" i="1"/>
  <c r="H35" i="1"/>
  <c r="F19" i="1"/>
  <c r="F20" i="1"/>
  <c r="G20" i="1"/>
  <c r="H20" i="1"/>
  <c r="F22" i="1"/>
  <c r="F23" i="1"/>
  <c r="F18" i="1"/>
  <c r="F28" i="1"/>
  <c r="F29" i="1"/>
  <c r="F30" i="1"/>
  <c r="F15" i="1"/>
  <c r="F16" i="1"/>
  <c r="F17" i="1"/>
  <c r="F2" i="1"/>
  <c r="F3" i="1"/>
  <c r="F4" i="1"/>
  <c r="F5" i="1"/>
  <c r="F6" i="1"/>
  <c r="F7" i="1"/>
  <c r="F8" i="1"/>
  <c r="F9" i="1"/>
  <c r="F10" i="1"/>
  <c r="F11" i="1"/>
  <c r="F24" i="1"/>
  <c r="F25" i="1"/>
  <c r="F26" i="1"/>
  <c r="F31" i="1"/>
  <c r="F32" i="1"/>
  <c r="F33" i="1"/>
  <c r="F34" i="1"/>
  <c r="F12" i="1"/>
  <c r="F13" i="1"/>
  <c r="F14" i="1"/>
  <c r="G18" i="1"/>
  <c r="G19" i="1"/>
  <c r="G28" i="1"/>
  <c r="G29" i="1"/>
  <c r="G30" i="1"/>
  <c r="G15" i="1"/>
  <c r="G16" i="1"/>
  <c r="G17" i="1"/>
  <c r="G2" i="1"/>
  <c r="G3" i="1"/>
  <c r="G4" i="1"/>
  <c r="G5" i="1"/>
  <c r="G6" i="1"/>
  <c r="G7" i="1"/>
  <c r="G8" i="1"/>
  <c r="G9" i="1"/>
  <c r="G10" i="1"/>
  <c r="G11" i="1"/>
  <c r="G24" i="1"/>
  <c r="G25" i="1"/>
  <c r="G26" i="1"/>
  <c r="G31" i="1"/>
  <c r="G32" i="1"/>
  <c r="G33" i="1"/>
  <c r="G34" i="1"/>
  <c r="G12" i="1"/>
  <c r="G13" i="1"/>
  <c r="G14" i="1"/>
  <c r="G21" i="1"/>
  <c r="G22" i="1"/>
  <c r="G23" i="1"/>
  <c r="H18" i="1"/>
  <c r="H19" i="1"/>
  <c r="H28" i="1"/>
  <c r="H29" i="1"/>
  <c r="H30" i="1"/>
  <c r="H15" i="1"/>
  <c r="H16" i="1"/>
  <c r="H17" i="1"/>
  <c r="H2" i="1"/>
  <c r="H3" i="1"/>
  <c r="H4" i="1"/>
  <c r="H5" i="1"/>
  <c r="H6" i="1"/>
  <c r="H7" i="1"/>
  <c r="H8" i="1"/>
  <c r="H9" i="1"/>
  <c r="H10" i="1"/>
  <c r="H11" i="1"/>
  <c r="H24" i="1"/>
  <c r="H25" i="1"/>
  <c r="H26" i="1"/>
  <c r="H31" i="1"/>
  <c r="H32" i="1"/>
  <c r="H33" i="1"/>
  <c r="H34" i="1"/>
  <c r="H12" i="1"/>
  <c r="H13" i="1"/>
  <c r="H14" i="1"/>
  <c r="F21" i="1"/>
  <c r="H2" i="4"/>
  <c r="H3" i="4"/>
  <c r="H4" i="4"/>
  <c r="H5" i="4"/>
  <c r="H2" i="5"/>
  <c r="H3" i="5"/>
  <c r="H4" i="5"/>
  <c r="H5" i="5"/>
  <c r="H6" i="5"/>
  <c r="V2" i="2"/>
  <c r="V3" i="2"/>
  <c r="V4" i="2"/>
  <c r="V5" i="2"/>
  <c r="V6" i="2"/>
  <c r="V7" i="2"/>
  <c r="T12" i="3"/>
  <c r="I3" i="1" l="1"/>
  <c r="J3" i="1" s="1"/>
  <c r="F35" i="1"/>
  <c r="G35" i="1"/>
  <c r="I10" i="1"/>
  <c r="J10" i="1" s="1"/>
  <c r="I31" i="1"/>
  <c r="J31" i="1" s="1"/>
  <c r="I20" i="1"/>
  <c r="J20" i="1" s="1"/>
  <c r="I22" i="1"/>
  <c r="J22" i="1" s="1"/>
  <c r="I6" i="1"/>
  <c r="J6" i="1" s="1"/>
  <c r="I25" i="1"/>
  <c r="J25" i="1" s="1"/>
  <c r="I34" i="1"/>
  <c r="J34" i="1" s="1"/>
  <c r="I14" i="1"/>
  <c r="J14" i="1" s="1"/>
  <c r="I30" i="1"/>
  <c r="J30" i="1" s="1"/>
  <c r="I13" i="1"/>
  <c r="J13" i="1" s="1"/>
  <c r="I24" i="1"/>
  <c r="J24" i="1" s="1"/>
  <c r="I5" i="1"/>
  <c r="J5" i="1" s="1"/>
  <c r="I29" i="1"/>
  <c r="J29" i="1" s="1"/>
  <c r="I33" i="1"/>
  <c r="J33" i="1" s="1"/>
  <c r="I2" i="1"/>
  <c r="J2" i="1" s="1"/>
  <c r="I23" i="1"/>
  <c r="J23" i="1" s="1"/>
  <c r="I12" i="1"/>
  <c r="J12" i="1" s="1"/>
  <c r="I4" i="1"/>
  <c r="J4" i="1" s="1"/>
  <c r="I32" i="1"/>
  <c r="J32" i="1" s="1"/>
  <c r="I11" i="1"/>
  <c r="J11" i="1" s="1"/>
  <c r="I28" i="1"/>
  <c r="J28" i="1" s="1"/>
  <c r="I9" i="1"/>
  <c r="J9" i="1" s="1"/>
  <c r="I19" i="1"/>
  <c r="J19" i="1" s="1"/>
  <c r="I18" i="1"/>
  <c r="J18" i="1" s="1"/>
  <c r="I17" i="1"/>
  <c r="J17" i="1" s="1"/>
  <c r="I8" i="1"/>
  <c r="J8" i="1" s="1"/>
  <c r="I16" i="1"/>
  <c r="J16" i="1" s="1"/>
  <c r="I21" i="1"/>
  <c r="J21" i="1" s="1"/>
  <c r="I26" i="1"/>
  <c r="J26" i="1" s="1"/>
  <c r="I7" i="1"/>
  <c r="J7" i="1" s="1"/>
  <c r="I15" i="1"/>
  <c r="J15" i="1" s="1"/>
  <c r="I35" i="1" l="1"/>
  <c r="J35" i="1" s="1"/>
</calcChain>
</file>

<file path=xl/sharedStrings.xml><?xml version="1.0" encoding="utf-8"?>
<sst xmlns="http://schemas.openxmlformats.org/spreadsheetml/2006/main" count="167" uniqueCount="89">
  <si>
    <t>Laminas</t>
  </si>
  <si>
    <t>Flanges</t>
  </si>
  <si>
    <t>Montagem</t>
  </si>
  <si>
    <t>Estrutura</t>
  </si>
  <si>
    <t>Pintura</t>
  </si>
  <si>
    <t>Carregamento</t>
  </si>
  <si>
    <t>Mecânica</t>
  </si>
  <si>
    <t>Noturno</t>
  </si>
  <si>
    <t>Helione</t>
  </si>
  <si>
    <t>Engenharia</t>
  </si>
  <si>
    <t>Chediak</t>
  </si>
  <si>
    <t>Guerra</t>
  </si>
  <si>
    <t>Setor</t>
  </si>
  <si>
    <t>Volume</t>
  </si>
  <si>
    <t>1,5</t>
  </si>
  <si>
    <t>Marcação</t>
  </si>
  <si>
    <t>Calderaria (2 pessoas)</t>
  </si>
  <si>
    <t>Pintura (por aplicação)</t>
  </si>
  <si>
    <t>Mecânica(2 pessoas)</t>
  </si>
  <si>
    <t>Carregamento(3pessoas)</t>
  </si>
  <si>
    <t>Funcionário</t>
  </si>
  <si>
    <t>Função</t>
  </si>
  <si>
    <t>Lider</t>
  </si>
  <si>
    <t>Auxiliar</t>
  </si>
  <si>
    <t>Calderaria</t>
  </si>
  <si>
    <t>Montagem (3P)</t>
  </si>
  <si>
    <t>Montagem (4P</t>
  </si>
  <si>
    <t>Custo/dia(R$)</t>
  </si>
  <si>
    <t>lider</t>
  </si>
  <si>
    <t>auxiliar1</t>
  </si>
  <si>
    <t>auxiliar2</t>
  </si>
  <si>
    <t>Coordenador</t>
  </si>
  <si>
    <t>Documentos</t>
  </si>
  <si>
    <t>Desenhos</t>
  </si>
  <si>
    <t>Laminas - Dias</t>
  </si>
  <si>
    <t>Laminas - Pessoas</t>
  </si>
  <si>
    <t>Flanges - Dias</t>
  </si>
  <si>
    <t>Flanges - Pessoas</t>
  </si>
  <si>
    <t>Montagem - Dias</t>
  </si>
  <si>
    <t>Montagem - Pessoas</t>
  </si>
  <si>
    <t>Estrutura - Dias</t>
  </si>
  <si>
    <t>Estrutura - Pessoas</t>
  </si>
  <si>
    <t>Calderaria - Dias</t>
  </si>
  <si>
    <t>Calderaria - Pessoas</t>
  </si>
  <si>
    <t>Pintura - Dias</t>
  </si>
  <si>
    <t>Pintura - Pessoas</t>
  </si>
  <si>
    <t>Carregamento - Dias</t>
  </si>
  <si>
    <t>Carregamento - Pessoas</t>
  </si>
  <si>
    <t>Mecânica - Dias</t>
  </si>
  <si>
    <t>Mecânica - Pessoas</t>
  </si>
  <si>
    <t>Noturno - Dias</t>
  </si>
  <si>
    <t>Noturno - Pessoas</t>
  </si>
  <si>
    <t>Engenharia - Dias</t>
  </si>
  <si>
    <t>Engenharia - Pessoas</t>
  </si>
  <si>
    <t>Coluna1</t>
  </si>
  <si>
    <t>Diâmetro</t>
  </si>
  <si>
    <t>Comprimento Total</t>
  </si>
  <si>
    <t>Salário</t>
  </si>
  <si>
    <t>INS</t>
  </si>
  <si>
    <t>13º Salário</t>
  </si>
  <si>
    <t>Bonus</t>
  </si>
  <si>
    <t>Custo/Mês</t>
  </si>
  <si>
    <t>Danilo Martins</t>
  </si>
  <si>
    <t xml:space="preserve">Abert Firmino da Silva </t>
  </si>
  <si>
    <t xml:space="preserve">Leandro Augusto dos Santos </t>
  </si>
  <si>
    <t>1/3 Férias</t>
  </si>
  <si>
    <t>José Gonçalves Siqueira Neto</t>
  </si>
  <si>
    <t>Lucas de Carvalho Loureiro</t>
  </si>
  <si>
    <t>Auxiliar Padrao</t>
  </si>
  <si>
    <t>Ricardo Luiz Gentil de Souza</t>
  </si>
  <si>
    <t>Helder dos Santos Ferreira</t>
  </si>
  <si>
    <t>Rian Carlos Candido Rosa</t>
  </si>
  <si>
    <t>Jeison de Sousa Matias</t>
  </si>
  <si>
    <t>Evandro Luiz de Paula</t>
  </si>
  <si>
    <t>Mateus Ribeiro Nogueira</t>
  </si>
  <si>
    <t>João Paulo Alexandre</t>
  </si>
  <si>
    <t>Gian Rodrigues dos Santos</t>
  </si>
  <si>
    <t>Jaison  candido soares</t>
  </si>
  <si>
    <t>Rodolfo Dias de Souza</t>
  </si>
  <si>
    <t xml:space="preserve">Narciso Leilo da Cruz  </t>
  </si>
  <si>
    <t>Alexandre Nascimento</t>
  </si>
  <si>
    <t>Edenilson dos Santos Reis Pinto</t>
  </si>
  <si>
    <t xml:space="preserve">Daniel de Andrade Martinez </t>
  </si>
  <si>
    <t xml:space="preserve">Bruno de Paula Augusto </t>
  </si>
  <si>
    <t xml:space="preserve">Alison Eduardo de Souza </t>
  </si>
  <si>
    <t>Valmir Antônio Carlos</t>
  </si>
  <si>
    <t>Matheus Ribeiro da Silva Pereira</t>
  </si>
  <si>
    <t xml:space="preserve">Wellisson Johni da Silva </t>
  </si>
  <si>
    <t xml:space="preserve">Romenson Jose Bonfim da Cunha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</si>
</sst>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vertical="center" wrapText="1"/>
    </xf>
    <xf numFmtId="164" fontId="0" fillId="0" borderId="0" xfId="1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</cellXfs>
  <cellStyles count="2">
    <cellStyle name="Moeda" xfId="1" builtinId="4"/>
    <cellStyle name="Normal" xfId="0" builtinId="0"/>
  </cellStyles>
  <dxfs count="58">
    <dxf>
      <alignment horizontal="left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79BA14-8BB5-4AC1-B246-219D861C93D1}" name="Tabela2" displayName="Tabela2" ref="A1:J35" totalsRowShown="0" headerRowDxfId="57" dataDxfId="56">
  <autoFilter ref="A1:J35" xr:uid="{5979BA14-8BB5-4AC1-B246-219D861C93D1}"/>
  <sortState xmlns:xlrd2="http://schemas.microsoft.com/office/spreadsheetml/2017/richdata2" ref="A2:J35">
    <sortCondition ref="A1:A35"/>
  </sortState>
  <tableColumns count="10">
    <tableColumn id="1" xr3:uid="{D36D3C3E-9C48-4C81-BD36-5B33C5A0E375}" name="Setor" dataDxfId="55"/>
    <tableColumn id="2" xr3:uid="{B77FF4E2-07F2-44E6-87F8-155A5129DA11}" name="Função" dataDxfId="2"/>
    <tableColumn id="3" xr3:uid="{82878C25-2485-406C-9351-51FB110632C0}" name="Funcionário" dataDxfId="0"/>
    <tableColumn id="9" xr3:uid="{745BE9CB-2B3B-4F83-9047-76DB10DF3577}" name="Salário" dataDxfId="1" dataCellStyle="Moeda"/>
    <tableColumn id="8" xr3:uid="{034D8550-52F9-4F66-B4B2-C03FD2A15886}" name="INS" dataDxfId="8"/>
    <tableColumn id="7" xr3:uid="{0CACE753-3778-4667-A4E2-6162B9F32BDE}" name="13º Salário" dataDxfId="7">
      <calculatedColumnFormula>D2</calculatedColumnFormula>
    </tableColumn>
    <tableColumn id="10" xr3:uid="{F40D702A-7CC7-4D79-B4E0-98FE6DB10CE5}" name="1/3 Férias" dataDxfId="6">
      <calculatedColumnFormula>Tabela2[[#This Row],[Salário]]/3</calculatedColumnFormula>
    </tableColumn>
    <tableColumn id="6" xr3:uid="{43BB1130-B5B9-4C65-912E-8018B057A2A3}" name="Bonus" dataDxfId="5">
      <calculatedColumnFormula>Tabela2[[#This Row],[Salário]]/3</calculatedColumnFormula>
    </tableColumn>
    <tableColumn id="5" xr3:uid="{12451167-46EE-40E2-AD77-1B202BBF7BC9}" name="Custo/Mês" dataDxfId="4">
      <calculatedColumnFormula>((D2+E2)*2)+((G2+F2)/12)</calculatedColumnFormula>
    </tableColumn>
    <tableColumn id="4" xr3:uid="{CC9B668A-7D62-4099-85DB-B67C13010795}" name="Custo/dia(R$)" dataDxfId="3">
      <calculatedColumnFormula>I2/22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1FE479-D350-400E-9787-C1025423EB22}" name="Tabela1" displayName="Tabela1" ref="A1:V7" totalsRowShown="0" headerRowDxfId="54" dataDxfId="53">
  <autoFilter ref="A1:V7" xr:uid="{041FE479-D350-400E-9787-C1025423EB22}"/>
  <tableColumns count="22">
    <tableColumn id="1" xr3:uid="{A5C71B6D-FD56-4F01-86D4-9753C35A4FEF}" name="Volume" dataDxfId="52"/>
    <tableColumn id="2" xr3:uid="{F8543296-741C-403B-8FF8-B823BC2B481D}" name="Laminas - Dias" dataDxfId="51"/>
    <tableColumn id="3" xr3:uid="{BFBFF23B-3036-4C47-9248-CF3F6461322E}" name="Laminas - Pessoas" dataDxfId="50"/>
    <tableColumn id="4" xr3:uid="{EE020B40-BB70-4D71-A473-4109884ADB2F}" name="Flanges - Dias" dataDxfId="49"/>
    <tableColumn id="5" xr3:uid="{7911D8E6-2D8E-451D-90BC-64191B6BE3CE}" name="Flanges - Pessoas" dataDxfId="48"/>
    <tableColumn id="6" xr3:uid="{1A734221-2246-4462-B8E1-096794E646C9}" name="Montagem - Dias" dataDxfId="47"/>
    <tableColumn id="7" xr3:uid="{4034C981-89B6-48AE-8DAD-1214AC7FBE6E}" name="Montagem - Pessoas" dataDxfId="46"/>
    <tableColumn id="8" xr3:uid="{C3890A8B-25AA-4F27-9E04-0122067DA05D}" name="Estrutura - Dias" dataDxfId="45"/>
    <tableColumn id="9" xr3:uid="{61944C9F-553C-41DC-B802-D0C589B3A850}" name="Estrutura - Pessoas" dataDxfId="44"/>
    <tableColumn id="12" xr3:uid="{2C96DC28-13A5-4968-9D8F-2D60E84BE7AE}" name="Calderaria - Dias" dataDxfId="43"/>
    <tableColumn id="13" xr3:uid="{6478A107-4615-4662-8720-40D2E56D844B}" name="Calderaria - Pessoas" dataDxfId="42"/>
    <tableColumn id="14" xr3:uid="{952B3B53-34E2-4DB9-8555-A9C2EF7A17AE}" name="Pintura - Dias" dataDxfId="41"/>
    <tableColumn id="15" xr3:uid="{B2F214A5-6FE3-408C-A5AC-A8F8E50192D9}" name="Pintura - Pessoas" dataDxfId="40"/>
    <tableColumn id="16" xr3:uid="{E1AD1A4F-A203-4260-8A43-1862B51AE019}" name="Carregamento - Dias" dataDxfId="39"/>
    <tableColumn id="17" xr3:uid="{A00F7E72-0142-443D-A8EF-112786DF0D7C}" name="Carregamento - Pessoas" dataDxfId="38"/>
    <tableColumn id="18" xr3:uid="{495BFFCC-D54A-429A-A89A-6F6292969824}" name="Mecânica - Dias" dataDxfId="37"/>
    <tableColumn id="19" xr3:uid="{C973B6A0-8F36-4E7A-8CE3-51C83493F8EC}" name="Mecânica - Pessoas" dataDxfId="36"/>
    <tableColumn id="20" xr3:uid="{E97B7621-E076-4433-AED0-B68A199D236B}" name="Noturno - Dias" dataDxfId="35"/>
    <tableColumn id="21" xr3:uid="{41EF05FB-0FF0-4232-B7D0-B0617FDF4950}" name="Noturno - Pessoas" dataDxfId="34"/>
    <tableColumn id="22" xr3:uid="{8AAAB7D8-956E-4162-9E89-BC662E019CC1}" name="Engenharia - Dias" dataDxfId="33"/>
    <tableColumn id="23" xr3:uid="{C16693A9-D4B5-4A9E-A273-57E22A5C9809}" name="Engenharia - Pessoas" dataDxfId="32"/>
    <tableColumn id="24" xr3:uid="{B1C84129-5D4D-4666-B26B-D04929877029}" name="Coluna1" dataDxfId="31">
      <calculatedColumnFormula>(150*Tabela1[[#This Row],[Laminas - Dias]]*Tabela1[[#This Row],[Laminas - Pessoas]])+(150*Tabela1[[#This Row],[Flanges - Dias]]*Tabela1[[#This Row],[Flanges - Pessoas]])+(150*Tabela1[[#This Row],[Montagem - Dias]]*Tabela1[[#This Row],[Montagem - Pessoas]])+(150*Tabela1[[#This Row],[Estrutura - Dias]]*Tabela1[[#This Row],[Estrutura - Pessoas]])+(150*Tabela1[[#This Row],[Calderaria - Dias]]*Tabela1[[#This Row],[Calderaria - Pessoas]])+(150*Tabela1[[#This Row],[Pintura - Dias]]*Tabela1[[#This Row],[Pintura - Pessoas]])+(150*Tabela1[[#This Row],[Carregamento - Dias]]*Tabela1[[#This Row],[Carregamento - Pessoas]])+(150*Tabela1[[#This Row],[Mecânica - Dias]]*Tabela1[[#This Row],[Mecânica - Pessoas]])+(150*Tabela1[[#This Row],[Noturno - Dias]]*Tabela1[[#This Row],[Noturno - Pessoas]])+(150*Tabela1[[#This Row],[Engenharia - Dias]]*Tabela1[[#This Row],[Engenharia - Pessoas]])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5A5662-645C-463A-9727-CAD131FC0AAE}" name="Tabela35" displayName="Tabela35" ref="A1:H6" totalsRowShown="0" headerRowDxfId="30" dataDxfId="29" tableBorderDxfId="28">
  <autoFilter ref="A1:H6" xr:uid="{AA5A5662-645C-463A-9727-CAD131FC0AAE}"/>
  <tableColumns count="8">
    <tableColumn id="1" xr3:uid="{1BF698BB-C843-4CE8-8097-BB3A195D180E}" name="Comprimento Total" dataDxfId="27"/>
    <tableColumn id="2" xr3:uid="{196872F7-9CBD-4F25-B6F6-D6BA998437FD}" name="Mecânica - Dias" dataDxfId="26"/>
    <tableColumn id="3" xr3:uid="{306F212D-96C9-47BA-B099-46FCA877B115}" name="Mecânica - Pessoas" dataDxfId="25"/>
    <tableColumn id="4" xr3:uid="{25C4ECD4-879A-486B-8EB2-547B8DD8D6A8}" name="Pintura - Dias" dataDxfId="24"/>
    <tableColumn id="5" xr3:uid="{A0A46C02-617A-4F21-AF72-D7F8A5C85FBD}" name="Pintura - Pessoas" dataDxfId="23"/>
    <tableColumn id="6" xr3:uid="{3DB9DC7A-8685-4E8E-AA08-4328218284EB}" name="Montagem - Dias" dataDxfId="22"/>
    <tableColumn id="7" xr3:uid="{07861AE2-6629-4B8C-B8E8-8E828E8F5ECD}" name="Montagem - Pessoas" dataDxfId="21"/>
    <tableColumn id="8" xr3:uid="{708B22D8-DA1F-4E79-AB7F-4DDB74F73109}" name="Coluna1" dataDxfId="20">
      <calculatedColumnFormula>150*Tabela35[[#This Row],[Mecânica - Dias]]*Tabela35[[#This Row],[Mecânica - Pessoas]]+150*Tabela35[[#This Row],[Pintura - Dias]]*Tabela35[[#This Row],[Pintura - Pessoas]]+150*Tabela35[[#This Row],[Montagem - Dias]]*Tabela35[[#This Row],[Montagem - Pessoas]]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629559-30F0-475F-8302-4EAA38CA2E81}" name="Tabela3" displayName="Tabela3" ref="A1:H5" totalsRowShown="0" headerRowDxfId="19" dataDxfId="18" tableBorderDxfId="17">
  <autoFilter ref="A1:H5" xr:uid="{B8629559-30F0-475F-8302-4EAA38CA2E81}"/>
  <tableColumns count="8">
    <tableColumn id="1" xr3:uid="{01ED5B7B-3950-45F5-923C-6FC5AC9D0B4E}" name="Diâmetro" dataDxfId="16"/>
    <tableColumn id="2" xr3:uid="{6F00D105-6DC6-4C5A-9583-08A7CBD7E07C}" name="Mecânica - Dias" dataDxfId="15"/>
    <tableColumn id="3" xr3:uid="{4C665C23-6556-4E79-9ED0-F9BF2CA15AA8}" name="Mecânica - Pessoas" dataDxfId="14"/>
    <tableColumn id="4" xr3:uid="{605E5D7B-8EAA-4FA2-B7D8-10C8971F56AB}" name="Pintura - Dias" dataDxfId="13"/>
    <tableColumn id="5" xr3:uid="{AE649D4A-9372-4824-B615-1CC3EB94653D}" name="Pintura - Pessoas" dataDxfId="12"/>
    <tableColumn id="6" xr3:uid="{F529F10D-DCEA-46E3-85A7-591A46855660}" name="Montagem - Dias" dataDxfId="11"/>
    <tableColumn id="7" xr3:uid="{0DD56876-482D-40C7-8D75-BC51E73547D0}" name="Montagem - Pessoas" dataDxfId="10"/>
    <tableColumn id="8" xr3:uid="{9D5B1AB5-049B-40EE-8CD8-3590C01C3D47}" name="Coluna1" dataDxfId="9">
      <calculatedColumnFormula>150*Tabela3[[#This Row],[Montagem - Pessoas]]*Tabela3[[#This Row],[Montagem - Dias]]+150*Tabela3[[#This Row],[Pintura - Pessoas]]*Tabela3[[#This Row],[Pintura - Dias]]+150*Tabela3[[#This Row],[Mecânica - Pessoas]]*Tabela3[[#This Row],[Mecânica - Dias]]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3376-FB82-4A79-810A-EB5862AFA852}">
  <dimension ref="A1:J35"/>
  <sheetViews>
    <sheetView tabSelected="1" workbookViewId="0">
      <selection activeCell="I31" sqref="I31"/>
    </sheetView>
  </sheetViews>
  <sheetFormatPr defaultRowHeight="15" x14ac:dyDescent="0.25"/>
  <cols>
    <col min="1" max="1" width="13.5703125" bestFit="1" customWidth="1"/>
    <col min="2" max="2" width="12.5703125" bestFit="1" customWidth="1"/>
    <col min="3" max="3" width="26.85546875" style="30" bestFit="1" customWidth="1"/>
    <col min="4" max="4" width="16.42578125" style="24" customWidth="1"/>
    <col min="5" max="9" width="16.42578125" style="26" customWidth="1"/>
    <col min="10" max="10" width="18.7109375" style="26" bestFit="1" customWidth="1"/>
    <col min="11" max="11" width="10.42578125" bestFit="1" customWidth="1"/>
  </cols>
  <sheetData>
    <row r="1" spans="1:10" x14ac:dyDescent="0.25">
      <c r="A1" s="3" t="s">
        <v>12</v>
      </c>
      <c r="B1" s="3" t="s">
        <v>21</v>
      </c>
      <c r="C1" s="27" t="s">
        <v>20</v>
      </c>
      <c r="D1" s="22" t="s">
        <v>57</v>
      </c>
      <c r="E1" s="21" t="s">
        <v>58</v>
      </c>
      <c r="F1" s="21" t="s">
        <v>59</v>
      </c>
      <c r="G1" s="21" t="s">
        <v>65</v>
      </c>
      <c r="H1" s="21" t="s">
        <v>60</v>
      </c>
      <c r="I1" s="21" t="s">
        <v>61</v>
      </c>
      <c r="J1" s="21" t="s">
        <v>27</v>
      </c>
    </row>
    <row r="2" spans="1:10" x14ac:dyDescent="0.25">
      <c r="A2" s="4" t="s">
        <v>24</v>
      </c>
      <c r="B2" s="4" t="s">
        <v>22</v>
      </c>
      <c r="C2" s="28" t="s">
        <v>74</v>
      </c>
      <c r="D2" s="23">
        <v>2263.1999999999998</v>
      </c>
      <c r="E2" s="5">
        <v>303.60000000000002</v>
      </c>
      <c r="F2" s="25">
        <f>D2</f>
        <v>2263.1999999999998</v>
      </c>
      <c r="G2" s="25">
        <f>Tabela2[[#This Row],[Salário]]/3</f>
        <v>754.4</v>
      </c>
      <c r="H2" s="5">
        <f>Tabela2[[#This Row],[Salário]]/3</f>
        <v>754.4</v>
      </c>
      <c r="I2" s="5">
        <f>((D2+E2)*2)+((G2+F2)/12)</f>
        <v>5385.0666666666657</v>
      </c>
      <c r="J2" s="5">
        <f>I2/22</f>
        <v>244.77575757575752</v>
      </c>
    </row>
    <row r="3" spans="1:10" x14ac:dyDescent="0.25">
      <c r="A3" s="4" t="s">
        <v>24</v>
      </c>
      <c r="B3" s="4" t="s">
        <v>22</v>
      </c>
      <c r="C3" s="28" t="s">
        <v>75</v>
      </c>
      <c r="D3" s="23">
        <v>1991.11</v>
      </c>
      <c r="E3" s="5">
        <v>303.60000000000002</v>
      </c>
      <c r="F3" s="25">
        <f>D3</f>
        <v>1991.11</v>
      </c>
      <c r="G3" s="25">
        <f>Tabela2[[#This Row],[Salário]]/3</f>
        <v>663.70333333333326</v>
      </c>
      <c r="H3" s="5">
        <f>Tabela2[[#This Row],[Salário]]/3</f>
        <v>663.70333333333326</v>
      </c>
      <c r="I3" s="5">
        <f>((D3+E3)*2)+((G3+F3)/12)</f>
        <v>4810.6544444444444</v>
      </c>
      <c r="J3" s="5">
        <f>I3/22</f>
        <v>218.66611111111112</v>
      </c>
    </row>
    <row r="4" spans="1:10" x14ac:dyDescent="0.25">
      <c r="A4" s="4" t="s">
        <v>24</v>
      </c>
      <c r="B4" s="4" t="s">
        <v>22</v>
      </c>
      <c r="C4" s="28" t="s">
        <v>76</v>
      </c>
      <c r="D4" s="23">
        <v>2262.0499999999997</v>
      </c>
      <c r="E4" s="5">
        <v>303.60000000000002</v>
      </c>
      <c r="F4" s="25">
        <f>D4</f>
        <v>2262.0499999999997</v>
      </c>
      <c r="G4" s="25">
        <f>Tabela2[[#This Row],[Salário]]/3</f>
        <v>754.01666666666654</v>
      </c>
      <c r="H4" s="5">
        <f>Tabela2[[#This Row],[Salário]]/3</f>
        <v>754.01666666666654</v>
      </c>
      <c r="I4" s="5">
        <f>((D4+E4)*2)+((G4+F4)/12)</f>
        <v>5382.6388888888878</v>
      </c>
      <c r="J4" s="5">
        <f>I4/22</f>
        <v>244.66540404040398</v>
      </c>
    </row>
    <row r="5" spans="1:10" x14ac:dyDescent="0.25">
      <c r="A5" s="4" t="s">
        <v>24</v>
      </c>
      <c r="B5" s="4" t="s">
        <v>22</v>
      </c>
      <c r="C5" s="28" t="s">
        <v>77</v>
      </c>
      <c r="D5" s="23">
        <v>1991.11</v>
      </c>
      <c r="E5" s="5">
        <v>303.60000000000002</v>
      </c>
      <c r="F5" s="25">
        <f>D5</f>
        <v>1991.11</v>
      </c>
      <c r="G5" s="25">
        <f>Tabela2[[#This Row],[Salário]]/3</f>
        <v>663.70333333333326</v>
      </c>
      <c r="H5" s="5">
        <f>Tabela2[[#This Row],[Salário]]/3</f>
        <v>663.70333333333326</v>
      </c>
      <c r="I5" s="5">
        <f>((D5+E5)*2)+((G5+F5)/12)</f>
        <v>4810.6544444444444</v>
      </c>
      <c r="J5" s="5">
        <f>I5/22</f>
        <v>218.66611111111112</v>
      </c>
    </row>
    <row r="6" spans="1:10" x14ac:dyDescent="0.25">
      <c r="A6" s="4" t="s">
        <v>24</v>
      </c>
      <c r="B6" s="4" t="s">
        <v>23</v>
      </c>
      <c r="C6" s="28" t="s">
        <v>78</v>
      </c>
      <c r="D6" s="23">
        <v>1817.5500000000002</v>
      </c>
      <c r="E6" s="5">
        <v>303.60000000000002</v>
      </c>
      <c r="F6" s="25">
        <f>D6</f>
        <v>1817.5500000000002</v>
      </c>
      <c r="G6" s="25">
        <f>Tabela2[[#This Row],[Salário]]/3</f>
        <v>605.85</v>
      </c>
      <c r="H6" s="5">
        <f>Tabela2[[#This Row],[Salário]]/3</f>
        <v>605.85</v>
      </c>
      <c r="I6" s="5">
        <f>((D6+E6)*2)+((G6+F6)/12)</f>
        <v>4444.25</v>
      </c>
      <c r="J6" s="5">
        <f>I6/22</f>
        <v>202.01136363636363</v>
      </c>
    </row>
    <row r="7" spans="1:10" x14ac:dyDescent="0.25">
      <c r="A7" s="4" t="s">
        <v>24</v>
      </c>
      <c r="B7" s="4" t="s">
        <v>23</v>
      </c>
      <c r="C7" s="28" t="s">
        <v>68</v>
      </c>
      <c r="D7" s="23">
        <v>1574</v>
      </c>
      <c r="E7" s="5">
        <v>303.60000000000002</v>
      </c>
      <c r="F7" s="25">
        <f>D7</f>
        <v>1574</v>
      </c>
      <c r="G7" s="25">
        <f>Tabela2[[#This Row],[Salário]]/3</f>
        <v>524.66666666666663</v>
      </c>
      <c r="H7" s="5">
        <f>Tabela2[[#This Row],[Salário]]/3</f>
        <v>524.66666666666663</v>
      </c>
      <c r="I7" s="5">
        <f>((D7+E7)*2)+((G7+F7)/12)</f>
        <v>3930.0888888888885</v>
      </c>
      <c r="J7" s="5">
        <f>I7/22</f>
        <v>178.64040404040404</v>
      </c>
    </row>
    <row r="8" spans="1:10" x14ac:dyDescent="0.25">
      <c r="A8" s="4" t="s">
        <v>24</v>
      </c>
      <c r="B8" s="4" t="s">
        <v>23</v>
      </c>
      <c r="C8" s="28" t="s">
        <v>68</v>
      </c>
      <c r="D8" s="23">
        <v>1574</v>
      </c>
      <c r="E8" s="5">
        <v>303.60000000000002</v>
      </c>
      <c r="F8" s="25">
        <f>D8</f>
        <v>1574</v>
      </c>
      <c r="G8" s="25">
        <f>Tabela2[[#This Row],[Salário]]/3</f>
        <v>524.66666666666663</v>
      </c>
      <c r="H8" s="5">
        <f>Tabela2[[#This Row],[Salário]]/3</f>
        <v>524.66666666666663</v>
      </c>
      <c r="I8" s="5">
        <f>((D8+E8)*2)+((G8+F8)/12)</f>
        <v>3930.0888888888885</v>
      </c>
      <c r="J8" s="5">
        <f>I8/22</f>
        <v>178.64040404040404</v>
      </c>
    </row>
    <row r="9" spans="1:10" x14ac:dyDescent="0.25">
      <c r="A9" s="4" t="s">
        <v>24</v>
      </c>
      <c r="B9" s="4" t="s">
        <v>23</v>
      </c>
      <c r="C9" s="28" t="s">
        <v>68</v>
      </c>
      <c r="D9" s="23">
        <v>1574</v>
      </c>
      <c r="E9" s="5">
        <v>303.60000000000002</v>
      </c>
      <c r="F9" s="25">
        <f>D9</f>
        <v>1574</v>
      </c>
      <c r="G9" s="25">
        <f>Tabela2[[#This Row],[Salário]]/3</f>
        <v>524.66666666666663</v>
      </c>
      <c r="H9" s="5">
        <f>Tabela2[[#This Row],[Salário]]/3</f>
        <v>524.66666666666663</v>
      </c>
      <c r="I9" s="5">
        <f>((D9+E9)*2)+((G9+F9)/12)</f>
        <v>3930.0888888888885</v>
      </c>
      <c r="J9" s="5">
        <f>I9/22</f>
        <v>178.64040404040404</v>
      </c>
    </row>
    <row r="10" spans="1:10" x14ac:dyDescent="0.25">
      <c r="A10" s="4" t="s">
        <v>5</v>
      </c>
      <c r="B10" s="4" t="s">
        <v>22</v>
      </c>
      <c r="C10" s="28" t="s">
        <v>80</v>
      </c>
      <c r="D10" s="23">
        <v>2372.7000000000003</v>
      </c>
      <c r="E10" s="5">
        <v>303.60000000000002</v>
      </c>
      <c r="F10" s="25">
        <f>D10</f>
        <v>2372.7000000000003</v>
      </c>
      <c r="G10" s="25">
        <f>Tabela2[[#This Row],[Salário]]/3</f>
        <v>790.90000000000009</v>
      </c>
      <c r="H10" s="5">
        <f>Tabela2[[#This Row],[Salário]]/3</f>
        <v>790.90000000000009</v>
      </c>
      <c r="I10" s="5">
        <f>((D10+E10)*2)+((G10+F10)/12)</f>
        <v>5616.2333333333336</v>
      </c>
      <c r="J10" s="5">
        <f>I10/22</f>
        <v>255.28333333333333</v>
      </c>
    </row>
    <row r="11" spans="1:10" x14ac:dyDescent="0.25">
      <c r="A11" s="4" t="s">
        <v>5</v>
      </c>
      <c r="B11" s="4" t="s">
        <v>23</v>
      </c>
      <c r="C11" s="28" t="s">
        <v>68</v>
      </c>
      <c r="D11" s="23">
        <v>1574</v>
      </c>
      <c r="E11" s="5">
        <v>303.60000000000002</v>
      </c>
      <c r="F11" s="25">
        <f>D11</f>
        <v>1574</v>
      </c>
      <c r="G11" s="25">
        <f>Tabela2[[#This Row],[Salário]]/3</f>
        <v>524.66666666666663</v>
      </c>
      <c r="H11" s="5">
        <f>Tabela2[[#This Row],[Salário]]/3</f>
        <v>524.66666666666663</v>
      </c>
      <c r="I11" s="5">
        <f>((D11+E11)*2)+((G11+F11)/12)</f>
        <v>3930.0888888888885</v>
      </c>
      <c r="J11" s="5">
        <f>I11/22</f>
        <v>178.64040404040404</v>
      </c>
    </row>
    <row r="12" spans="1:10" x14ac:dyDescent="0.25">
      <c r="A12" s="4" t="s">
        <v>9</v>
      </c>
      <c r="B12" s="4" t="s">
        <v>31</v>
      </c>
      <c r="C12" s="28" t="s">
        <v>8</v>
      </c>
      <c r="D12" s="23"/>
      <c r="E12" s="5"/>
      <c r="F12" s="25">
        <f>D12</f>
        <v>0</v>
      </c>
      <c r="G12" s="25">
        <f>Tabela2[[#This Row],[Salário]]/3</f>
        <v>0</v>
      </c>
      <c r="H12" s="5">
        <f>Tabela2[[#This Row],[Salário]]/3</f>
        <v>0</v>
      </c>
      <c r="I12" s="5">
        <f>((D12+E12)*2)+((G12+F12)/12)</f>
        <v>0</v>
      </c>
      <c r="J12" s="5">
        <f>I12/22</f>
        <v>0</v>
      </c>
    </row>
    <row r="13" spans="1:10" x14ac:dyDescent="0.25">
      <c r="A13" s="4" t="s">
        <v>9</v>
      </c>
      <c r="B13" s="4" t="s">
        <v>32</v>
      </c>
      <c r="C13" s="28" t="s">
        <v>10</v>
      </c>
      <c r="D13" s="23"/>
      <c r="E13" s="5"/>
      <c r="F13" s="25">
        <f>D13</f>
        <v>0</v>
      </c>
      <c r="G13" s="25">
        <f>Tabela2[[#This Row],[Salário]]/3</f>
        <v>0</v>
      </c>
      <c r="H13" s="5">
        <f>Tabela2[[#This Row],[Salário]]/3</f>
        <v>0</v>
      </c>
      <c r="I13" s="5">
        <f>((D13+E13)*2)+((G13+F13)/12)</f>
        <v>0</v>
      </c>
      <c r="J13" s="5">
        <f>I13/22</f>
        <v>0</v>
      </c>
    </row>
    <row r="14" spans="1:10" x14ac:dyDescent="0.25">
      <c r="A14" s="4" t="s">
        <v>9</v>
      </c>
      <c r="B14" s="4" t="s">
        <v>33</v>
      </c>
      <c r="C14" s="28" t="s">
        <v>11</v>
      </c>
      <c r="D14" s="23"/>
      <c r="E14" s="5"/>
      <c r="F14" s="25">
        <f>D14</f>
        <v>0</v>
      </c>
      <c r="G14" s="25">
        <f>Tabela2[[#This Row],[Salário]]/3</f>
        <v>0</v>
      </c>
      <c r="H14" s="5">
        <f>Tabela2[[#This Row],[Salário]]/3</f>
        <v>0</v>
      </c>
      <c r="I14" s="5">
        <f>((D14+E14)*2)+((G14+F14)/12)</f>
        <v>0</v>
      </c>
      <c r="J14" s="5">
        <f>I14/22</f>
        <v>0</v>
      </c>
    </row>
    <row r="15" spans="1:10" x14ac:dyDescent="0.25">
      <c r="A15" s="4" t="s">
        <v>3</v>
      </c>
      <c r="B15" s="4" t="s">
        <v>22</v>
      </c>
      <c r="C15" s="28" t="s">
        <v>72</v>
      </c>
      <c r="D15" s="23">
        <v>3457.3</v>
      </c>
      <c r="E15" s="5">
        <v>303.60000000000002</v>
      </c>
      <c r="F15" s="25">
        <f>D15</f>
        <v>3457.3</v>
      </c>
      <c r="G15" s="25">
        <f>Tabela2[[#This Row],[Salário]]/3</f>
        <v>1152.4333333333334</v>
      </c>
      <c r="H15" s="5">
        <f>Tabela2[[#This Row],[Salário]]/3</f>
        <v>1152.4333333333334</v>
      </c>
      <c r="I15" s="5">
        <f>((D15+E15)*2)+((G15+F15)/12)</f>
        <v>7905.9444444444443</v>
      </c>
      <c r="J15" s="5">
        <f>I15/22</f>
        <v>359.36111111111109</v>
      </c>
    </row>
    <row r="16" spans="1:10" x14ac:dyDescent="0.25">
      <c r="A16" s="4" t="s">
        <v>3</v>
      </c>
      <c r="B16" s="4" t="s">
        <v>23</v>
      </c>
      <c r="C16" s="28" t="s">
        <v>73</v>
      </c>
      <c r="D16" s="23">
        <v>2346.75</v>
      </c>
      <c r="E16" s="5">
        <v>303.60000000000002</v>
      </c>
      <c r="F16" s="25">
        <f>D16</f>
        <v>2346.75</v>
      </c>
      <c r="G16" s="25">
        <f>Tabela2[[#This Row],[Salário]]/3</f>
        <v>782.25</v>
      </c>
      <c r="H16" s="5">
        <f>Tabela2[[#This Row],[Salário]]/3</f>
        <v>782.25</v>
      </c>
      <c r="I16" s="5">
        <f>((D16+E16)*2)+((G16+F16)/12)</f>
        <v>5561.45</v>
      </c>
      <c r="J16" s="5">
        <f>I16/22</f>
        <v>252.79318181818181</v>
      </c>
    </row>
    <row r="17" spans="1:10" x14ac:dyDescent="0.25">
      <c r="A17" s="4" t="s">
        <v>3</v>
      </c>
      <c r="B17" s="4" t="s">
        <v>23</v>
      </c>
      <c r="C17" s="28" t="s">
        <v>68</v>
      </c>
      <c r="D17" s="23">
        <v>1574</v>
      </c>
      <c r="E17" s="5">
        <v>303.60000000000002</v>
      </c>
      <c r="F17" s="25">
        <f>D17</f>
        <v>1574</v>
      </c>
      <c r="G17" s="25">
        <f>Tabela2[[#This Row],[Salário]]/3</f>
        <v>524.66666666666663</v>
      </c>
      <c r="H17" s="5">
        <f>Tabela2[[#This Row],[Salário]]/3</f>
        <v>524.66666666666663</v>
      </c>
      <c r="I17" s="5">
        <f>((D17+E17)*2)+((G17+F17)/12)</f>
        <v>3930.0888888888885</v>
      </c>
      <c r="J17" s="5">
        <f>I17/22</f>
        <v>178.64040404040404</v>
      </c>
    </row>
    <row r="18" spans="1:10" x14ac:dyDescent="0.25">
      <c r="A18" s="4" t="s">
        <v>1</v>
      </c>
      <c r="B18" s="4" t="s">
        <v>22</v>
      </c>
      <c r="C18" s="20" t="s">
        <v>66</v>
      </c>
      <c r="D18" s="23">
        <v>2040.5000000000002</v>
      </c>
      <c r="E18" s="5">
        <v>303.60000000000002</v>
      </c>
      <c r="F18" s="25">
        <f>D18</f>
        <v>2040.5000000000002</v>
      </c>
      <c r="G18" s="25">
        <f>Tabela2[[#This Row],[Salário]]/3</f>
        <v>680.16666666666674</v>
      </c>
      <c r="H18" s="5">
        <f>Tabela2[[#This Row],[Salário]]/3</f>
        <v>680.16666666666674</v>
      </c>
      <c r="I18" s="5">
        <f>((D18+E18)*2)+((G18+F18)/12)</f>
        <v>4914.9222222222234</v>
      </c>
      <c r="J18" s="5">
        <f>I18/22</f>
        <v>223.40555555555559</v>
      </c>
    </row>
    <row r="19" spans="1:10" x14ac:dyDescent="0.25">
      <c r="A19" s="4" t="s">
        <v>1</v>
      </c>
      <c r="B19" s="4" t="s">
        <v>23</v>
      </c>
      <c r="C19" s="20" t="s">
        <v>67</v>
      </c>
      <c r="D19" s="23">
        <v>2164.8000000000002</v>
      </c>
      <c r="E19" s="5">
        <v>303.60000000000002</v>
      </c>
      <c r="F19" s="25">
        <f>D19</f>
        <v>2164.8000000000002</v>
      </c>
      <c r="G19" s="25">
        <f>Tabela2[[#This Row],[Salário]]/3</f>
        <v>721.6</v>
      </c>
      <c r="H19" s="5">
        <f>Tabela2[[#This Row],[Salário]]/3</f>
        <v>721.6</v>
      </c>
      <c r="I19" s="5">
        <f>((D19+E19)*2)+((G19+F19)/12)</f>
        <v>5177.3333333333339</v>
      </c>
      <c r="J19" s="5">
        <f>I19/22</f>
        <v>235.33333333333337</v>
      </c>
    </row>
    <row r="20" spans="1:10" x14ac:dyDescent="0.25">
      <c r="A20" s="4" t="s">
        <v>1</v>
      </c>
      <c r="B20" s="4" t="s">
        <v>23</v>
      </c>
      <c r="C20" s="28" t="s">
        <v>68</v>
      </c>
      <c r="D20" s="23">
        <v>1574</v>
      </c>
      <c r="E20" s="5">
        <v>303.60000000000002</v>
      </c>
      <c r="F20" s="5">
        <f>D20</f>
        <v>1574</v>
      </c>
      <c r="G20" s="5">
        <f>Tabela2[[#This Row],[Salário]]/3</f>
        <v>524.66666666666663</v>
      </c>
      <c r="H20" s="5">
        <f>Tabela2[[#This Row],[Salário]]/3</f>
        <v>524.66666666666663</v>
      </c>
      <c r="I20" s="5">
        <f>((D20+E20)*2)+((G20+F20)/12)</f>
        <v>3930.0888888888885</v>
      </c>
      <c r="J20" s="5">
        <f>I20/22</f>
        <v>178.64040404040404</v>
      </c>
    </row>
    <row r="21" spans="1:10" x14ac:dyDescent="0.25">
      <c r="A21" s="4" t="s">
        <v>0</v>
      </c>
      <c r="B21" s="4" t="s">
        <v>22</v>
      </c>
      <c r="C21" s="31" t="s">
        <v>62</v>
      </c>
      <c r="D21" s="23">
        <v>3217.2</v>
      </c>
      <c r="E21" s="25">
        <v>303.60000000000002</v>
      </c>
      <c r="F21" s="25">
        <f>D21</f>
        <v>3217.2</v>
      </c>
      <c r="G21" s="25">
        <f>Tabela2[[#This Row],[Salário]]/3</f>
        <v>1072.3999999999999</v>
      </c>
      <c r="H21" s="5">
        <v>0</v>
      </c>
      <c r="I21" s="5">
        <f>((D21+E21)*2)+((G21+F21)/12)</f>
        <v>7399.0666666666657</v>
      </c>
      <c r="J21" s="5">
        <f>I21/22</f>
        <v>336.32121212121206</v>
      </c>
    </row>
    <row r="22" spans="1:10" x14ac:dyDescent="0.25">
      <c r="A22" s="4" t="s">
        <v>0</v>
      </c>
      <c r="B22" s="4" t="s">
        <v>23</v>
      </c>
      <c r="C22" s="20" t="s">
        <v>64</v>
      </c>
      <c r="D22" s="23">
        <v>1990.65</v>
      </c>
      <c r="E22" s="25">
        <v>303.60000000000002</v>
      </c>
      <c r="F22" s="25">
        <f>D22</f>
        <v>1990.65</v>
      </c>
      <c r="G22" s="25">
        <f>Tabela2[[#This Row],[Salário]]/3</f>
        <v>663.55000000000007</v>
      </c>
      <c r="H22" s="5">
        <v>0</v>
      </c>
      <c r="I22" s="5">
        <f>((D22+E22)*2)+((G22+F22)/12)</f>
        <v>4809.6833333333334</v>
      </c>
      <c r="J22" s="5">
        <f>I22/22</f>
        <v>218.6219696969697</v>
      </c>
    </row>
    <row r="23" spans="1:10" x14ac:dyDescent="0.25">
      <c r="A23" s="4" t="s">
        <v>0</v>
      </c>
      <c r="B23" s="4" t="s">
        <v>23</v>
      </c>
      <c r="C23" s="20" t="s">
        <v>63</v>
      </c>
      <c r="D23" s="23">
        <v>2136.75</v>
      </c>
      <c r="E23" s="25">
        <v>303.60000000000002</v>
      </c>
      <c r="F23" s="25">
        <f>D23</f>
        <v>2136.75</v>
      </c>
      <c r="G23" s="25">
        <f>Tabela2[[#This Row],[Salário]]/3</f>
        <v>712.25</v>
      </c>
      <c r="H23" s="5">
        <v>0</v>
      </c>
      <c r="I23" s="5">
        <f>((D23+E23)*2)+((G23+F23)/12)</f>
        <v>5118.1166666666668</v>
      </c>
      <c r="J23" s="5">
        <f>I23/22</f>
        <v>232.64166666666668</v>
      </c>
    </row>
    <row r="24" spans="1:10" ht="30" x14ac:dyDescent="0.25">
      <c r="A24" s="4" t="s">
        <v>6</v>
      </c>
      <c r="B24" s="4" t="s">
        <v>22</v>
      </c>
      <c r="C24" s="28" t="s">
        <v>81</v>
      </c>
      <c r="D24" s="23">
        <v>2654</v>
      </c>
      <c r="E24" s="5">
        <v>303.60000000000002</v>
      </c>
      <c r="F24" s="25">
        <f>D24</f>
        <v>2654</v>
      </c>
      <c r="G24" s="25">
        <f>Tabela2[[#This Row],[Salário]]/3</f>
        <v>884.66666666666663</v>
      </c>
      <c r="H24" s="5">
        <f>Tabela2[[#This Row],[Salário]]/3</f>
        <v>884.66666666666663</v>
      </c>
      <c r="I24" s="5">
        <f>((D24+E24)*2)+((G24+F24)/12)</f>
        <v>6210.0888888888885</v>
      </c>
      <c r="J24" s="5">
        <f>I24/22</f>
        <v>282.27676767676763</v>
      </c>
    </row>
    <row r="25" spans="1:10" x14ac:dyDescent="0.25">
      <c r="A25" s="4" t="s">
        <v>6</v>
      </c>
      <c r="B25" s="4" t="s">
        <v>23</v>
      </c>
      <c r="C25" s="28" t="s">
        <v>82</v>
      </c>
      <c r="D25" s="23">
        <v>1731.4</v>
      </c>
      <c r="E25" s="5">
        <v>303.60000000000002</v>
      </c>
      <c r="F25" s="25">
        <f>D25</f>
        <v>1731.4</v>
      </c>
      <c r="G25" s="25">
        <f>Tabela2[[#This Row],[Salário]]/3</f>
        <v>577.13333333333333</v>
      </c>
      <c r="H25" s="5">
        <f>Tabela2[[#This Row],[Salário]]/3</f>
        <v>577.13333333333333</v>
      </c>
      <c r="I25" s="5">
        <f>((D25+E25)*2)+((G25+F25)/12)</f>
        <v>4262.3777777777777</v>
      </c>
      <c r="J25" s="5">
        <f>I25/22</f>
        <v>193.74444444444444</v>
      </c>
    </row>
    <row r="26" spans="1:10" x14ac:dyDescent="0.25">
      <c r="A26" s="4" t="s">
        <v>6</v>
      </c>
      <c r="B26" s="4" t="s">
        <v>23</v>
      </c>
      <c r="C26" s="28" t="s">
        <v>83</v>
      </c>
      <c r="D26" s="23">
        <v>1731.4</v>
      </c>
      <c r="E26" s="5">
        <v>303.60000000000002</v>
      </c>
      <c r="F26" s="25">
        <f>D26</f>
        <v>1731.4</v>
      </c>
      <c r="G26" s="25">
        <f>Tabela2[[#This Row],[Salário]]/3</f>
        <v>577.13333333333333</v>
      </c>
      <c r="H26" s="5">
        <f>Tabela2[[#This Row],[Salário]]/3</f>
        <v>577.13333333333333</v>
      </c>
      <c r="I26" s="5">
        <f>((D26+E26)*2)+((G26+F26)/12)</f>
        <v>4262.3777777777777</v>
      </c>
      <c r="J26" s="5">
        <f>I26/22</f>
        <v>193.74444444444444</v>
      </c>
    </row>
    <row r="27" spans="1:10" x14ac:dyDescent="0.25">
      <c r="A27" s="4" t="s">
        <v>6</v>
      </c>
      <c r="B27" s="4" t="s">
        <v>23</v>
      </c>
      <c r="C27" s="29" t="s">
        <v>84</v>
      </c>
      <c r="D27" s="23">
        <v>1731.4</v>
      </c>
      <c r="E27" s="5">
        <v>303.60000000000002</v>
      </c>
      <c r="F27" s="5">
        <f>D27</f>
        <v>1731.4</v>
      </c>
      <c r="G27" s="5">
        <f>Tabela2[[#This Row],[Salário]]/3</f>
        <v>577.13333333333333</v>
      </c>
      <c r="H27" s="5">
        <f>Tabela2[[#This Row],[Salário]]/3</f>
        <v>577.13333333333333</v>
      </c>
      <c r="I27" s="5">
        <f>((D27+E27)*2)+((G27+F27)/12)</f>
        <v>4262.3777777777777</v>
      </c>
      <c r="J27" s="5">
        <f>I27/22</f>
        <v>193.74444444444444</v>
      </c>
    </row>
    <row r="28" spans="1:10" x14ac:dyDescent="0.25">
      <c r="A28" s="4" t="s">
        <v>2</v>
      </c>
      <c r="B28" s="4" t="s">
        <v>22</v>
      </c>
      <c r="C28" s="28" t="s">
        <v>69</v>
      </c>
      <c r="D28" s="23">
        <v>3323.1000000000004</v>
      </c>
      <c r="E28" s="5">
        <v>303.60000000000002</v>
      </c>
      <c r="F28" s="25">
        <f>D28</f>
        <v>3323.1000000000004</v>
      </c>
      <c r="G28" s="25">
        <f>Tabela2[[#This Row],[Salário]]/3</f>
        <v>1107.7</v>
      </c>
      <c r="H28" s="5">
        <f>Tabela2[[#This Row],[Salário]]/3</f>
        <v>1107.7</v>
      </c>
      <c r="I28" s="5">
        <f>((D28+E28)*2)+((G28+F28)/12)</f>
        <v>7622.6333333333341</v>
      </c>
      <c r="J28" s="5">
        <f>I28/22</f>
        <v>346.48333333333335</v>
      </c>
    </row>
    <row r="29" spans="1:10" x14ac:dyDescent="0.25">
      <c r="A29" s="4" t="s">
        <v>2</v>
      </c>
      <c r="B29" s="4" t="s">
        <v>23</v>
      </c>
      <c r="C29" s="28" t="s">
        <v>70</v>
      </c>
      <c r="D29" s="23">
        <v>1817.9700000000003</v>
      </c>
      <c r="E29" s="5">
        <v>303.60000000000002</v>
      </c>
      <c r="F29" s="25">
        <f>D29</f>
        <v>1817.9700000000003</v>
      </c>
      <c r="G29" s="25">
        <f>Tabela2[[#This Row],[Salário]]/3</f>
        <v>605.99000000000012</v>
      </c>
      <c r="H29" s="5">
        <f>Tabela2[[#This Row],[Salário]]/3</f>
        <v>605.99000000000012</v>
      </c>
      <c r="I29" s="5">
        <f>((D29+E29)*2)+((G29+F29)/12)</f>
        <v>4445.1366666666672</v>
      </c>
      <c r="J29" s="5">
        <f>I29/22</f>
        <v>202.0516666666667</v>
      </c>
    </row>
    <row r="30" spans="1:10" x14ac:dyDescent="0.25">
      <c r="A30" s="4" t="s">
        <v>2</v>
      </c>
      <c r="B30" s="4" t="s">
        <v>23</v>
      </c>
      <c r="C30" s="28" t="s">
        <v>71</v>
      </c>
      <c r="D30" s="23">
        <v>1574</v>
      </c>
      <c r="E30" s="5">
        <v>303.60000000000002</v>
      </c>
      <c r="F30" s="25">
        <f>D30</f>
        <v>1574</v>
      </c>
      <c r="G30" s="25">
        <f>Tabela2[[#This Row],[Salário]]/3</f>
        <v>524.66666666666663</v>
      </c>
      <c r="H30" s="5">
        <f>Tabela2[[#This Row],[Salário]]/3</f>
        <v>524.66666666666663</v>
      </c>
      <c r="I30" s="5">
        <f>((D30+E30)*2)+((G30+F30)/12)</f>
        <v>3930.0888888888885</v>
      </c>
      <c r="J30" s="5">
        <f>I30/22</f>
        <v>178.64040404040404</v>
      </c>
    </row>
    <row r="31" spans="1:10" x14ac:dyDescent="0.25">
      <c r="A31" s="4" t="s">
        <v>7</v>
      </c>
      <c r="B31" s="4" t="s">
        <v>22</v>
      </c>
      <c r="C31" s="28" t="s">
        <v>85</v>
      </c>
      <c r="D31" s="23">
        <v>3083.1499999999996</v>
      </c>
      <c r="E31" s="5">
        <v>303.60000000000002</v>
      </c>
      <c r="F31" s="25">
        <f>D31</f>
        <v>3083.1499999999996</v>
      </c>
      <c r="G31" s="25">
        <f>Tabela2[[#This Row],[Salário]]/3</f>
        <v>1027.7166666666665</v>
      </c>
      <c r="H31" s="5">
        <f>Tabela2[[#This Row],[Salário]]/3</f>
        <v>1027.7166666666665</v>
      </c>
      <c r="I31" s="5">
        <f>((D31+E31)*2)+((G31+F31)/12)</f>
        <v>7116.0722222222212</v>
      </c>
      <c r="J31" s="5">
        <f>I31/22</f>
        <v>323.45782828282825</v>
      </c>
    </row>
    <row r="32" spans="1:10" ht="30" x14ac:dyDescent="0.25">
      <c r="A32" s="4" t="s">
        <v>7</v>
      </c>
      <c r="B32" s="4" t="s">
        <v>23</v>
      </c>
      <c r="C32" s="28" t="s">
        <v>86</v>
      </c>
      <c r="D32" s="23">
        <v>2164.8000000000002</v>
      </c>
      <c r="E32" s="5">
        <v>303.60000000000002</v>
      </c>
      <c r="F32" s="25">
        <f>D32</f>
        <v>2164.8000000000002</v>
      </c>
      <c r="G32" s="25">
        <f>Tabela2[[#This Row],[Salário]]/3</f>
        <v>721.6</v>
      </c>
      <c r="H32" s="5">
        <f>Tabela2[[#This Row],[Salário]]/3</f>
        <v>721.6</v>
      </c>
      <c r="I32" s="5">
        <f>((D32+E32)*2)+((G32+F32)/12)</f>
        <v>5177.3333333333339</v>
      </c>
      <c r="J32" s="5">
        <f>I32/22</f>
        <v>235.33333333333337</v>
      </c>
    </row>
    <row r="33" spans="1:10" x14ac:dyDescent="0.25">
      <c r="A33" s="4" t="s">
        <v>7</v>
      </c>
      <c r="B33" s="4" t="s">
        <v>23</v>
      </c>
      <c r="C33" s="28" t="s">
        <v>87</v>
      </c>
      <c r="D33" s="23">
        <v>1574</v>
      </c>
      <c r="E33" s="5">
        <v>303.60000000000002</v>
      </c>
      <c r="F33" s="25">
        <f>D33</f>
        <v>1574</v>
      </c>
      <c r="G33" s="25">
        <f>Tabela2[[#This Row],[Salário]]/3</f>
        <v>524.66666666666663</v>
      </c>
      <c r="H33" s="5">
        <f>Tabela2[[#This Row],[Salário]]/3</f>
        <v>524.66666666666663</v>
      </c>
      <c r="I33" s="5">
        <f>((D33+E33)*2)+((G33+F33)/12)</f>
        <v>3930.0888888888885</v>
      </c>
      <c r="J33" s="5">
        <f>I33/22</f>
        <v>178.64040404040404</v>
      </c>
    </row>
    <row r="34" spans="1:10" ht="30" x14ac:dyDescent="0.25">
      <c r="A34" s="4" t="s">
        <v>7</v>
      </c>
      <c r="B34" s="4" t="s">
        <v>23</v>
      </c>
      <c r="C34" s="28" t="s">
        <v>88</v>
      </c>
      <c r="D34" s="23">
        <v>1574</v>
      </c>
      <c r="E34" s="5">
        <v>303.60000000000002</v>
      </c>
      <c r="F34" s="25">
        <f>D34</f>
        <v>1574</v>
      </c>
      <c r="G34" s="25">
        <f>Tabela2[[#This Row],[Salário]]/3</f>
        <v>524.66666666666663</v>
      </c>
      <c r="H34" s="5">
        <f>Tabela2[[#This Row],[Salário]]/3</f>
        <v>524.66666666666663</v>
      </c>
      <c r="I34" s="5">
        <f>((D34+E34)*2)+((G34+F34)/12)</f>
        <v>3930.0888888888885</v>
      </c>
      <c r="J34" s="5">
        <f>I34/22</f>
        <v>178.64040404040404</v>
      </c>
    </row>
    <row r="35" spans="1:10" x14ac:dyDescent="0.25">
      <c r="A35" s="4" t="s">
        <v>4</v>
      </c>
      <c r="B35" s="4" t="s">
        <v>22</v>
      </c>
      <c r="C35" s="28" t="s">
        <v>79</v>
      </c>
      <c r="D35" s="23">
        <v>2884.2000000000003</v>
      </c>
      <c r="E35" s="5">
        <v>303.60000000000002</v>
      </c>
      <c r="F35" s="25">
        <f>D35</f>
        <v>2884.2000000000003</v>
      </c>
      <c r="G35" s="25">
        <f>Tabela2[[#This Row],[Salário]]/3</f>
        <v>961.40000000000009</v>
      </c>
      <c r="H35" s="5">
        <f>Tabela2[[#This Row],[Salário]]/3</f>
        <v>961.40000000000009</v>
      </c>
      <c r="I35" s="5">
        <f>((D35+E35)*2)+((G35+F35)/12)</f>
        <v>6696.0666666666675</v>
      </c>
      <c r="J35" s="5">
        <f>I35/22</f>
        <v>304.36666666666673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4EFC-BE51-46A0-9AD5-BC6DA590DD58}">
  <dimension ref="A1:V7"/>
  <sheetViews>
    <sheetView workbookViewId="0">
      <selection activeCell="A2" sqref="A2"/>
    </sheetView>
  </sheetViews>
  <sheetFormatPr defaultRowHeight="15" x14ac:dyDescent="0.25"/>
  <cols>
    <col min="1" max="1" width="9.85546875" customWidth="1"/>
    <col min="2" max="21" width="14.5703125" customWidth="1"/>
  </cols>
  <sheetData>
    <row r="1" spans="1:22" ht="30.75" customHeight="1" x14ac:dyDescent="0.25">
      <c r="A1" s="6" t="s">
        <v>13</v>
      </c>
      <c r="B1" s="7" t="s">
        <v>34</v>
      </c>
      <c r="C1" s="8" t="s">
        <v>35</v>
      </c>
      <c r="D1" s="7" t="s">
        <v>36</v>
      </c>
      <c r="E1" s="8" t="s">
        <v>37</v>
      </c>
      <c r="F1" s="7" t="s">
        <v>38</v>
      </c>
      <c r="G1" s="8" t="s">
        <v>39</v>
      </c>
      <c r="H1" s="7" t="s">
        <v>40</v>
      </c>
      <c r="I1" s="8" t="s">
        <v>41</v>
      </c>
      <c r="J1" s="7" t="s">
        <v>42</v>
      </c>
      <c r="K1" s="8" t="s">
        <v>43</v>
      </c>
      <c r="L1" s="7" t="s">
        <v>44</v>
      </c>
      <c r="M1" s="8" t="s">
        <v>45</v>
      </c>
      <c r="N1" s="7" t="s">
        <v>46</v>
      </c>
      <c r="O1" s="8" t="s">
        <v>47</v>
      </c>
      <c r="P1" s="7" t="s">
        <v>48</v>
      </c>
      <c r="Q1" s="8" t="s">
        <v>49</v>
      </c>
      <c r="R1" s="7" t="s">
        <v>50</v>
      </c>
      <c r="S1" s="8" t="s">
        <v>51</v>
      </c>
      <c r="T1" s="7" t="s">
        <v>52</v>
      </c>
      <c r="U1" s="8" t="s">
        <v>53</v>
      </c>
      <c r="V1" s="2" t="s">
        <v>54</v>
      </c>
    </row>
    <row r="2" spans="1:22" s="6" customFormat="1" x14ac:dyDescent="0.25">
      <c r="A2" s="6">
        <v>25</v>
      </c>
      <c r="B2" s="9">
        <v>1</v>
      </c>
      <c r="C2" s="10">
        <v>3</v>
      </c>
      <c r="D2" s="9">
        <v>2</v>
      </c>
      <c r="E2" s="10">
        <v>2</v>
      </c>
      <c r="F2" s="9">
        <v>1.5</v>
      </c>
      <c r="G2" s="10">
        <v>3</v>
      </c>
      <c r="H2" s="9">
        <v>1.5</v>
      </c>
      <c r="I2" s="10">
        <v>3</v>
      </c>
      <c r="J2" s="9">
        <v>5.5</v>
      </c>
      <c r="K2" s="10">
        <v>2</v>
      </c>
      <c r="L2" s="9">
        <v>0.5</v>
      </c>
      <c r="M2" s="10">
        <v>1</v>
      </c>
      <c r="N2" s="9">
        <v>1</v>
      </c>
      <c r="O2" s="10">
        <v>3</v>
      </c>
      <c r="P2" s="9">
        <v>0</v>
      </c>
      <c r="Q2" s="10">
        <v>2</v>
      </c>
      <c r="R2" s="9">
        <v>0</v>
      </c>
      <c r="S2" s="10">
        <v>0</v>
      </c>
      <c r="T2" s="9">
        <v>5</v>
      </c>
      <c r="U2" s="10">
        <v>3</v>
      </c>
      <c r="V2" s="10">
        <f>(150*Tabela1[[#This Row],[Laminas - Dias]]*Tabela1[[#This Row],[Laminas - Pessoas]])+(150*Tabela1[[#This Row],[Flanges - Dias]]*Tabela1[[#This Row],[Flanges - Pessoas]])+(150*Tabela1[[#This Row],[Montagem - Dias]]*Tabela1[[#This Row],[Montagem - Pessoas]])+(150*Tabela1[[#This Row],[Estrutura - Dias]]*Tabela1[[#This Row],[Estrutura - Pessoas]])+(150*Tabela1[[#This Row],[Calderaria - Dias]]*Tabela1[[#This Row],[Calderaria - Pessoas]])+(150*Tabela1[[#This Row],[Pintura - Dias]]*Tabela1[[#This Row],[Pintura - Pessoas]])+(150*Tabela1[[#This Row],[Carregamento - Dias]]*Tabela1[[#This Row],[Carregamento - Pessoas]])+(150*Tabela1[[#This Row],[Mecânica - Dias]]*Tabela1[[#This Row],[Mecânica - Pessoas]])+(150*Tabela1[[#This Row],[Noturno - Dias]]*Tabela1[[#This Row],[Noturno - Pessoas]])+(150*Tabela1[[#This Row],[Engenharia - Dias]]*Tabela1[[#This Row],[Engenharia - Pessoas]])</f>
        <v>6825</v>
      </c>
    </row>
    <row r="3" spans="1:22" s="6" customFormat="1" x14ac:dyDescent="0.25">
      <c r="A3" s="6">
        <v>50</v>
      </c>
      <c r="B3" s="9">
        <v>1.5</v>
      </c>
      <c r="C3" s="10">
        <v>3</v>
      </c>
      <c r="D3" s="9">
        <v>2</v>
      </c>
      <c r="E3" s="10">
        <v>2</v>
      </c>
      <c r="F3" s="9">
        <v>2</v>
      </c>
      <c r="G3" s="10">
        <v>3</v>
      </c>
      <c r="H3" s="9">
        <v>2</v>
      </c>
      <c r="I3" s="10">
        <v>3</v>
      </c>
      <c r="J3" s="9">
        <v>5.5</v>
      </c>
      <c r="K3" s="10">
        <v>2</v>
      </c>
      <c r="L3" s="9">
        <v>0.5</v>
      </c>
      <c r="M3" s="10">
        <v>1</v>
      </c>
      <c r="N3" s="9">
        <v>1</v>
      </c>
      <c r="O3" s="10">
        <v>3</v>
      </c>
      <c r="P3" s="9">
        <v>0</v>
      </c>
      <c r="Q3" s="10">
        <v>2</v>
      </c>
      <c r="R3" s="9">
        <v>0</v>
      </c>
      <c r="S3" s="10">
        <v>0</v>
      </c>
      <c r="T3" s="9">
        <v>5</v>
      </c>
      <c r="U3" s="10">
        <v>3</v>
      </c>
      <c r="V3" s="10">
        <f>(150*Tabela1[[#This Row],[Laminas - Dias]]*Tabela1[[#This Row],[Laminas - Pessoas]])+(150*Tabela1[[#This Row],[Flanges - Dias]]*Tabela1[[#This Row],[Flanges - Pessoas]])+(150*Tabela1[[#This Row],[Montagem - Dias]]*Tabela1[[#This Row],[Montagem - Pessoas]])+(150*Tabela1[[#This Row],[Estrutura - Dias]]*Tabela1[[#This Row],[Estrutura - Pessoas]])+(150*Tabela1[[#This Row],[Calderaria - Dias]]*Tabela1[[#This Row],[Calderaria - Pessoas]])+(150*Tabela1[[#This Row],[Pintura - Dias]]*Tabela1[[#This Row],[Pintura - Pessoas]])+(150*Tabela1[[#This Row],[Carregamento - Dias]]*Tabela1[[#This Row],[Carregamento - Pessoas]])+(150*Tabela1[[#This Row],[Mecânica - Dias]]*Tabela1[[#This Row],[Mecânica - Pessoas]])+(150*Tabela1[[#This Row],[Noturno - Dias]]*Tabela1[[#This Row],[Noturno - Pessoas]])+(150*Tabela1[[#This Row],[Engenharia - Dias]]*Tabela1[[#This Row],[Engenharia - Pessoas]])</f>
        <v>7500</v>
      </c>
    </row>
    <row r="4" spans="1:22" s="6" customFormat="1" x14ac:dyDescent="0.25">
      <c r="A4" s="6">
        <v>75</v>
      </c>
      <c r="B4" s="9">
        <v>2</v>
      </c>
      <c r="C4" s="10">
        <v>3</v>
      </c>
      <c r="D4" s="9">
        <v>2</v>
      </c>
      <c r="E4" s="10">
        <v>2</v>
      </c>
      <c r="F4" s="9">
        <v>3</v>
      </c>
      <c r="G4" s="10">
        <v>4</v>
      </c>
      <c r="H4" s="9">
        <v>2.5</v>
      </c>
      <c r="I4" s="10">
        <v>3</v>
      </c>
      <c r="J4" s="9">
        <v>10</v>
      </c>
      <c r="K4" s="10">
        <v>2</v>
      </c>
      <c r="L4" s="9">
        <v>1</v>
      </c>
      <c r="M4" s="10">
        <v>1</v>
      </c>
      <c r="N4" s="9">
        <v>1</v>
      </c>
      <c r="O4" s="10">
        <v>3</v>
      </c>
      <c r="P4" s="9">
        <v>1</v>
      </c>
      <c r="Q4" s="10">
        <v>2</v>
      </c>
      <c r="R4" s="9">
        <v>0</v>
      </c>
      <c r="S4" s="10">
        <v>0</v>
      </c>
      <c r="T4" s="9">
        <v>5</v>
      </c>
      <c r="U4" s="10">
        <v>3</v>
      </c>
      <c r="V4" s="10">
        <f>(150*Tabela1[[#This Row],[Laminas - Dias]]*Tabela1[[#This Row],[Laminas - Pessoas]])+(150*Tabela1[[#This Row],[Flanges - Dias]]*Tabela1[[#This Row],[Flanges - Pessoas]])+(150*Tabela1[[#This Row],[Montagem - Dias]]*Tabela1[[#This Row],[Montagem - Pessoas]])+(150*Tabela1[[#This Row],[Estrutura - Dias]]*Tabela1[[#This Row],[Estrutura - Pessoas]])+(150*Tabela1[[#This Row],[Calderaria - Dias]]*Tabela1[[#This Row],[Calderaria - Pessoas]])+(150*Tabela1[[#This Row],[Pintura - Dias]]*Tabela1[[#This Row],[Pintura - Pessoas]])+(150*Tabela1[[#This Row],[Carregamento - Dias]]*Tabela1[[#This Row],[Carregamento - Pessoas]])+(150*Tabela1[[#This Row],[Mecânica - Dias]]*Tabela1[[#This Row],[Mecânica - Pessoas]])+(150*Tabela1[[#This Row],[Noturno - Dias]]*Tabela1[[#This Row],[Noturno - Pessoas]])+(150*Tabela1[[#This Row],[Engenharia - Dias]]*Tabela1[[#This Row],[Engenharia - Pessoas]])</f>
        <v>10575</v>
      </c>
    </row>
    <row r="5" spans="1:22" s="6" customFormat="1" x14ac:dyDescent="0.25">
      <c r="A5" s="6">
        <v>100</v>
      </c>
      <c r="B5" s="9">
        <v>3</v>
      </c>
      <c r="C5" s="10">
        <v>3</v>
      </c>
      <c r="D5" s="9">
        <v>2.5</v>
      </c>
      <c r="E5" s="10">
        <v>2</v>
      </c>
      <c r="F5" s="9">
        <v>3.5</v>
      </c>
      <c r="G5" s="10">
        <v>4</v>
      </c>
      <c r="H5" s="9">
        <v>3</v>
      </c>
      <c r="I5" s="10">
        <v>3</v>
      </c>
      <c r="J5" s="9">
        <v>11</v>
      </c>
      <c r="K5" s="10">
        <v>2</v>
      </c>
      <c r="L5" s="9">
        <v>1</v>
      </c>
      <c r="M5" s="10">
        <v>1</v>
      </c>
      <c r="N5" s="9">
        <v>1</v>
      </c>
      <c r="O5" s="10">
        <v>3</v>
      </c>
      <c r="P5" s="9">
        <v>1</v>
      </c>
      <c r="Q5" s="10">
        <v>2</v>
      </c>
      <c r="R5" s="9">
        <v>0</v>
      </c>
      <c r="S5" s="10">
        <v>0</v>
      </c>
      <c r="T5" s="9">
        <v>5</v>
      </c>
      <c r="U5" s="10">
        <v>3</v>
      </c>
      <c r="V5" s="10">
        <f>(150*Tabela1[[#This Row],[Laminas - Dias]]*Tabela1[[#This Row],[Laminas - Pessoas]])+(150*Tabela1[[#This Row],[Flanges - Dias]]*Tabela1[[#This Row],[Flanges - Pessoas]])+(150*Tabela1[[#This Row],[Montagem - Dias]]*Tabela1[[#This Row],[Montagem - Pessoas]])+(150*Tabela1[[#This Row],[Estrutura - Dias]]*Tabela1[[#This Row],[Estrutura - Pessoas]])+(150*Tabela1[[#This Row],[Calderaria - Dias]]*Tabela1[[#This Row],[Calderaria - Pessoas]])+(150*Tabela1[[#This Row],[Pintura - Dias]]*Tabela1[[#This Row],[Pintura - Pessoas]])+(150*Tabela1[[#This Row],[Carregamento - Dias]]*Tabela1[[#This Row],[Carregamento - Pessoas]])+(150*Tabela1[[#This Row],[Mecânica - Dias]]*Tabela1[[#This Row],[Mecânica - Pessoas]])+(150*Tabela1[[#This Row],[Noturno - Dias]]*Tabela1[[#This Row],[Noturno - Pessoas]])+(150*Tabela1[[#This Row],[Engenharia - Dias]]*Tabela1[[#This Row],[Engenharia - Pessoas]])</f>
        <v>12000</v>
      </c>
    </row>
    <row r="6" spans="1:22" s="6" customFormat="1" x14ac:dyDescent="0.25">
      <c r="A6" s="6">
        <v>150</v>
      </c>
      <c r="B6" s="9">
        <v>4</v>
      </c>
      <c r="C6" s="10">
        <v>3</v>
      </c>
      <c r="D6" s="9">
        <v>2.5</v>
      </c>
      <c r="E6" s="10">
        <v>2</v>
      </c>
      <c r="F6" s="9">
        <v>4</v>
      </c>
      <c r="G6" s="10">
        <v>4</v>
      </c>
      <c r="H6" s="9">
        <v>3.5</v>
      </c>
      <c r="I6" s="10">
        <v>3</v>
      </c>
      <c r="J6" s="9">
        <v>16</v>
      </c>
      <c r="K6" s="10">
        <v>2</v>
      </c>
      <c r="L6" s="9">
        <v>1</v>
      </c>
      <c r="M6" s="10">
        <v>1</v>
      </c>
      <c r="N6" s="9">
        <v>1</v>
      </c>
      <c r="O6" s="10">
        <v>3</v>
      </c>
      <c r="P6" s="9">
        <v>1</v>
      </c>
      <c r="Q6" s="10">
        <v>2</v>
      </c>
      <c r="R6" s="9">
        <v>0</v>
      </c>
      <c r="S6" s="10">
        <v>0</v>
      </c>
      <c r="T6" s="9">
        <v>5</v>
      </c>
      <c r="U6" s="10">
        <v>3</v>
      </c>
      <c r="V6" s="10">
        <f>(150*Tabela1[[#This Row],[Laminas - Dias]]*Tabela1[[#This Row],[Laminas - Pessoas]])+(150*Tabela1[[#This Row],[Flanges - Dias]]*Tabela1[[#This Row],[Flanges - Pessoas]])+(150*Tabela1[[#This Row],[Montagem - Dias]]*Tabela1[[#This Row],[Montagem - Pessoas]])+(150*Tabela1[[#This Row],[Estrutura - Dias]]*Tabela1[[#This Row],[Estrutura - Pessoas]])+(150*Tabela1[[#This Row],[Calderaria - Dias]]*Tabela1[[#This Row],[Calderaria - Pessoas]])+(150*Tabela1[[#This Row],[Pintura - Dias]]*Tabela1[[#This Row],[Pintura - Pessoas]])+(150*Tabela1[[#This Row],[Carregamento - Dias]]*Tabela1[[#This Row],[Carregamento - Pessoas]])+(150*Tabela1[[#This Row],[Mecânica - Dias]]*Tabela1[[#This Row],[Mecânica - Pessoas]])+(150*Tabela1[[#This Row],[Noturno - Dias]]*Tabela1[[#This Row],[Noturno - Pessoas]])+(150*Tabela1[[#This Row],[Engenharia - Dias]]*Tabela1[[#This Row],[Engenharia - Pessoas]])</f>
        <v>14475</v>
      </c>
    </row>
    <row r="7" spans="1:22" s="6" customFormat="1" x14ac:dyDescent="0.25">
      <c r="A7" s="6">
        <v>200</v>
      </c>
      <c r="B7" s="11">
        <v>4</v>
      </c>
      <c r="C7" s="12">
        <v>3</v>
      </c>
      <c r="D7" s="11">
        <v>2.5</v>
      </c>
      <c r="E7" s="12">
        <v>2</v>
      </c>
      <c r="F7" s="11">
        <v>5</v>
      </c>
      <c r="G7" s="12">
        <v>4</v>
      </c>
      <c r="H7" s="11">
        <v>4</v>
      </c>
      <c r="I7" s="12">
        <v>3</v>
      </c>
      <c r="J7" s="11">
        <v>21</v>
      </c>
      <c r="K7" s="12">
        <v>2</v>
      </c>
      <c r="L7" s="11">
        <v>1</v>
      </c>
      <c r="M7" s="12">
        <v>1</v>
      </c>
      <c r="N7" s="11">
        <v>1</v>
      </c>
      <c r="O7" s="12">
        <v>3</v>
      </c>
      <c r="P7" s="11">
        <v>1</v>
      </c>
      <c r="Q7" s="12">
        <v>2</v>
      </c>
      <c r="R7" s="11">
        <v>0</v>
      </c>
      <c r="S7" s="12">
        <v>0</v>
      </c>
      <c r="T7" s="11">
        <v>5</v>
      </c>
      <c r="U7" s="12">
        <v>3</v>
      </c>
      <c r="V7" s="10">
        <f>(150*Tabela1[[#This Row],[Laminas - Dias]]*Tabela1[[#This Row],[Laminas - Pessoas]])+(150*Tabela1[[#This Row],[Flanges - Dias]]*Tabela1[[#This Row],[Flanges - Pessoas]])+(150*Tabela1[[#This Row],[Montagem - Dias]]*Tabela1[[#This Row],[Montagem - Pessoas]])+(150*Tabela1[[#This Row],[Estrutura - Dias]]*Tabela1[[#This Row],[Estrutura - Pessoas]])+(150*Tabela1[[#This Row],[Calderaria - Dias]]*Tabela1[[#This Row],[Calderaria - Pessoas]])+(150*Tabela1[[#This Row],[Pintura - Dias]]*Tabela1[[#This Row],[Pintura - Pessoas]])+(150*Tabela1[[#This Row],[Carregamento - Dias]]*Tabela1[[#This Row],[Carregamento - Pessoas]])+(150*Tabela1[[#This Row],[Mecânica - Dias]]*Tabela1[[#This Row],[Mecânica - Pessoas]])+(150*Tabela1[[#This Row],[Noturno - Dias]]*Tabela1[[#This Row],[Noturno - Pessoas]])+(150*Tabela1[[#This Row],[Engenharia - Dias]]*Tabela1[[#This Row],[Engenharia - Pessoas]])</f>
        <v>16800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8FEA-9293-4E4A-9586-3F1F7AC340F0}">
  <dimension ref="A1:H6"/>
  <sheetViews>
    <sheetView workbookViewId="0">
      <selection activeCell="G10" sqref="G10"/>
    </sheetView>
  </sheetViews>
  <sheetFormatPr defaultRowHeight="15" x14ac:dyDescent="0.25"/>
  <cols>
    <col min="1" max="1" width="13.28515625" bestFit="1" customWidth="1"/>
    <col min="2" max="7" width="12.42578125" bestFit="1" customWidth="1"/>
  </cols>
  <sheetData>
    <row r="1" spans="1:8" ht="30" x14ac:dyDescent="0.25">
      <c r="A1" s="19" t="s">
        <v>56</v>
      </c>
      <c r="B1" s="13" t="s">
        <v>48</v>
      </c>
      <c r="C1" s="15" t="s">
        <v>49</v>
      </c>
      <c r="D1" s="13" t="s">
        <v>44</v>
      </c>
      <c r="E1" s="15" t="s">
        <v>45</v>
      </c>
      <c r="F1" s="13" t="s">
        <v>38</v>
      </c>
      <c r="G1" s="15" t="s">
        <v>39</v>
      </c>
      <c r="H1" s="15" t="s">
        <v>54</v>
      </c>
    </row>
    <row r="2" spans="1:8" x14ac:dyDescent="0.25">
      <c r="A2" s="6">
        <v>3000</v>
      </c>
      <c r="B2" s="9">
        <v>1.5</v>
      </c>
      <c r="C2" s="16">
        <v>2</v>
      </c>
      <c r="D2" s="9">
        <v>0.75</v>
      </c>
      <c r="E2" s="16">
        <v>1</v>
      </c>
      <c r="F2" s="9">
        <v>0.5</v>
      </c>
      <c r="G2" s="16">
        <v>2</v>
      </c>
      <c r="H2" s="16">
        <f>150*Tabela35[[#This Row],[Mecânica - Dias]]*Tabela35[[#This Row],[Mecânica - Pessoas]]+150*Tabela35[[#This Row],[Pintura - Dias]]*Tabela35[[#This Row],[Pintura - Pessoas]]+150*Tabela35[[#This Row],[Montagem - Dias]]*Tabela35[[#This Row],[Montagem - Pessoas]]</f>
        <v>712.5</v>
      </c>
    </row>
    <row r="3" spans="1:8" x14ac:dyDescent="0.25">
      <c r="A3" s="6">
        <v>7000</v>
      </c>
      <c r="B3" s="9">
        <v>2</v>
      </c>
      <c r="C3" s="16">
        <v>2</v>
      </c>
      <c r="D3" s="9">
        <v>0.75</v>
      </c>
      <c r="E3" s="16">
        <v>1</v>
      </c>
      <c r="F3" s="9">
        <v>0.5</v>
      </c>
      <c r="G3" s="16">
        <v>2</v>
      </c>
      <c r="H3" s="16">
        <f>150*Tabela35[[#This Row],[Mecânica - Dias]]*Tabela35[[#This Row],[Mecânica - Pessoas]]+150*Tabela35[[#This Row],[Pintura - Dias]]*Tabela35[[#This Row],[Pintura - Pessoas]]+150*Tabela35[[#This Row],[Montagem - Dias]]*Tabela35[[#This Row],[Montagem - Pessoas]]</f>
        <v>862.5</v>
      </c>
    </row>
    <row r="4" spans="1:8" x14ac:dyDescent="0.25">
      <c r="A4" s="18">
        <v>9000</v>
      </c>
      <c r="B4" s="14">
        <v>3</v>
      </c>
      <c r="C4" s="16">
        <v>2</v>
      </c>
      <c r="D4" s="14">
        <v>0.75</v>
      </c>
      <c r="E4" s="16">
        <v>1</v>
      </c>
      <c r="F4" s="14">
        <v>0.5</v>
      </c>
      <c r="G4" s="16">
        <v>2</v>
      </c>
      <c r="H4" s="16">
        <f>150*Tabela35[[#This Row],[Mecânica - Dias]]*Tabela35[[#This Row],[Mecânica - Pessoas]]+150*Tabela35[[#This Row],[Pintura - Dias]]*Tabela35[[#This Row],[Pintura - Pessoas]]+150*Tabela35[[#This Row],[Montagem - Dias]]*Tabela35[[#This Row],[Montagem - Pessoas]]</f>
        <v>1162.5</v>
      </c>
    </row>
    <row r="5" spans="1:8" x14ac:dyDescent="0.25">
      <c r="A5" s="18">
        <v>12000</v>
      </c>
      <c r="B5" s="14">
        <v>5</v>
      </c>
      <c r="C5" s="16">
        <v>2</v>
      </c>
      <c r="D5" s="14">
        <v>1</v>
      </c>
      <c r="E5" s="16">
        <v>1</v>
      </c>
      <c r="F5" s="14">
        <v>1</v>
      </c>
      <c r="G5" s="16">
        <v>2</v>
      </c>
      <c r="H5" s="16">
        <f>150*Tabela35[[#This Row],[Mecânica - Dias]]*Tabela35[[#This Row],[Mecânica - Pessoas]]+150*Tabela35[[#This Row],[Pintura - Dias]]*Tabela35[[#This Row],[Pintura - Pessoas]]+150*Tabela35[[#This Row],[Montagem - Dias]]*Tabela35[[#This Row],[Montagem - Pessoas]]</f>
        <v>1950</v>
      </c>
    </row>
    <row r="6" spans="1:8" x14ac:dyDescent="0.25">
      <c r="A6" s="18">
        <v>18000</v>
      </c>
      <c r="B6" s="14">
        <v>8</v>
      </c>
      <c r="C6" s="16">
        <v>2</v>
      </c>
      <c r="D6" s="14">
        <v>1.5</v>
      </c>
      <c r="E6" s="16">
        <v>1</v>
      </c>
      <c r="F6" s="14">
        <v>1.5</v>
      </c>
      <c r="G6" s="16">
        <v>2</v>
      </c>
      <c r="H6" s="16">
        <f>150*Tabela35[[#This Row],[Mecânica - Dias]]*Tabela35[[#This Row],[Mecânica - Pessoas]]+150*Tabela35[[#This Row],[Pintura - Dias]]*Tabela35[[#This Row],[Pintura - Pessoas]]+150*Tabela35[[#This Row],[Montagem - Dias]]*Tabela35[[#This Row],[Montagem - Pessoas]]</f>
        <v>3075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5E00-822E-48E6-AF77-482F411160CD}">
  <dimension ref="A1:T12"/>
  <sheetViews>
    <sheetView workbookViewId="0">
      <selection activeCell="G16" sqref="G16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7.85546875" bestFit="1" customWidth="1"/>
    <col min="4" max="4" width="14.42578125" bestFit="1" customWidth="1"/>
    <col min="5" max="5" width="13.7109375" bestFit="1" customWidth="1"/>
    <col min="6" max="6" width="9" bestFit="1" customWidth="1"/>
    <col min="7" max="7" width="9.85546875" bestFit="1" customWidth="1"/>
    <col min="8" max="8" width="21.42578125" bestFit="1" customWidth="1"/>
    <col min="9" max="9" width="22" bestFit="1" customWidth="1"/>
    <col min="10" max="10" width="23.7109375" bestFit="1" customWidth="1"/>
    <col min="11" max="11" width="20.140625" bestFit="1" customWidth="1"/>
    <col min="12" max="12" width="8.28515625" bestFit="1" customWidth="1"/>
    <col min="13" max="13" width="11" bestFit="1" customWidth="1"/>
  </cols>
  <sheetData>
    <row r="1" spans="1:20" x14ac:dyDescent="0.25">
      <c r="A1" t="s">
        <v>13</v>
      </c>
      <c r="B1" t="s">
        <v>0</v>
      </c>
      <c r="C1" t="s">
        <v>1</v>
      </c>
      <c r="D1" t="s">
        <v>25</v>
      </c>
      <c r="E1" t="s">
        <v>26</v>
      </c>
      <c r="F1" t="s">
        <v>3</v>
      </c>
      <c r="G1" t="s">
        <v>15</v>
      </c>
      <c r="H1" t="s">
        <v>16</v>
      </c>
      <c r="I1" t="s">
        <v>17</v>
      </c>
      <c r="J1" t="s">
        <v>19</v>
      </c>
      <c r="K1" t="s">
        <v>18</v>
      </c>
      <c r="L1" t="s">
        <v>7</v>
      </c>
      <c r="M1" t="s">
        <v>9</v>
      </c>
    </row>
    <row r="2" spans="1:20" x14ac:dyDescent="0.25">
      <c r="A2">
        <v>25</v>
      </c>
      <c r="B2">
        <v>2</v>
      </c>
      <c r="C2">
        <v>2.5</v>
      </c>
      <c r="D2" s="1" t="s">
        <v>14</v>
      </c>
      <c r="E2" s="1">
        <v>0</v>
      </c>
      <c r="F2">
        <v>1.5</v>
      </c>
      <c r="G2">
        <v>0.5</v>
      </c>
      <c r="H2">
        <v>5</v>
      </c>
      <c r="I2">
        <v>0.5</v>
      </c>
      <c r="J2">
        <v>1</v>
      </c>
      <c r="K2">
        <v>0</v>
      </c>
      <c r="M2">
        <v>5</v>
      </c>
    </row>
    <row r="3" spans="1:20" x14ac:dyDescent="0.25">
      <c r="A3">
        <v>50</v>
      </c>
      <c r="B3">
        <v>2.5</v>
      </c>
      <c r="C3">
        <v>2.5</v>
      </c>
      <c r="D3">
        <v>2</v>
      </c>
      <c r="E3">
        <v>0</v>
      </c>
      <c r="F3">
        <v>2</v>
      </c>
      <c r="G3">
        <v>0.5</v>
      </c>
      <c r="H3">
        <v>5</v>
      </c>
      <c r="I3">
        <v>0.5</v>
      </c>
      <c r="J3">
        <v>1</v>
      </c>
      <c r="K3">
        <v>0</v>
      </c>
      <c r="M3">
        <v>5</v>
      </c>
    </row>
    <row r="4" spans="1:20" x14ac:dyDescent="0.25">
      <c r="A4">
        <v>75</v>
      </c>
      <c r="B4">
        <v>3</v>
      </c>
      <c r="C4">
        <v>2.5</v>
      </c>
      <c r="D4">
        <v>0</v>
      </c>
      <c r="E4">
        <v>3</v>
      </c>
      <c r="F4">
        <v>2.5</v>
      </c>
      <c r="G4">
        <v>1</v>
      </c>
      <c r="H4">
        <v>9</v>
      </c>
      <c r="I4">
        <v>1</v>
      </c>
      <c r="J4">
        <v>1</v>
      </c>
      <c r="K4">
        <v>1</v>
      </c>
      <c r="M4">
        <v>5</v>
      </c>
    </row>
    <row r="5" spans="1:20" x14ac:dyDescent="0.25">
      <c r="A5">
        <v>100</v>
      </c>
      <c r="B5">
        <v>4</v>
      </c>
      <c r="C5">
        <v>3</v>
      </c>
      <c r="D5">
        <v>0</v>
      </c>
      <c r="E5">
        <v>3.5</v>
      </c>
      <c r="F5">
        <v>3</v>
      </c>
      <c r="G5">
        <v>1</v>
      </c>
      <c r="H5">
        <v>10</v>
      </c>
      <c r="I5">
        <v>1</v>
      </c>
      <c r="J5">
        <v>1</v>
      </c>
      <c r="K5">
        <v>1</v>
      </c>
      <c r="M5">
        <v>5</v>
      </c>
    </row>
    <row r="6" spans="1:20" x14ac:dyDescent="0.25">
      <c r="A6">
        <v>150</v>
      </c>
      <c r="B6">
        <v>5</v>
      </c>
      <c r="C6">
        <v>3</v>
      </c>
      <c r="D6">
        <v>0</v>
      </c>
      <c r="E6">
        <v>4</v>
      </c>
      <c r="F6">
        <v>3.5</v>
      </c>
      <c r="G6">
        <v>1</v>
      </c>
      <c r="H6">
        <v>15</v>
      </c>
      <c r="I6">
        <v>1</v>
      </c>
      <c r="J6">
        <v>1</v>
      </c>
      <c r="K6">
        <v>1</v>
      </c>
      <c r="M6">
        <v>5</v>
      </c>
    </row>
    <row r="7" spans="1:20" x14ac:dyDescent="0.25">
      <c r="A7">
        <v>200</v>
      </c>
      <c r="B7">
        <v>5</v>
      </c>
      <c r="C7">
        <v>3</v>
      </c>
      <c r="D7">
        <v>0</v>
      </c>
      <c r="E7">
        <v>5</v>
      </c>
      <c r="F7">
        <v>4</v>
      </c>
      <c r="G7">
        <v>1</v>
      </c>
      <c r="H7">
        <v>20</v>
      </c>
      <c r="I7">
        <v>1</v>
      </c>
      <c r="J7">
        <v>1</v>
      </c>
      <c r="K7">
        <v>1</v>
      </c>
      <c r="M7">
        <v>5</v>
      </c>
    </row>
    <row r="9" spans="1:20" x14ac:dyDescent="0.25">
      <c r="S9" t="s">
        <v>28</v>
      </c>
      <c r="T9">
        <v>200</v>
      </c>
    </row>
    <row r="10" spans="1:20" x14ac:dyDescent="0.25">
      <c r="S10" t="s">
        <v>29</v>
      </c>
      <c r="T10">
        <v>150</v>
      </c>
    </row>
    <row r="11" spans="1:20" x14ac:dyDescent="0.25">
      <c r="S11" t="s">
        <v>30</v>
      </c>
      <c r="T11">
        <v>130</v>
      </c>
    </row>
    <row r="12" spans="1:20" x14ac:dyDescent="0.25">
      <c r="T12">
        <f>AVERAGE(T9:T11)</f>
        <v>160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886A-9D63-4739-B589-A2B1F610B239}">
  <dimension ref="A1:H5"/>
  <sheetViews>
    <sheetView workbookViewId="0">
      <selection activeCell="H3" sqref="H3"/>
    </sheetView>
  </sheetViews>
  <sheetFormatPr defaultRowHeight="15" x14ac:dyDescent="0.25"/>
  <cols>
    <col min="1" max="1" width="11.7109375" customWidth="1"/>
    <col min="2" max="2" width="18.5703125" bestFit="1" customWidth="1"/>
    <col min="3" max="3" width="27.140625" bestFit="1" customWidth="1"/>
    <col min="4" max="4" width="16.42578125" bestFit="1" customWidth="1"/>
    <col min="5" max="5" width="19.7109375" bestFit="1" customWidth="1"/>
    <col min="6" max="6" width="19.28515625" bestFit="1" customWidth="1"/>
    <col min="7" max="7" width="22.42578125" bestFit="1" customWidth="1"/>
  </cols>
  <sheetData>
    <row r="1" spans="1:8" x14ac:dyDescent="0.25">
      <c r="A1" s="17" t="s">
        <v>55</v>
      </c>
      <c r="B1" s="13" t="s">
        <v>48</v>
      </c>
      <c r="C1" s="15" t="s">
        <v>49</v>
      </c>
      <c r="D1" s="13" t="s">
        <v>44</v>
      </c>
      <c r="E1" s="15" t="s">
        <v>45</v>
      </c>
      <c r="F1" s="13" t="s">
        <v>38</v>
      </c>
      <c r="G1" s="15" t="s">
        <v>39</v>
      </c>
      <c r="H1" s="15" t="s">
        <v>54</v>
      </c>
    </row>
    <row r="2" spans="1:8" x14ac:dyDescent="0.25">
      <c r="A2" s="6">
        <v>2000</v>
      </c>
      <c r="B2" s="9">
        <v>2.25</v>
      </c>
      <c r="C2" s="16">
        <v>2</v>
      </c>
      <c r="D2" s="9">
        <v>1</v>
      </c>
      <c r="E2" s="16">
        <v>1</v>
      </c>
      <c r="F2" s="9">
        <v>0.25</v>
      </c>
      <c r="G2" s="16">
        <v>2</v>
      </c>
      <c r="H2" s="16">
        <f>150*Tabela3[[#This Row],[Montagem - Pessoas]]*Tabela3[[#This Row],[Montagem - Dias]]+150*Tabela3[[#This Row],[Pintura - Pessoas]]*Tabela3[[#This Row],[Pintura - Dias]]+150*Tabela3[[#This Row],[Mecânica - Pessoas]]*Tabela3[[#This Row],[Mecânica - Dias]]</f>
        <v>900</v>
      </c>
    </row>
    <row r="3" spans="1:8" x14ac:dyDescent="0.25">
      <c r="A3" s="18">
        <v>3000</v>
      </c>
      <c r="B3" s="14">
        <v>2.75</v>
      </c>
      <c r="C3" s="16">
        <v>2</v>
      </c>
      <c r="D3" s="14">
        <v>1</v>
      </c>
      <c r="E3" s="16">
        <v>1</v>
      </c>
      <c r="F3" s="14">
        <v>0.25</v>
      </c>
      <c r="G3" s="16">
        <v>3</v>
      </c>
      <c r="H3" s="16">
        <f>150*Tabela3[[#This Row],[Montagem - Pessoas]]*Tabela3[[#This Row],[Montagem - Dias]]+150*Tabela3[[#This Row],[Pintura - Pessoas]]*Tabela3[[#This Row],[Pintura - Dias]]+150*Tabela3[[#This Row],[Mecânica - Pessoas]]*Tabela3[[#This Row],[Mecânica - Dias]]</f>
        <v>1087.5</v>
      </c>
    </row>
    <row r="4" spans="1:8" x14ac:dyDescent="0.25">
      <c r="A4" s="18">
        <v>3500</v>
      </c>
      <c r="B4" s="14">
        <v>3.25</v>
      </c>
      <c r="C4" s="16">
        <v>2</v>
      </c>
      <c r="D4" s="14">
        <v>1</v>
      </c>
      <c r="E4" s="16">
        <v>1</v>
      </c>
      <c r="F4" s="14">
        <v>0.25</v>
      </c>
      <c r="G4" s="16">
        <v>3</v>
      </c>
      <c r="H4" s="16">
        <f>150*Tabela3[[#This Row],[Montagem - Pessoas]]*Tabela3[[#This Row],[Montagem - Dias]]+150*Tabela3[[#This Row],[Pintura - Pessoas]]*Tabela3[[#This Row],[Pintura - Dias]]+150*Tabela3[[#This Row],[Mecânica - Pessoas]]*Tabela3[[#This Row],[Mecânica - Dias]]</f>
        <v>1237.5</v>
      </c>
    </row>
    <row r="5" spans="1:8" x14ac:dyDescent="0.25">
      <c r="A5" s="18">
        <v>4500</v>
      </c>
      <c r="B5" s="14">
        <v>3.75</v>
      </c>
      <c r="C5" s="16">
        <v>2</v>
      </c>
      <c r="D5" s="14">
        <v>1</v>
      </c>
      <c r="E5" s="16">
        <v>1</v>
      </c>
      <c r="F5" s="14">
        <v>0.25</v>
      </c>
      <c r="G5" s="16">
        <v>3</v>
      </c>
      <c r="H5" s="16">
        <f>150*Tabela3[[#This Row],[Montagem - Pessoas]]*Tabela3[[#This Row],[Montagem - Dias]]+150*Tabela3[[#This Row],[Pintura - Pessoas]]*Tabela3[[#This Row],[Pintura - Dias]]+150*Tabela3[[#This Row],[Mecânica - Pessoas]]*Tabela3[[#This Row],[Mecânica - Dias]]</f>
        <v>1387.5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Funcionários</vt:lpstr>
      <vt:lpstr>FPTE</vt:lpstr>
      <vt:lpstr>Escada</vt:lpstr>
      <vt:lpstr>Com Véu</vt:lpstr>
      <vt:lpstr>Guarda-Corpo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Marques</dc:creator>
  <cp:lastModifiedBy>João Pedro Marques</cp:lastModifiedBy>
  <dcterms:created xsi:type="dcterms:W3CDTF">2025-02-05T13:21:53Z</dcterms:created>
  <dcterms:modified xsi:type="dcterms:W3CDTF">2025-02-20T13:06:13Z</dcterms:modified>
</cp:coreProperties>
</file>