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brav-my.sharepoint.com/personal/joaopedro_marques_fibrav_com_br/Documents/Área de Trabalho/project_pricing2.0/data/"/>
    </mc:Choice>
  </mc:AlternateContent>
  <xr:revisionPtr revIDLastSave="60" documentId="13_ncr:1_{AD7F06F2-BC67-4231-B08A-FBD4F36AA65B}" xr6:coauthVersionLast="47" xr6:coauthVersionMax="47" xr10:uidLastSave="{25B8F12D-CE82-40B6-A824-F0A8D4BA3D15}"/>
  <bookViews>
    <workbookView xWindow="-120" yWindow="-120" windowWidth="29040" windowHeight="15720" activeTab="3" xr2:uid="{4E9162C2-A4A1-4FD3-9A9A-DF4998E80CED}"/>
  </bookViews>
  <sheets>
    <sheet name="Resina" sheetId="8" r:id="rId1"/>
    <sheet name="Fibra" sheetId="9" r:id="rId2"/>
    <sheet name="PVC" sheetId="11" r:id="rId3"/>
    <sheet name="Perfis" sheetId="4" r:id="rId4"/>
    <sheet name="Fixadores" sheetId="6" r:id="rId5"/>
    <sheet name="Vedações" sheetId="7" r:id="rId6"/>
    <sheet name="Tintas" sheetId="5" r:id="rId7"/>
    <sheet name="Produtos Diverso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19" i="6"/>
  <c r="F20" i="6"/>
  <c r="F21" i="6"/>
  <c r="F22" i="6"/>
  <c r="F23" i="6"/>
  <c r="F19" i="4"/>
  <c r="F20" i="4"/>
  <c r="F16" i="4"/>
  <c r="F17" i="4"/>
  <c r="F18" i="4"/>
  <c r="F13" i="4"/>
  <c r="F14" i="4"/>
  <c r="F15" i="4"/>
  <c r="F12" i="4"/>
  <c r="F11" i="4"/>
  <c r="F8" i="11"/>
  <c r="F7" i="11"/>
  <c r="F6" i="11"/>
  <c r="F5" i="11"/>
  <c r="F4" i="11"/>
  <c r="F3" i="11"/>
  <c r="F2" i="11"/>
  <c r="F6" i="9"/>
  <c r="E2" i="10"/>
  <c r="E3" i="10"/>
  <c r="E4" i="10"/>
  <c r="E5" i="10"/>
  <c r="E6" i="10"/>
  <c r="E7" i="10"/>
  <c r="E2" i="5"/>
  <c r="E3" i="5"/>
  <c r="E4" i="5"/>
  <c r="E5" i="5"/>
  <c r="E6" i="5"/>
  <c r="F2" i="4"/>
  <c r="F3" i="4"/>
  <c r="F4" i="4"/>
  <c r="F5" i="4"/>
  <c r="F6" i="4"/>
  <c r="F8" i="4"/>
  <c r="F9" i="4"/>
  <c r="F10" i="4"/>
  <c r="F2" i="7"/>
  <c r="F3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9"/>
  <c r="F3" i="9"/>
  <c r="F4" i="9"/>
  <c r="F5" i="9"/>
  <c r="E2" i="8"/>
  <c r="E3" i="8"/>
  <c r="E4" i="8"/>
  <c r="E5" i="8"/>
  <c r="E6" i="8"/>
  <c r="E7" i="8"/>
</calcChain>
</file>

<file path=xl/sharedStrings.xml><?xml version="1.0" encoding="utf-8"?>
<sst xmlns="http://schemas.openxmlformats.org/spreadsheetml/2006/main" count="244" uniqueCount="90">
  <si>
    <t>Barra Chata AC 1" #1/4"</t>
  </si>
  <si>
    <t>Barra Chata AC 2" #1/4"</t>
  </si>
  <si>
    <t>Barra Chata AC 2" #1/8"</t>
  </si>
  <si>
    <t>Catalisador FC</t>
  </si>
  <si>
    <t>Tinta HBS Amarelo</t>
  </si>
  <si>
    <t>Catalisador HBS</t>
  </si>
  <si>
    <t>Diluente</t>
  </si>
  <si>
    <t>Tubo Redondo 1.1/2" #1,5mm</t>
  </si>
  <si>
    <t>Metalon AC 30x30mm #1,2mm</t>
  </si>
  <si>
    <t>Metalon AC 50x30mm #1,2mm</t>
  </si>
  <si>
    <t>Tubo Redondo AC 1" #1,2mm</t>
  </si>
  <si>
    <t>Tubo Redondo AC 1.1/2" #1,5mm</t>
  </si>
  <si>
    <t>Tinta PU Sumatane SW</t>
  </si>
  <si>
    <t>Zincado</t>
  </si>
  <si>
    <t>Parafuso Sextavado 5/16" x 1"</t>
  </si>
  <si>
    <t>Parafuso Sextavado 5/16" x 2"</t>
  </si>
  <si>
    <t>Arruela Lisa 5/16"</t>
  </si>
  <si>
    <t>Parafuso Sextavado 5/8" x 3.1/2"</t>
  </si>
  <si>
    <t>EPDM</t>
  </si>
  <si>
    <t>Viton</t>
  </si>
  <si>
    <t>Parafuso Sextavado 5/8" x 4"</t>
  </si>
  <si>
    <t>Parafuso Sextavado 5/8" x 4.1/2"</t>
  </si>
  <si>
    <t>Inox 304</t>
  </si>
  <si>
    <t>Porca Sextavada 5/16"</t>
  </si>
  <si>
    <t>Porca Sextavada 5/8"</t>
  </si>
  <si>
    <t>Arruela Lisa 5/8"</t>
  </si>
  <si>
    <t>Arruela Lisa 1/4"</t>
  </si>
  <si>
    <t>Porca Borboleta 1/4"</t>
  </si>
  <si>
    <t>Parafuso Sextavado 1/4" x 1.1/2"</t>
  </si>
  <si>
    <t>Derakane 470</t>
  </si>
  <si>
    <t>Derakane 411</t>
  </si>
  <si>
    <t>Estervinílica</t>
  </si>
  <si>
    <t>Isoftálica</t>
  </si>
  <si>
    <t>Ortoftálica</t>
  </si>
  <si>
    <t>PD 3535</t>
  </si>
  <si>
    <t>R2200</t>
  </si>
  <si>
    <t>Roving</t>
  </si>
  <si>
    <t>R2400</t>
  </si>
  <si>
    <t>M450</t>
  </si>
  <si>
    <t>Manta</t>
  </si>
  <si>
    <t>T800</t>
  </si>
  <si>
    <t>Tecido</t>
  </si>
  <si>
    <t>Cobalto 6%</t>
  </si>
  <si>
    <t>DMA</t>
  </si>
  <si>
    <t>MECKP</t>
  </si>
  <si>
    <t>BPO</t>
  </si>
  <si>
    <t>Thinner</t>
  </si>
  <si>
    <t>Estireno</t>
  </si>
  <si>
    <t>Item</t>
  </si>
  <si>
    <t>Preço</t>
  </si>
  <si>
    <t>Tipo</t>
  </si>
  <si>
    <t>Material</t>
  </si>
  <si>
    <t>Aço Carbono</t>
  </si>
  <si>
    <t>PU</t>
  </si>
  <si>
    <t>Catalisador</t>
  </si>
  <si>
    <t>IPI</t>
  </si>
  <si>
    <t>Preço s/ Imposto</t>
  </si>
  <si>
    <t>Cordão 12mm</t>
  </si>
  <si>
    <t>Unidade</t>
  </si>
  <si>
    <t>m</t>
  </si>
  <si>
    <t>un</t>
  </si>
  <si>
    <t>Barra</t>
  </si>
  <si>
    <t>kg</t>
  </si>
  <si>
    <t>KG</t>
  </si>
  <si>
    <t>LT</t>
  </si>
  <si>
    <t>Véu</t>
  </si>
  <si>
    <t>Véu 40g/m</t>
  </si>
  <si>
    <t>PVC Branco</t>
  </si>
  <si>
    <t>Tubo PVC Branco 100mm</t>
  </si>
  <si>
    <t>Tubo PVC Branco 150mm</t>
  </si>
  <si>
    <t>Joelho 90° PVC Branco 100mm</t>
  </si>
  <si>
    <t>Joelho 90° PVC Branco 150mm</t>
  </si>
  <si>
    <t>Luva PVC Branco 100mm</t>
  </si>
  <si>
    <t>Luva PVC Branco 150mm</t>
  </si>
  <si>
    <t>Tela Inox 304 Malha 16 fio 0.56mm</t>
  </si>
  <si>
    <t>Metalon AC 50x30mm #1,5mm</t>
  </si>
  <si>
    <t>Chapa Expandida AC 1000x1500mm</t>
  </si>
  <si>
    <t>Chapa</t>
  </si>
  <si>
    <t>Viga U Abaulada PRFV 2"</t>
  </si>
  <si>
    <t>PRFV</t>
  </si>
  <si>
    <t>Tubo Redondo PRFV 32mm #3,0mm</t>
  </si>
  <si>
    <t>Perfil U PRFV 58.9 x 49mm #4,0mm</t>
  </si>
  <si>
    <t>Barra Chata PRFV 50mm #6,0mm</t>
  </si>
  <si>
    <t>Barra Chata PRFV 100mm #6,0mm</t>
  </si>
  <si>
    <t>Barra Chata Inox 304 2" x 1/4"</t>
  </si>
  <si>
    <t>Arruela Lisa Inox 5/16"</t>
  </si>
  <si>
    <t>Parafuso Sextavado Inox 5/16" x 2"</t>
  </si>
  <si>
    <t>Perfil W PRFV 150x6mm #10mm</t>
  </si>
  <si>
    <t>Tubo Quadrado PRFV 50X50mm #6,0mm</t>
  </si>
  <si>
    <t>Tubo Redondo AC 1.1/4" #1,5mm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</si>
</sst>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1" xfId="0" applyBorder="1"/>
    <xf numFmtId="164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0" xfId="0" applyFont="1" applyFill="1"/>
    <xf numFmtId="0" fontId="1" fillId="2" borderId="3" xfId="0" applyFont="1" applyFill="1" applyBorder="1"/>
    <xf numFmtId="164" fontId="0" fillId="0" borderId="3" xfId="0" applyNumberFormat="1" applyBorder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64" fontId="0" fillId="0" borderId="0" xfId="1" applyNumberFormat="1" applyFont="1" applyAlignment="1">
      <alignment horizontal="center" vertical="center" wrapText="1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8" fontId="0" fillId="0" borderId="0" xfId="0" applyNumberFormat="1" applyAlignment="1">
      <alignment vertical="center" wrapText="1"/>
    </xf>
  </cellXfs>
  <cellStyles count="2">
    <cellStyle name="Moeda" xfId="1" builtinId="4"/>
    <cellStyle name="Normal" xfId="0" builtinId="0"/>
  </cellStyles>
  <dxfs count="38"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</dxf>
    <dxf>
      <numFmt numFmtId="12" formatCode="&quot;$&quot;#,##0.00_);[Red]\(&quot;$&quot;#,##0.0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-[$R$-416]\ * #,##0.00_-;\-[$R$-416]\ * #,##0.00_-;_-[$R$-416]\ * &quot;-&quot;??_-;_-@_-"/>
    </dxf>
    <dxf>
      <numFmt numFmtId="12" formatCode="&quot;$&quot;#,##0.00_);[Red]\(&quot;$&quot;#,##0.0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</dxf>
    <dxf>
      <numFmt numFmtId="12" formatCode="&quot;$&quot;#,##0.00_);[Red]\(&quot;$&quot;#,##0.0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3C51E-5076-45D4-AC3D-E17EA7567E08}" name="Tabela5" displayName="Tabela5" ref="A1:E7" totalsRowShown="0">
  <autoFilter ref="A1:E7" xr:uid="{5DF3C51E-5076-45D4-AC3D-E17EA7567E08}"/>
  <tableColumns count="5">
    <tableColumn id="1" xr3:uid="{FFCBFF87-B6A3-46A1-AF82-9BBDB85C5BA0}" name="Item" dataDxfId="37"/>
    <tableColumn id="6" xr3:uid="{F7912DE4-1EC3-4E65-92AA-7CED76D3105D}" name="Unidade" dataDxfId="36"/>
    <tableColumn id="2" xr3:uid="{00933258-5CA8-4FDE-9D97-BBE5F6604B3F}" name="Preço s/ Imposto" dataDxfId="35" dataCellStyle="Moeda"/>
    <tableColumn id="3" xr3:uid="{7C5F2B7C-DB40-46A6-9BA3-9BA0FAC056B5}" name="IPI"/>
    <tableColumn id="5" xr3:uid="{BFB49B8C-1D4C-4472-9259-D5B339D8D313}" name="Preço" dataDxfId="34">
      <calculatedColumnFormula>Tabela5[[#This Row],[Preço s/ Imposto]]+(Tabela5[[#This Row],[Preço s/ Imposto]]*Tabela5[[#This Row],[IPI]])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CFD768-C890-48FB-8A11-C97C1A21804A}" name="Tabela6" displayName="Tabela6" ref="A1:F6" totalsRowShown="0" headerRowDxfId="33">
  <autoFilter ref="A1:F6" xr:uid="{5CCFD768-C890-48FB-8A11-C97C1A21804A}"/>
  <tableColumns count="6">
    <tableColumn id="1" xr3:uid="{23C6D802-8B22-44E2-9487-1C5D657F2491}" name="Item" dataDxfId="32"/>
    <tableColumn id="2" xr3:uid="{1800BC91-1DF0-44A5-BEE9-6747C263F8BC}" name="Tipo" dataDxfId="31"/>
    <tableColumn id="7" xr3:uid="{41AF8F96-55D6-424B-AB5E-A1672D053F72}" name="Unidade" dataDxfId="30"/>
    <tableColumn id="3" xr3:uid="{506E84DF-1590-4F77-A760-6EFFD5F409E3}" name="Preço s/ Imposto" dataDxfId="29" dataCellStyle="Moeda"/>
    <tableColumn id="4" xr3:uid="{5B258930-46CE-4E7F-B9B6-B5A5D5142ADB}" name="IPI"/>
    <tableColumn id="6" xr3:uid="{0D7FA86A-7611-4EE2-9279-679B57F2482B}" name="Preço" dataDxfId="28">
      <calculatedColumnFormula>Tabela6[[#This Row],[Preço s/ Imposto]]+(Tabela6[[#This Row],[Preço s/ Imposto]]*Tabela6[[#This Row],[IPI]])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D2F880-BC3D-4BEF-9DA3-757EE67E2998}" name="Tabela19" displayName="Tabela19" ref="A1:F8" totalsRowShown="0">
  <autoFilter ref="A1:F8" xr:uid="{C6D2F880-BC3D-4BEF-9DA3-757EE67E2998}"/>
  <tableColumns count="6">
    <tableColumn id="1" xr3:uid="{99E7EC80-81C7-4354-9EE5-68CDAB30B8CC}" name="Item" dataDxfId="27"/>
    <tableColumn id="2" xr3:uid="{FFBD7ECB-9FB4-4E89-B891-F3D19B9B2EF7}" name="Material"/>
    <tableColumn id="5" xr3:uid="{E9A1C1DF-4A74-431A-8F23-F575D3E4B1A1}" name="Unidade"/>
    <tableColumn id="3" xr3:uid="{AD816DF0-6DF1-41E5-A62D-CF689ABA7909}" name="Preço s/ Imposto" dataDxfId="26"/>
    <tableColumn id="4" xr3:uid="{634C1E26-97F3-4887-90FC-0FF11A9B7D16}" name="IPI"/>
    <tableColumn id="6" xr3:uid="{67868204-EB46-4A9F-A3A3-1FB7FC5EF01F}" name="Preço" dataDxfId="25">
      <calculatedColumnFormula>Tabela19[[#This Row],[Preço s/ Imposto]]+(Tabela19[[#This Row],[Preço s/ Imposto]]*Tabela19[[#This Row],[IPI]])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2140C-6C2B-46BC-BBD3-2EF5CA013F49}" name="Tabela1" displayName="Tabela1" ref="A1:F20" totalsRowShown="0">
  <autoFilter ref="A1:F20" xr:uid="{A512140C-6C2B-46BC-BBD3-2EF5CA013F49}"/>
  <tableColumns count="6">
    <tableColumn id="1" xr3:uid="{EA330258-EA6C-4DE8-9920-C29A072DEDA2}" name="Item" dataDxfId="24"/>
    <tableColumn id="2" xr3:uid="{D5D79559-C4E1-4724-92FD-F906BAC65CEA}" name="Material"/>
    <tableColumn id="5" xr3:uid="{21150F1C-BD17-43F3-8310-382CF1F3D358}" name="Unidade"/>
    <tableColumn id="3" xr3:uid="{CA588F22-5185-46F3-8B45-3B38CED1F2FC}" name="Preço s/ Imposto" dataDxfId="23"/>
    <tableColumn id="4" xr3:uid="{FC838177-A95A-41DC-A882-C9FA0CAB835A}" name="IPI"/>
    <tableColumn id="6" xr3:uid="{0E22E0A1-A52E-4151-BB83-7444FA81EA57}" name="Preço" dataDxfId="22">
      <calculatedColumnFormula>Tabela1[[#This Row],[Preço s/ Imposto]]+(Tabela1[[#This Row],[Preço s/ Imposto]]*Tabela1[[#This Row],[IPI]])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70438F-801E-4012-895B-8D93F77DA0A5}" name="Tabela3" displayName="Tabela3" ref="A1:F23" totalsRowShown="0" headerRowDxfId="21" tableBorderDxfId="20">
  <autoFilter ref="A1:F23" xr:uid="{F270438F-801E-4012-895B-8D93F77DA0A5}"/>
  <tableColumns count="6">
    <tableColumn id="1" xr3:uid="{EC2DFF9D-C60B-4E68-B25D-62466D53AB6D}" name="Item" dataDxfId="19"/>
    <tableColumn id="2" xr3:uid="{6B599676-1B25-4DC1-8D69-6F5AAA2BA427}" name="Material" dataDxfId="18"/>
    <tableColumn id="7" xr3:uid="{5CF39818-5972-4953-B6B3-1E8D6B69EDCE}" name="Unidade" dataDxfId="17"/>
    <tableColumn id="3" xr3:uid="{CB859326-9DFA-45AC-8936-C132343FD47F}" name="Preço s/ Imposto" dataDxfId="16"/>
    <tableColumn id="4" xr3:uid="{F097F165-EBC9-4DBF-AE38-1AB7D4FB8E23}" name="IPI"/>
    <tableColumn id="6" xr3:uid="{59D851B5-4C56-49AA-9911-0C84022D19DE}" name="Preço" dataDxfId="15">
      <calculatedColumnFormula>Tabela3[[#This Row],[Preço s/ Imposto]]+(Tabela3[[#This Row],[Preço s/ Imposto]]*Tabela3[[#This Row],[IPI]])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F6DEE7-A665-4E7A-BF69-35B720D1323C}" name="Tabela35" displayName="Tabela35" ref="A1:F3" totalsRowShown="0" headerRowDxfId="14" tableBorderDxfId="13">
  <autoFilter ref="A1:F3" xr:uid="{50F6DEE7-A665-4E7A-BF69-35B720D1323C}"/>
  <tableColumns count="6">
    <tableColumn id="1" xr3:uid="{C8634A06-72D7-4193-96A6-266876CAEF25}" name="Item" dataDxfId="12"/>
    <tableColumn id="2" xr3:uid="{C4AAEABF-FF40-4C5E-8158-85513FD0D3EA}" name="Material" dataDxfId="11"/>
    <tableColumn id="6" xr3:uid="{2857C144-8FF4-42E1-BAEC-14E55E1D65DD}" name="Unidade" dataDxfId="10"/>
    <tableColumn id="3" xr3:uid="{FFF95B91-5F8F-4088-8C8A-71D516E695FB}" name="Preço s/ Imposto" dataDxfId="9"/>
    <tableColumn id="4" xr3:uid="{83C0639F-D36A-428B-8B52-7A410E6A6B3F}" name="IPI"/>
    <tableColumn id="5" xr3:uid="{7891C5EE-0F0A-4BAF-94D8-56C37DF85ADA}" name="Preço" dataDxfId="8">
      <calculatedColumnFormula>Tabela35[[#This Row],[Preço s/ Imposto]]+(Tabela35[[#This Row],[Preço s/ Imposto]]*Tabela35[[#This Row],[IPI]])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FC49D4-E4F9-4106-AE9C-855D87BD8602}" name="Tabela13" displayName="Tabela13" ref="A1:E6" totalsRowShown="0">
  <autoFilter ref="A1:E6" xr:uid="{E3FC49D4-E4F9-4106-AE9C-855D87BD8602}"/>
  <sortState xmlns:xlrd2="http://schemas.microsoft.com/office/spreadsheetml/2017/richdata2" ref="A2:C6">
    <sortCondition ref="B1:B6"/>
  </sortState>
  <tableColumns count="5">
    <tableColumn id="1" xr3:uid="{150A739B-E155-4F90-814E-F68BEFA7AAB2}" name="Item" dataDxfId="7"/>
    <tableColumn id="2" xr3:uid="{ADDCDE03-42E2-4087-BC32-B1F24A4B8C7C}" name="Tipo"/>
    <tableColumn id="3" xr3:uid="{3575DC75-675B-4564-8708-B3D2133FE49B}" name="Preço s/ Imposto" dataDxfId="6"/>
    <tableColumn id="4" xr3:uid="{91DCA33A-6810-450A-9FF2-990DE9DD1321}" name="IPI"/>
    <tableColumn id="5" xr3:uid="{4893094B-42E4-436E-A59B-8659353821D8}" name="Preço" dataDxfId="5">
      <calculatedColumnFormula>Tabela13[[#This Row],[Preço s/ Imposto]]+(Tabela13[[#This Row],[Preço s/ Imposto]]*Tabela13[[#This Row],[IPI]])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0E38F6-7547-4D9D-9E65-88930B8D7C73}" name="Tabela7" displayName="Tabela7" ref="A1:E7" totalsRowShown="0" headerRowDxfId="4">
  <autoFilter ref="A1:E7" xr:uid="{090E38F6-7547-4D9D-9E65-88930B8D7C73}"/>
  <tableColumns count="5">
    <tableColumn id="1" xr3:uid="{52392C12-72EF-4352-AEA4-61E7CCEB1D4C}" name="Item" dataDxfId="3"/>
    <tableColumn id="5" xr3:uid="{AF556922-5947-4DB4-B4DD-6D4A38FEDB81}" name="Unidade" dataDxfId="2"/>
    <tableColumn id="2" xr3:uid="{2A7FC364-2DDC-4CD2-B7C0-B248E5065B95}" name="Preço s/ Imposto" dataDxfId="1" dataCellStyle="Moeda"/>
    <tableColumn id="3" xr3:uid="{AA04E190-6376-4CC9-80F6-0B2920667141}" name="IPI"/>
    <tableColumn id="4" xr3:uid="{50396A8E-06B0-47BD-88A5-C8C8F5B834B3}" name="Preço" dataDxfId="0">
      <calculatedColumnFormula>Tabela7[[#This Row],[Preço s/ Imposto]]+(Tabela7[[#This Row],[Preço s/ Imposto]]*Tabela7[[#This Row],[IPI]])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020A-404B-4F44-BAFC-A1D1BA8DF55C}">
  <dimension ref="A1:E7"/>
  <sheetViews>
    <sheetView workbookViewId="0">
      <selection activeCell="E3" sqref="E3"/>
    </sheetView>
  </sheetViews>
  <sheetFormatPr defaultRowHeight="15" x14ac:dyDescent="0.25"/>
  <cols>
    <col min="1" max="1" width="12.85546875" bestFit="1" customWidth="1"/>
    <col min="2" max="2" width="12.85546875" customWidth="1"/>
    <col min="3" max="3" width="12.7109375" customWidth="1"/>
    <col min="5" max="5" width="9.5703125" bestFit="1" customWidth="1"/>
  </cols>
  <sheetData>
    <row r="1" spans="1:5" x14ac:dyDescent="0.25">
      <c r="A1" t="s">
        <v>48</v>
      </c>
      <c r="B1" t="s">
        <v>58</v>
      </c>
      <c r="C1" t="s">
        <v>56</v>
      </c>
      <c r="D1" t="s">
        <v>55</v>
      </c>
      <c r="E1" t="s">
        <v>49</v>
      </c>
    </row>
    <row r="2" spans="1:5" x14ac:dyDescent="0.25">
      <c r="A2" s="1" t="s">
        <v>29</v>
      </c>
      <c r="B2" s="17" t="s">
        <v>62</v>
      </c>
      <c r="C2" s="2">
        <v>70.02</v>
      </c>
      <c r="D2" s="14">
        <v>3.2500000000000001E-2</v>
      </c>
      <c r="E2" s="15">
        <f>Tabela5[[#This Row],[Preço s/ Imposto]]+(Tabela5[[#This Row],[Preço s/ Imposto]]*Tabela5[[#This Row],[IPI]])</f>
        <v>72.295649999999995</v>
      </c>
    </row>
    <row r="3" spans="1:5" x14ac:dyDescent="0.25">
      <c r="A3" s="1" t="s">
        <v>30</v>
      </c>
      <c r="B3" s="17" t="s">
        <v>62</v>
      </c>
      <c r="C3" s="2">
        <v>37.880000000000003</v>
      </c>
      <c r="D3" s="14">
        <v>3.2500000000000001E-2</v>
      </c>
      <c r="E3" s="15">
        <f>Tabela5[[#This Row],[Preço s/ Imposto]]+(Tabela5[[#This Row],[Preço s/ Imposto]]*Tabela5[[#This Row],[IPI]])</f>
        <v>39.1111</v>
      </c>
    </row>
    <row r="4" spans="1:5" x14ac:dyDescent="0.25">
      <c r="A4" s="1" t="s">
        <v>31</v>
      </c>
      <c r="B4" s="17" t="s">
        <v>62</v>
      </c>
      <c r="C4" s="2">
        <v>31.34</v>
      </c>
      <c r="D4" s="14">
        <v>3.2500000000000001E-2</v>
      </c>
      <c r="E4" s="15">
        <f>Tabela5[[#This Row],[Preço s/ Imposto]]+(Tabela5[[#This Row],[Preço s/ Imposto]]*Tabela5[[#This Row],[IPI]])</f>
        <v>32.358550000000001</v>
      </c>
    </row>
    <row r="5" spans="1:5" x14ac:dyDescent="0.25">
      <c r="A5" s="1" t="s">
        <v>32</v>
      </c>
      <c r="B5" s="17" t="s">
        <v>62</v>
      </c>
      <c r="C5" s="9">
        <v>18.72</v>
      </c>
      <c r="D5" s="14">
        <v>3.2500000000000001E-2</v>
      </c>
      <c r="E5" s="15">
        <f>Tabela5[[#This Row],[Preço s/ Imposto]]+(Tabela5[[#This Row],[Preço s/ Imposto]]*Tabela5[[#This Row],[IPI]])</f>
        <v>19.328399999999998</v>
      </c>
    </row>
    <row r="6" spans="1:5" x14ac:dyDescent="0.25">
      <c r="A6" s="1" t="s">
        <v>33</v>
      </c>
      <c r="B6" s="17" t="s">
        <v>62</v>
      </c>
      <c r="C6" s="9">
        <v>13.77</v>
      </c>
      <c r="D6" s="14">
        <v>3.2500000000000001E-2</v>
      </c>
      <c r="E6" s="15">
        <f>Tabela5[[#This Row],[Preço s/ Imposto]]+(Tabela5[[#This Row],[Preço s/ Imposto]]*Tabela5[[#This Row],[IPI]])</f>
        <v>14.217525</v>
      </c>
    </row>
    <row r="7" spans="1:5" x14ac:dyDescent="0.25">
      <c r="A7" s="1" t="s">
        <v>34</v>
      </c>
      <c r="B7" s="17" t="s">
        <v>62</v>
      </c>
      <c r="C7" s="9">
        <v>13.44</v>
      </c>
      <c r="D7" s="14">
        <v>3.2500000000000001E-2</v>
      </c>
      <c r="E7" s="15">
        <f>Tabela5[[#This Row],[Preço s/ Imposto]]+(Tabela5[[#This Row],[Preço s/ Imposto]]*Tabela5[[#This Row],[IPI]])</f>
        <v>13.876799999999999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5348-0926-4C4C-994C-8AB315ADE9F8}">
  <dimension ref="A1:F6"/>
  <sheetViews>
    <sheetView workbookViewId="0">
      <selection activeCell="C6" sqref="C6"/>
    </sheetView>
  </sheetViews>
  <sheetFormatPr defaultRowHeight="15" x14ac:dyDescent="0.25"/>
  <cols>
    <col min="1" max="2" width="15.42578125" customWidth="1"/>
    <col min="3" max="3" width="15.42578125" style="10" customWidth="1"/>
    <col min="4" max="4" width="15.42578125" customWidth="1"/>
    <col min="6" max="6" width="10.28515625" bestFit="1" customWidth="1"/>
  </cols>
  <sheetData>
    <row r="1" spans="1:6" x14ac:dyDescent="0.25">
      <c r="A1" s="10" t="s">
        <v>48</v>
      </c>
      <c r="B1" s="10" t="s">
        <v>50</v>
      </c>
      <c r="C1" s="10" t="s">
        <v>58</v>
      </c>
      <c r="D1" s="10" t="s">
        <v>56</v>
      </c>
      <c r="E1" s="10" t="s">
        <v>55</v>
      </c>
      <c r="F1" s="10" t="s">
        <v>49</v>
      </c>
    </row>
    <row r="2" spans="1:6" ht="19.5" customHeight="1" x14ac:dyDescent="0.25">
      <c r="A2" s="11" t="s">
        <v>35</v>
      </c>
      <c r="B2" s="11" t="s">
        <v>36</v>
      </c>
      <c r="C2" s="17" t="s">
        <v>62</v>
      </c>
      <c r="D2" s="12">
        <v>5.77</v>
      </c>
      <c r="E2" s="14">
        <v>6.5000000000000002E-2</v>
      </c>
      <c r="F2" s="15">
        <f>Tabela6[[#This Row],[Preço s/ Imposto]]+(Tabela6[[#This Row],[Preço s/ Imposto]]*Tabela6[[#This Row],[IPI]])</f>
        <v>6.1450499999999995</v>
      </c>
    </row>
    <row r="3" spans="1:6" ht="19.5" customHeight="1" x14ac:dyDescent="0.25">
      <c r="A3" s="11" t="s">
        <v>37</v>
      </c>
      <c r="B3" s="11" t="s">
        <v>36</v>
      </c>
      <c r="C3" s="17" t="s">
        <v>62</v>
      </c>
      <c r="D3" s="12">
        <v>6.68</v>
      </c>
      <c r="E3" s="14">
        <v>6.5000000000000002E-2</v>
      </c>
      <c r="F3" s="15">
        <f>Tabela6[[#This Row],[Preço s/ Imposto]]+(Tabela6[[#This Row],[Preço s/ Imposto]]*Tabela6[[#This Row],[IPI]])</f>
        <v>7.1141999999999994</v>
      </c>
    </row>
    <row r="4" spans="1:6" ht="19.5" customHeight="1" x14ac:dyDescent="0.25">
      <c r="A4" s="11" t="s">
        <v>38</v>
      </c>
      <c r="B4" s="11" t="s">
        <v>39</v>
      </c>
      <c r="C4" s="17" t="s">
        <v>62</v>
      </c>
      <c r="D4" s="12">
        <v>8.2100000000000009</v>
      </c>
      <c r="E4" s="13">
        <v>0.1</v>
      </c>
      <c r="F4" s="15">
        <f>Tabela6[[#This Row],[Preço s/ Imposto]]+(Tabela6[[#This Row],[Preço s/ Imposto]]*Tabela6[[#This Row],[IPI]])</f>
        <v>9.0310000000000006</v>
      </c>
    </row>
    <row r="5" spans="1:6" ht="19.5" customHeight="1" x14ac:dyDescent="0.25">
      <c r="A5" s="11" t="s">
        <v>40</v>
      </c>
      <c r="B5" s="11" t="s">
        <v>41</v>
      </c>
      <c r="C5" s="17" t="s">
        <v>62</v>
      </c>
      <c r="D5" s="12">
        <v>9.1999999999999993</v>
      </c>
      <c r="E5" s="14">
        <v>6.5000000000000002E-2</v>
      </c>
      <c r="F5" s="15">
        <f>Tabela6[[#This Row],[Preço s/ Imposto]]+(Tabela6[[#This Row],[Preço s/ Imposto]]*Tabela6[[#This Row],[IPI]])</f>
        <v>9.798</v>
      </c>
    </row>
    <row r="6" spans="1:6" x14ac:dyDescent="0.25">
      <c r="A6" s="11" t="s">
        <v>65</v>
      </c>
      <c r="B6" s="11" t="s">
        <v>66</v>
      </c>
      <c r="C6" s="17" t="s">
        <v>62</v>
      </c>
      <c r="D6" s="12">
        <v>82.5</v>
      </c>
      <c r="E6" s="13">
        <v>0</v>
      </c>
      <c r="F6" s="15">
        <f>Tabela6[[#This Row],[Preço s/ Imposto]]+(Tabela6[[#This Row],[Preço s/ Imposto]]*Tabela6[[#This Row],[IPI]])</f>
        <v>82.5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7EA7-16F6-4CE7-9034-BCC6F30B7189}">
  <dimension ref="A1:F8"/>
  <sheetViews>
    <sheetView workbookViewId="0">
      <selection activeCell="D7" sqref="D7"/>
    </sheetView>
  </sheetViews>
  <sheetFormatPr defaultRowHeight="15" x14ac:dyDescent="0.25"/>
  <cols>
    <col min="1" max="1" width="30" bestFit="1" customWidth="1"/>
    <col min="2" max="2" width="12.28515625" bestFit="1" customWidth="1"/>
    <col min="3" max="3" width="10.7109375" bestFit="1" customWidth="1"/>
    <col min="4" max="4" width="18.5703125" bestFit="1" customWidth="1"/>
    <col min="5" max="5" width="5.5703125" bestFit="1" customWidth="1"/>
    <col min="6" max="6" width="10.7109375" bestFit="1" customWidth="1"/>
  </cols>
  <sheetData>
    <row r="1" spans="1:6" x14ac:dyDescent="0.25">
      <c r="A1" t="s">
        <v>48</v>
      </c>
      <c r="B1" t="s">
        <v>51</v>
      </c>
      <c r="C1" t="s">
        <v>58</v>
      </c>
      <c r="D1" t="s">
        <v>56</v>
      </c>
      <c r="E1" t="s">
        <v>55</v>
      </c>
      <c r="F1" t="s">
        <v>49</v>
      </c>
    </row>
    <row r="2" spans="1:6" x14ac:dyDescent="0.25">
      <c r="A2" s="19" t="s">
        <v>68</v>
      </c>
      <c r="B2" t="s">
        <v>67</v>
      </c>
      <c r="C2" t="s">
        <v>61</v>
      </c>
      <c r="D2" s="2">
        <v>50</v>
      </c>
      <c r="E2" s="13">
        <v>0</v>
      </c>
      <c r="F2" s="15">
        <f>Tabela19[[#This Row],[Preço s/ Imposto]]+(Tabela19[[#This Row],[Preço s/ Imposto]]*Tabela19[[#This Row],[IPI]])</f>
        <v>50</v>
      </c>
    </row>
    <row r="3" spans="1:6" x14ac:dyDescent="0.25">
      <c r="A3" s="19" t="s">
        <v>69</v>
      </c>
      <c r="B3" t="s">
        <v>67</v>
      </c>
      <c r="C3" t="s">
        <v>61</v>
      </c>
      <c r="D3" s="2">
        <v>50</v>
      </c>
      <c r="E3" s="13">
        <v>0</v>
      </c>
      <c r="F3" s="15">
        <f>Tabela19[[#This Row],[Preço s/ Imposto]]+(Tabela19[[#This Row],[Preço s/ Imposto]]*Tabela19[[#This Row],[IPI]])</f>
        <v>50</v>
      </c>
    </row>
    <row r="4" spans="1:6" x14ac:dyDescent="0.25">
      <c r="A4" t="s">
        <v>70</v>
      </c>
      <c r="B4" t="s">
        <v>67</v>
      </c>
      <c r="C4" t="s">
        <v>61</v>
      </c>
      <c r="D4" s="2">
        <v>30</v>
      </c>
      <c r="E4" s="13">
        <v>0</v>
      </c>
      <c r="F4" s="15">
        <f>Tabela19[[#This Row],[Preço s/ Imposto]]+(Tabela19[[#This Row],[Preço s/ Imposto]]*Tabela19[[#This Row],[IPI]])</f>
        <v>30</v>
      </c>
    </row>
    <row r="5" spans="1:6" x14ac:dyDescent="0.25">
      <c r="A5" t="s">
        <v>71</v>
      </c>
      <c r="B5" t="s">
        <v>67</v>
      </c>
      <c r="C5" t="s">
        <v>61</v>
      </c>
      <c r="D5" s="2">
        <v>10</v>
      </c>
      <c r="E5" s="13">
        <v>0</v>
      </c>
      <c r="F5" s="15">
        <f>Tabela19[[#This Row],[Preço s/ Imposto]]+(Tabela19[[#This Row],[Preço s/ Imposto]]*Tabela19[[#This Row],[IPI]])</f>
        <v>10</v>
      </c>
    </row>
    <row r="6" spans="1:6" x14ac:dyDescent="0.25">
      <c r="A6" t="s">
        <v>72</v>
      </c>
      <c r="B6" t="s">
        <v>67</v>
      </c>
      <c r="C6" t="s">
        <v>61</v>
      </c>
      <c r="D6" s="2">
        <v>20</v>
      </c>
      <c r="E6" s="13">
        <v>0</v>
      </c>
      <c r="F6" s="15">
        <f>Tabela19[[#This Row],[Preço s/ Imposto]]+(Tabela19[[#This Row],[Preço s/ Imposto]]*Tabela19[[#This Row],[IPI]])</f>
        <v>20</v>
      </c>
    </row>
    <row r="7" spans="1:6" x14ac:dyDescent="0.25">
      <c r="A7" t="s">
        <v>73</v>
      </c>
      <c r="B7" t="s">
        <v>67</v>
      </c>
      <c r="C7" t="s">
        <v>61</v>
      </c>
      <c r="D7" s="2">
        <v>50</v>
      </c>
      <c r="E7" s="13">
        <v>0</v>
      </c>
      <c r="F7" s="15">
        <f>Tabela19[[#This Row],[Preço s/ Imposto]]+(Tabela19[[#This Row],[Preço s/ Imposto]]*Tabela19[[#This Row],[IPI]])</f>
        <v>50</v>
      </c>
    </row>
    <row r="8" spans="1:6" x14ac:dyDescent="0.25">
      <c r="A8" t="s">
        <v>74</v>
      </c>
      <c r="B8" t="s">
        <v>67</v>
      </c>
      <c r="C8" t="s">
        <v>61</v>
      </c>
      <c r="D8" s="2">
        <v>6</v>
      </c>
      <c r="E8" s="13">
        <v>0</v>
      </c>
      <c r="F8" s="15">
        <f>Tabela19[[#This Row],[Preço s/ Imposto]]+(Tabela19[[#This Row],[Preço s/ Imposto]]*Tabela19[[#This Row],[IPI]])</f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DD55-20FA-4658-B048-D7C313EA04DB}">
  <dimension ref="A1:F20"/>
  <sheetViews>
    <sheetView tabSelected="1" workbookViewId="0">
      <selection activeCell="D8" sqref="D8"/>
    </sheetView>
  </sheetViews>
  <sheetFormatPr defaultRowHeight="15" x14ac:dyDescent="0.25"/>
  <cols>
    <col min="1" max="1" width="30" bestFit="1" customWidth="1"/>
    <col min="2" max="2" width="12.28515625" bestFit="1" customWidth="1"/>
    <col min="3" max="3" width="12.28515625" customWidth="1"/>
    <col min="4" max="4" width="13" customWidth="1"/>
    <col min="6" max="6" width="11" customWidth="1"/>
  </cols>
  <sheetData>
    <row r="1" spans="1:6" x14ac:dyDescent="0.25">
      <c r="A1" t="s">
        <v>48</v>
      </c>
      <c r="B1" t="s">
        <v>51</v>
      </c>
      <c r="C1" t="s">
        <v>58</v>
      </c>
      <c r="D1" t="s">
        <v>56</v>
      </c>
      <c r="E1" t="s">
        <v>55</v>
      </c>
      <c r="F1" t="s">
        <v>49</v>
      </c>
    </row>
    <row r="2" spans="1:6" x14ac:dyDescent="0.25">
      <c r="A2" t="s">
        <v>9</v>
      </c>
      <c r="B2" t="s">
        <v>52</v>
      </c>
      <c r="C2" t="s">
        <v>61</v>
      </c>
      <c r="D2" s="2">
        <v>76.56</v>
      </c>
      <c r="E2" s="13">
        <v>0</v>
      </c>
      <c r="F2" s="15">
        <f>Tabela1[[#This Row],[Preço s/ Imposto]]+(Tabela1[[#This Row],[Preço s/ Imposto]]*Tabela1[[#This Row],[IPI]])</f>
        <v>76.56</v>
      </c>
    </row>
    <row r="3" spans="1:6" x14ac:dyDescent="0.25">
      <c r="A3" t="s">
        <v>8</v>
      </c>
      <c r="B3" t="s">
        <v>52</v>
      </c>
      <c r="C3" t="s">
        <v>61</v>
      </c>
      <c r="D3" s="2">
        <v>56.98</v>
      </c>
      <c r="E3" s="13">
        <v>0</v>
      </c>
      <c r="F3" s="15">
        <f>Tabela1[[#This Row],[Preço s/ Imposto]]+(Tabela1[[#This Row],[Preço s/ Imposto]]*Tabela1[[#This Row],[IPI]])</f>
        <v>56.98</v>
      </c>
    </row>
    <row r="4" spans="1:6" x14ac:dyDescent="0.25">
      <c r="A4" t="s">
        <v>10</v>
      </c>
      <c r="B4" t="s">
        <v>52</v>
      </c>
      <c r="C4" t="s">
        <v>61</v>
      </c>
      <c r="D4" s="2">
        <v>37.15</v>
      </c>
      <c r="E4" s="13">
        <v>0</v>
      </c>
      <c r="F4" s="15">
        <f>Tabela1[[#This Row],[Preço s/ Imposto]]+(Tabela1[[#This Row],[Preço s/ Imposto]]*Tabela1[[#This Row],[IPI]])</f>
        <v>37.15</v>
      </c>
    </row>
    <row r="5" spans="1:6" x14ac:dyDescent="0.25">
      <c r="A5" t="s">
        <v>11</v>
      </c>
      <c r="B5" t="s">
        <v>52</v>
      </c>
      <c r="C5" t="s">
        <v>61</v>
      </c>
      <c r="D5" s="2">
        <v>68.2</v>
      </c>
      <c r="E5" s="13">
        <v>0</v>
      </c>
      <c r="F5" s="15">
        <f>Tabela1[[#This Row],[Preço s/ Imposto]]+(Tabela1[[#This Row],[Preço s/ Imposto]]*Tabela1[[#This Row],[IPI]])</f>
        <v>68.2</v>
      </c>
    </row>
    <row r="6" spans="1:6" x14ac:dyDescent="0.25">
      <c r="A6" t="s">
        <v>0</v>
      </c>
      <c r="B6" t="s">
        <v>52</v>
      </c>
      <c r="C6" t="s">
        <v>61</v>
      </c>
      <c r="D6" s="2">
        <v>57.15</v>
      </c>
      <c r="E6" s="13">
        <v>0</v>
      </c>
      <c r="F6" s="15">
        <f>Tabela1[[#This Row],[Preço s/ Imposto]]+(Tabela1[[#This Row],[Preço s/ Imposto]]*Tabela1[[#This Row],[IPI]])</f>
        <v>57.15</v>
      </c>
    </row>
    <row r="7" spans="1:6" x14ac:dyDescent="0.25">
      <c r="A7" t="s">
        <v>89</v>
      </c>
      <c r="B7" t="s">
        <v>52</v>
      </c>
      <c r="C7" t="s">
        <v>61</v>
      </c>
      <c r="D7" s="20">
        <v>50</v>
      </c>
      <c r="E7" s="13"/>
      <c r="F7" s="15">
        <f>Tabela1[[#This Row],[Preço s/ Imposto]]+(Tabela1[[#This Row],[Preço s/ Imposto]]*Tabela1[[#This Row],[IPI]])</f>
        <v>50</v>
      </c>
    </row>
    <row r="8" spans="1:6" x14ac:dyDescent="0.25">
      <c r="A8" t="s">
        <v>1</v>
      </c>
      <c r="B8" t="s">
        <v>52</v>
      </c>
      <c r="C8" t="s">
        <v>61</v>
      </c>
      <c r="D8" s="2">
        <v>50</v>
      </c>
      <c r="E8" s="13">
        <v>0</v>
      </c>
      <c r="F8" s="15">
        <f>Tabela1[[#This Row],[Preço s/ Imposto]]+(Tabela1[[#This Row],[Preço s/ Imposto]]*Tabela1[[#This Row],[IPI]])</f>
        <v>50</v>
      </c>
    </row>
    <row r="9" spans="1:6" x14ac:dyDescent="0.25">
      <c r="A9" t="s">
        <v>2</v>
      </c>
      <c r="B9" t="s">
        <v>52</v>
      </c>
      <c r="C9" t="s">
        <v>61</v>
      </c>
      <c r="D9" s="2">
        <v>58.67</v>
      </c>
      <c r="E9" s="13">
        <v>0</v>
      </c>
      <c r="F9" s="15">
        <f>Tabela1[[#This Row],[Preço s/ Imposto]]+(Tabela1[[#This Row],[Preço s/ Imposto]]*Tabela1[[#This Row],[IPI]])</f>
        <v>58.67</v>
      </c>
    </row>
    <row r="10" spans="1:6" x14ac:dyDescent="0.25">
      <c r="A10" s="1" t="s">
        <v>7</v>
      </c>
      <c r="B10" t="s">
        <v>52</v>
      </c>
      <c r="C10" t="s">
        <v>61</v>
      </c>
      <c r="D10" s="2">
        <v>68.2</v>
      </c>
      <c r="E10" s="13">
        <v>0</v>
      </c>
      <c r="F10" s="15">
        <f>Tabela1[[#This Row],[Preço s/ Imposto]]+(Tabela1[[#This Row],[Preço s/ Imposto]]*Tabela1[[#This Row],[IPI]])</f>
        <v>68.2</v>
      </c>
    </row>
    <row r="11" spans="1:6" x14ac:dyDescent="0.25">
      <c r="A11" s="1" t="s">
        <v>75</v>
      </c>
      <c r="B11" t="s">
        <v>52</v>
      </c>
      <c r="C11" t="s">
        <v>61</v>
      </c>
      <c r="D11" s="20">
        <v>76.56</v>
      </c>
      <c r="F11" s="15">
        <f>Tabela1[[#This Row],[Preço s/ Imposto]]+(Tabela1[[#This Row],[Preço s/ Imposto]]*Tabela1[[#This Row],[IPI]])</f>
        <v>76.56</v>
      </c>
    </row>
    <row r="12" spans="1:6" ht="30" x14ac:dyDescent="0.25">
      <c r="A12" s="1" t="s">
        <v>76</v>
      </c>
      <c r="B12" t="s">
        <v>52</v>
      </c>
      <c r="C12" t="s">
        <v>77</v>
      </c>
      <c r="D12" s="2">
        <v>340</v>
      </c>
      <c r="E12" s="13">
        <v>0</v>
      </c>
      <c r="F12" s="15">
        <f>Tabela1[[#This Row],[Preço s/ Imposto]]+(Tabela1[[#This Row],[Preço s/ Imposto]]*Tabela1[[#This Row],[IPI]])</f>
        <v>340</v>
      </c>
    </row>
    <row r="13" spans="1:6" x14ac:dyDescent="0.25">
      <c r="A13" s="1" t="s">
        <v>78</v>
      </c>
      <c r="B13" t="s">
        <v>79</v>
      </c>
      <c r="C13" t="s">
        <v>61</v>
      </c>
      <c r="D13" s="20">
        <v>254</v>
      </c>
      <c r="E13">
        <v>0</v>
      </c>
      <c r="F13" s="15">
        <f>Tabela1[[#This Row],[Preço s/ Imposto]]+(Tabela1[[#This Row],[Preço s/ Imposto]]*Tabela1[[#This Row],[IPI]])</f>
        <v>254</v>
      </c>
    </row>
    <row r="14" spans="1:6" ht="30" x14ac:dyDescent="0.25">
      <c r="A14" s="1" t="s">
        <v>80</v>
      </c>
      <c r="B14" t="s">
        <v>79</v>
      </c>
      <c r="C14" t="s">
        <v>61</v>
      </c>
      <c r="D14" s="20">
        <v>248</v>
      </c>
      <c r="E14">
        <v>0</v>
      </c>
      <c r="F14" s="15">
        <f>Tabela1[[#This Row],[Preço s/ Imposto]]+(Tabela1[[#This Row],[Preço s/ Imposto]]*Tabela1[[#This Row],[IPI]])</f>
        <v>248</v>
      </c>
    </row>
    <row r="15" spans="1:6" ht="30" x14ac:dyDescent="0.25">
      <c r="A15" s="1" t="s">
        <v>88</v>
      </c>
      <c r="B15" t="s">
        <v>79</v>
      </c>
      <c r="C15" t="s">
        <v>61</v>
      </c>
      <c r="D15" s="20">
        <v>954</v>
      </c>
      <c r="E15">
        <v>0</v>
      </c>
      <c r="F15" s="15">
        <f>Tabela1[[#This Row],[Preço s/ Imposto]]+(Tabela1[[#This Row],[Preço s/ Imposto]]*Tabela1[[#This Row],[IPI]])</f>
        <v>954</v>
      </c>
    </row>
    <row r="16" spans="1:6" ht="30" x14ac:dyDescent="0.25">
      <c r="A16" s="1" t="s">
        <v>81</v>
      </c>
      <c r="B16" t="s">
        <v>79</v>
      </c>
      <c r="C16" t="s">
        <v>61</v>
      </c>
      <c r="D16" s="20">
        <v>20</v>
      </c>
      <c r="F16" s="15">
        <f>Tabela1[[#This Row],[Preço s/ Imposto]]+(Tabela1[[#This Row],[Preço s/ Imposto]]*Tabela1[[#This Row],[IPI]])</f>
        <v>20</v>
      </c>
    </row>
    <row r="17" spans="1:6" ht="30" x14ac:dyDescent="0.25">
      <c r="A17" s="1" t="s">
        <v>82</v>
      </c>
      <c r="B17" t="s">
        <v>79</v>
      </c>
      <c r="C17" t="s">
        <v>61</v>
      </c>
      <c r="D17" s="20">
        <v>3</v>
      </c>
      <c r="F17" s="15">
        <f>Tabela1[[#This Row],[Preço s/ Imposto]]+(Tabela1[[#This Row],[Preço s/ Imposto]]*Tabela1[[#This Row],[IPI]])</f>
        <v>3</v>
      </c>
    </row>
    <row r="18" spans="1:6" ht="30" x14ac:dyDescent="0.25">
      <c r="A18" s="1" t="s">
        <v>83</v>
      </c>
      <c r="B18" t="s">
        <v>79</v>
      </c>
      <c r="C18" t="s">
        <v>61</v>
      </c>
      <c r="D18" s="20">
        <v>24</v>
      </c>
      <c r="F18" s="15">
        <f>Tabela1[[#This Row],[Preço s/ Imposto]]+(Tabela1[[#This Row],[Preço s/ Imposto]]*Tabela1[[#This Row],[IPI]])</f>
        <v>24</v>
      </c>
    </row>
    <row r="19" spans="1:6" x14ac:dyDescent="0.25">
      <c r="A19" s="1" t="s">
        <v>87</v>
      </c>
      <c r="B19" t="s">
        <v>79</v>
      </c>
      <c r="C19" t="s">
        <v>61</v>
      </c>
      <c r="D19" s="20">
        <v>25</v>
      </c>
      <c r="F19" s="15">
        <f>Tabela1[[#This Row],[Preço s/ Imposto]]+(Tabela1[[#This Row],[Preço s/ Imposto]]*Tabela1[[#This Row],[IPI]])</f>
        <v>25</v>
      </c>
    </row>
    <row r="20" spans="1:6" x14ac:dyDescent="0.25">
      <c r="A20" s="1" t="s">
        <v>84</v>
      </c>
      <c r="B20" t="s">
        <v>22</v>
      </c>
      <c r="C20" t="s">
        <v>61</v>
      </c>
      <c r="D20" s="20">
        <v>60</v>
      </c>
      <c r="F20" s="15">
        <f>Tabela1[[#This Row],[Preço s/ Imposto]]+(Tabela1[[#This Row],[Preço s/ Imposto]]*Tabela1[[#This Row],[IPI]])</f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BB69-39BF-45A8-A819-F4BA24B60336}">
  <dimension ref="A1:F23"/>
  <sheetViews>
    <sheetView workbookViewId="0">
      <selection activeCell="E19" sqref="E19"/>
    </sheetView>
  </sheetViews>
  <sheetFormatPr defaultRowHeight="15" x14ac:dyDescent="0.25"/>
  <cols>
    <col min="1" max="1" width="35" bestFit="1" customWidth="1"/>
    <col min="2" max="3" width="10.42578125" customWidth="1"/>
    <col min="4" max="4" width="11.42578125" bestFit="1" customWidth="1"/>
  </cols>
  <sheetData>
    <row r="1" spans="1:6" x14ac:dyDescent="0.25">
      <c r="A1" s="6" t="s">
        <v>48</v>
      </c>
      <c r="B1" s="6" t="s">
        <v>51</v>
      </c>
      <c r="C1" s="6" t="s">
        <v>58</v>
      </c>
      <c r="D1" s="7" t="s">
        <v>56</v>
      </c>
      <c r="E1" s="6" t="s">
        <v>55</v>
      </c>
      <c r="F1" s="6" t="s">
        <v>49</v>
      </c>
    </row>
    <row r="2" spans="1:6" x14ac:dyDescent="0.25">
      <c r="A2" s="3" t="s">
        <v>14</v>
      </c>
      <c r="B2" s="3" t="s">
        <v>13</v>
      </c>
      <c r="C2" s="3" t="s">
        <v>60</v>
      </c>
      <c r="D2" s="4">
        <v>0.18</v>
      </c>
      <c r="E2" s="14">
        <v>6.5000000000000002E-2</v>
      </c>
      <c r="F2" s="15">
        <f>Tabela3[[#This Row],[Preço s/ Imposto]]+(Tabela3[[#This Row],[Preço s/ Imposto]]*Tabela3[[#This Row],[IPI]])</f>
        <v>0.19169999999999998</v>
      </c>
    </row>
    <row r="3" spans="1:6" x14ac:dyDescent="0.25">
      <c r="A3" s="3" t="s">
        <v>15</v>
      </c>
      <c r="B3" s="3" t="s">
        <v>13</v>
      </c>
      <c r="C3" s="3" t="s">
        <v>60</v>
      </c>
      <c r="D3" s="4">
        <v>0.28999999999999998</v>
      </c>
      <c r="E3" s="14">
        <v>6.5000000000000002E-2</v>
      </c>
      <c r="F3" s="15">
        <f>Tabela3[[#This Row],[Preço s/ Imposto]]+(Tabela3[[#This Row],[Preço s/ Imposto]]*Tabela3[[#This Row],[IPI]])</f>
        <v>0.30884999999999996</v>
      </c>
    </row>
    <row r="4" spans="1:6" x14ac:dyDescent="0.25">
      <c r="A4" s="3" t="s">
        <v>23</v>
      </c>
      <c r="B4" s="3" t="s">
        <v>13</v>
      </c>
      <c r="C4" s="3" t="s">
        <v>60</v>
      </c>
      <c r="D4" s="4">
        <v>0.14000000000000001</v>
      </c>
      <c r="E4" s="14">
        <v>6.5000000000000002E-2</v>
      </c>
      <c r="F4" s="15">
        <f>Tabela3[[#This Row],[Preço s/ Imposto]]+(Tabela3[[#This Row],[Preço s/ Imposto]]*Tabela3[[#This Row],[IPI]])</f>
        <v>0.14910000000000001</v>
      </c>
    </row>
    <row r="5" spans="1:6" x14ac:dyDescent="0.25">
      <c r="A5" s="5" t="s">
        <v>16</v>
      </c>
      <c r="B5" s="3" t="s">
        <v>13</v>
      </c>
      <c r="C5" s="3" t="s">
        <v>60</v>
      </c>
      <c r="D5" s="4">
        <v>0.1</v>
      </c>
      <c r="E5" s="14">
        <v>6.5000000000000002E-2</v>
      </c>
      <c r="F5" s="15">
        <f>Tabela3[[#This Row],[Preço s/ Imposto]]+(Tabela3[[#This Row],[Preço s/ Imposto]]*Tabela3[[#This Row],[IPI]])</f>
        <v>0.10650000000000001</v>
      </c>
    </row>
    <row r="6" spans="1:6" x14ac:dyDescent="0.25">
      <c r="A6" s="3" t="s">
        <v>17</v>
      </c>
      <c r="B6" t="s">
        <v>13</v>
      </c>
      <c r="C6" s="3" t="s">
        <v>60</v>
      </c>
      <c r="D6" s="4">
        <v>1.96</v>
      </c>
      <c r="E6" s="14">
        <v>6.5000000000000002E-2</v>
      </c>
      <c r="F6" s="15">
        <f>Tabela3[[#This Row],[Preço s/ Imposto]]+(Tabela3[[#This Row],[Preço s/ Imposto]]*Tabela3[[#This Row],[IPI]])</f>
        <v>2.0874000000000001</v>
      </c>
    </row>
    <row r="7" spans="1:6" x14ac:dyDescent="0.25">
      <c r="A7" s="3" t="s">
        <v>20</v>
      </c>
      <c r="B7" t="s">
        <v>13</v>
      </c>
      <c r="C7" s="3" t="s">
        <v>60</v>
      </c>
      <c r="D7" s="4">
        <v>2.34</v>
      </c>
      <c r="E7" s="14">
        <v>6.5000000000000002E-2</v>
      </c>
      <c r="F7" s="15">
        <f>Tabela3[[#This Row],[Preço s/ Imposto]]+(Tabela3[[#This Row],[Preço s/ Imposto]]*Tabela3[[#This Row],[IPI]])</f>
        <v>2.4920999999999998</v>
      </c>
    </row>
    <row r="8" spans="1:6" x14ac:dyDescent="0.25">
      <c r="A8" s="3" t="s">
        <v>21</v>
      </c>
      <c r="B8" s="3" t="s">
        <v>13</v>
      </c>
      <c r="C8" s="3" t="s">
        <v>60</v>
      </c>
      <c r="D8" s="4">
        <v>2.57</v>
      </c>
      <c r="E8" s="14">
        <v>6.5000000000000002E-2</v>
      </c>
      <c r="F8" s="15">
        <f>Tabela3[[#This Row],[Preço s/ Imposto]]+(Tabela3[[#This Row],[Preço s/ Imposto]]*Tabela3[[#This Row],[IPI]])</f>
        <v>2.73705</v>
      </c>
    </row>
    <row r="9" spans="1:6" x14ac:dyDescent="0.25">
      <c r="A9" s="3" t="s">
        <v>20</v>
      </c>
      <c r="B9" s="3" t="s">
        <v>22</v>
      </c>
      <c r="C9" s="3" t="s">
        <v>60</v>
      </c>
      <c r="D9" s="4">
        <v>5.47</v>
      </c>
      <c r="E9" s="14">
        <v>6.5000000000000002E-2</v>
      </c>
      <c r="F9" s="15">
        <f>Tabela3[[#This Row],[Preço s/ Imposto]]+(Tabela3[[#This Row],[Preço s/ Imposto]]*Tabela3[[#This Row],[IPI]])</f>
        <v>5.8255499999999998</v>
      </c>
    </row>
    <row r="10" spans="1:6" x14ac:dyDescent="0.25">
      <c r="A10" s="3" t="s">
        <v>21</v>
      </c>
      <c r="B10" s="3" t="s">
        <v>22</v>
      </c>
      <c r="C10" s="3" t="s">
        <v>60</v>
      </c>
      <c r="D10" s="4">
        <v>6.15</v>
      </c>
      <c r="E10" s="14">
        <v>6.5000000000000002E-2</v>
      </c>
      <c r="F10" s="15">
        <f>Tabela3[[#This Row],[Preço s/ Imposto]]+(Tabela3[[#This Row],[Preço s/ Imposto]]*Tabela3[[#This Row],[IPI]])</f>
        <v>6.5497500000000004</v>
      </c>
    </row>
    <row r="11" spans="1:6" x14ac:dyDescent="0.25">
      <c r="A11" s="3" t="s">
        <v>17</v>
      </c>
      <c r="B11" s="3" t="s">
        <v>22</v>
      </c>
      <c r="C11" s="3" t="s">
        <v>60</v>
      </c>
      <c r="D11" s="4">
        <v>7.36</v>
      </c>
      <c r="E11" s="14">
        <v>6.5000000000000002E-2</v>
      </c>
      <c r="F11" s="15">
        <f>Tabela3[[#This Row],[Preço s/ Imposto]]+(Tabela3[[#This Row],[Preço s/ Imposto]]*Tabela3[[#This Row],[IPI]])</f>
        <v>7.8384</v>
      </c>
    </row>
    <row r="12" spans="1:6" x14ac:dyDescent="0.25">
      <c r="A12" s="3" t="s">
        <v>24</v>
      </c>
      <c r="B12" s="3" t="s">
        <v>13</v>
      </c>
      <c r="C12" s="3" t="s">
        <v>60</v>
      </c>
      <c r="D12" s="4">
        <v>0.52</v>
      </c>
      <c r="E12" s="14">
        <v>6.5000000000000002E-2</v>
      </c>
      <c r="F12" s="15">
        <f>Tabela3[[#This Row],[Preço s/ Imposto]]+(Tabela3[[#This Row],[Preço s/ Imposto]]*Tabela3[[#This Row],[IPI]])</f>
        <v>0.55380000000000007</v>
      </c>
    </row>
    <row r="13" spans="1:6" x14ac:dyDescent="0.25">
      <c r="A13" s="3" t="s">
        <v>25</v>
      </c>
      <c r="B13" s="3" t="s">
        <v>22</v>
      </c>
      <c r="C13" s="3" t="s">
        <v>60</v>
      </c>
      <c r="D13" s="4">
        <v>0.46</v>
      </c>
      <c r="E13" s="14">
        <v>6.5000000000000002E-2</v>
      </c>
      <c r="F13" s="15">
        <f>Tabela3[[#This Row],[Preço s/ Imposto]]+(Tabela3[[#This Row],[Preço s/ Imposto]]*Tabela3[[#This Row],[IPI]])</f>
        <v>0.4899</v>
      </c>
    </row>
    <row r="14" spans="1:6" x14ac:dyDescent="0.25">
      <c r="A14" s="3" t="s">
        <v>24</v>
      </c>
      <c r="B14" s="3" t="s">
        <v>22</v>
      </c>
      <c r="C14" s="3" t="s">
        <v>60</v>
      </c>
      <c r="D14" s="4">
        <v>1.22</v>
      </c>
      <c r="E14" s="14">
        <v>6.5000000000000002E-2</v>
      </c>
      <c r="F14" s="15">
        <f>Tabela3[[#This Row],[Preço s/ Imposto]]+(Tabela3[[#This Row],[Preço s/ Imposto]]*Tabela3[[#This Row],[IPI]])</f>
        <v>1.2992999999999999</v>
      </c>
    </row>
    <row r="15" spans="1:6" x14ac:dyDescent="0.25">
      <c r="A15" s="3" t="s">
        <v>25</v>
      </c>
      <c r="B15" t="s">
        <v>13</v>
      </c>
      <c r="C15" s="3" t="s">
        <v>60</v>
      </c>
      <c r="D15" s="8">
        <v>0.25</v>
      </c>
      <c r="E15" s="14">
        <v>6.5000000000000002E-2</v>
      </c>
      <c r="F15" s="15">
        <f>Tabela3[[#This Row],[Preço s/ Imposto]]+(Tabela3[[#This Row],[Preço s/ Imposto]]*Tabela3[[#This Row],[IPI]])</f>
        <v>0.26624999999999999</v>
      </c>
    </row>
    <row r="16" spans="1:6" x14ac:dyDescent="0.25">
      <c r="A16" s="3" t="s">
        <v>28</v>
      </c>
      <c r="B16" s="3" t="s">
        <v>13</v>
      </c>
      <c r="C16" s="3" t="s">
        <v>60</v>
      </c>
      <c r="D16" s="4">
        <v>2</v>
      </c>
      <c r="E16" s="14">
        <v>6.5000000000000002E-2</v>
      </c>
      <c r="F16" s="15">
        <f>Tabela3[[#This Row],[Preço s/ Imposto]]+(Tabela3[[#This Row],[Preço s/ Imposto]]*Tabela3[[#This Row],[IPI]])</f>
        <v>2.13</v>
      </c>
    </row>
    <row r="17" spans="1:6" x14ac:dyDescent="0.25">
      <c r="A17" s="3" t="s">
        <v>26</v>
      </c>
      <c r="B17" s="3" t="s">
        <v>13</v>
      </c>
      <c r="C17" s="3" t="s">
        <v>60</v>
      </c>
      <c r="D17" s="4">
        <v>2</v>
      </c>
      <c r="E17" s="14">
        <v>6.5000000000000002E-2</v>
      </c>
      <c r="F17" s="15">
        <f>Tabela3[[#This Row],[Preço s/ Imposto]]+(Tabela3[[#This Row],[Preço s/ Imposto]]*Tabela3[[#This Row],[IPI]])</f>
        <v>2.13</v>
      </c>
    </row>
    <row r="18" spans="1:6" x14ac:dyDescent="0.25">
      <c r="A18" s="3" t="s">
        <v>27</v>
      </c>
      <c r="B18" s="3" t="s">
        <v>13</v>
      </c>
      <c r="C18" s="3" t="s">
        <v>60</v>
      </c>
      <c r="D18" s="4">
        <v>0.28000000000000003</v>
      </c>
      <c r="E18" s="14">
        <v>6.5000000000000002E-2</v>
      </c>
      <c r="F18" s="15">
        <f>Tabela3[[#This Row],[Preço s/ Imposto]]+(Tabela3[[#This Row],[Preço s/ Imposto]]*Tabela3[[#This Row],[IPI]])</f>
        <v>0.29820000000000002</v>
      </c>
    </row>
    <row r="19" spans="1:6" x14ac:dyDescent="0.25">
      <c r="A19" s="3" t="s">
        <v>14</v>
      </c>
      <c r="B19" s="3" t="s">
        <v>22</v>
      </c>
      <c r="C19" s="3" t="s">
        <v>60</v>
      </c>
      <c r="D19" s="4">
        <v>1</v>
      </c>
      <c r="F19" s="15">
        <f>Tabela3[[#This Row],[Preço s/ Imposto]]+(Tabela3[[#This Row],[Preço s/ Imposto]]*Tabela3[[#This Row],[IPI]])</f>
        <v>1</v>
      </c>
    </row>
    <row r="20" spans="1:6" x14ac:dyDescent="0.25">
      <c r="A20" t="s">
        <v>23</v>
      </c>
      <c r="B20" s="3" t="s">
        <v>22</v>
      </c>
      <c r="C20" t="s">
        <v>60</v>
      </c>
      <c r="D20" s="8">
        <v>2</v>
      </c>
      <c r="F20" s="15">
        <f>Tabela3[[#This Row],[Preço s/ Imposto]]+(Tabela3[[#This Row],[Preço s/ Imposto]]*Tabela3[[#This Row],[IPI]])</f>
        <v>2</v>
      </c>
    </row>
    <row r="21" spans="1:6" x14ac:dyDescent="0.25">
      <c r="A21" t="s">
        <v>85</v>
      </c>
      <c r="B21" s="3" t="s">
        <v>22</v>
      </c>
      <c r="C21" t="s">
        <v>60</v>
      </c>
      <c r="D21" s="8">
        <v>1</v>
      </c>
      <c r="F21" s="15">
        <f>Tabela3[[#This Row],[Preço s/ Imposto]]+(Tabela3[[#This Row],[Preço s/ Imposto]]*Tabela3[[#This Row],[IPI]])</f>
        <v>1</v>
      </c>
    </row>
    <row r="22" spans="1:6" x14ac:dyDescent="0.25">
      <c r="A22" t="s">
        <v>86</v>
      </c>
      <c r="B22" s="3" t="s">
        <v>22</v>
      </c>
      <c r="C22" t="s">
        <v>60</v>
      </c>
      <c r="D22" s="8">
        <v>2</v>
      </c>
      <c r="F22" s="15">
        <f>Tabela3[[#This Row],[Preço s/ Imposto]]+(Tabela3[[#This Row],[Preço s/ Imposto]]*Tabela3[[#This Row],[IPI]])</f>
        <v>2</v>
      </c>
    </row>
    <row r="23" spans="1:6" x14ac:dyDescent="0.25">
      <c r="A23" t="s">
        <v>23</v>
      </c>
      <c r="B23" s="3" t="s">
        <v>22</v>
      </c>
      <c r="C23" t="s">
        <v>60</v>
      </c>
      <c r="D23" s="8">
        <v>5</v>
      </c>
      <c r="F23" s="15">
        <f>Tabela3[[#This Row],[Preço s/ Imposto]]+(Tabela3[[#This Row],[Preço s/ Imposto]]*Tabela3[[#This Row],[IPI]])</f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CDF1-CB20-4937-A993-4A8FA2189651}">
  <dimension ref="A1:F3"/>
  <sheetViews>
    <sheetView workbookViewId="0">
      <selection activeCell="D8" sqref="D8"/>
    </sheetView>
  </sheetViews>
  <sheetFormatPr defaultRowHeight="15" x14ac:dyDescent="0.25"/>
  <cols>
    <col min="1" max="1" width="27.140625" bestFit="1" customWidth="1"/>
    <col min="2" max="2" width="10.7109375" bestFit="1" customWidth="1"/>
    <col min="3" max="3" width="9" customWidth="1"/>
    <col min="4" max="4" width="12.42578125" customWidth="1"/>
    <col min="6" max="6" width="9.42578125" customWidth="1"/>
  </cols>
  <sheetData>
    <row r="1" spans="1:6" x14ac:dyDescent="0.25">
      <c r="A1" s="6" t="s">
        <v>48</v>
      </c>
      <c r="B1" s="6" t="s">
        <v>51</v>
      </c>
      <c r="C1" s="6" t="s">
        <v>58</v>
      </c>
      <c r="D1" s="7" t="s">
        <v>56</v>
      </c>
      <c r="E1" s="6" t="s">
        <v>55</v>
      </c>
      <c r="F1" s="6" t="s">
        <v>49</v>
      </c>
    </row>
    <row r="2" spans="1:6" x14ac:dyDescent="0.25">
      <c r="A2" s="3" t="s">
        <v>57</v>
      </c>
      <c r="B2" s="3" t="s">
        <v>18</v>
      </c>
      <c r="C2" s="16" t="s">
        <v>59</v>
      </c>
      <c r="D2" s="4">
        <v>7.1</v>
      </c>
      <c r="E2" s="14">
        <v>3.2500000000000001E-2</v>
      </c>
      <c r="F2" s="15">
        <f>Tabela35[[#This Row],[Preço s/ Imposto]]+(Tabela35[[#This Row],[Preço s/ Imposto]]*Tabela35[[#This Row],[IPI]])</f>
        <v>7.3307499999999992</v>
      </c>
    </row>
    <row r="3" spans="1:6" x14ac:dyDescent="0.25">
      <c r="A3" s="3" t="s">
        <v>57</v>
      </c>
      <c r="B3" s="3" t="s">
        <v>19</v>
      </c>
      <c r="C3" s="16" t="s">
        <v>59</v>
      </c>
      <c r="D3" s="4">
        <v>15</v>
      </c>
      <c r="E3" s="14">
        <v>3.2500000000000001E-2</v>
      </c>
      <c r="F3" s="15">
        <f>Tabela35[[#This Row],[Preço s/ Imposto]]+(Tabela35[[#This Row],[Preço s/ Imposto]]*Tabela35[[#This Row],[IPI]])</f>
        <v>15.487500000000001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7507-5081-4A83-92D7-877793023C2E}">
  <dimension ref="A1:E6"/>
  <sheetViews>
    <sheetView workbookViewId="0">
      <selection activeCell="B4" sqref="B4"/>
    </sheetView>
  </sheetViews>
  <sheetFormatPr defaultRowHeight="15" x14ac:dyDescent="0.25"/>
  <cols>
    <col min="1" max="1" width="30" bestFit="1" customWidth="1"/>
    <col min="2" max="2" width="11.5703125" bestFit="1" customWidth="1"/>
    <col min="3" max="3" width="13.7109375" bestFit="1" customWidth="1"/>
    <col min="5" max="5" width="10.7109375" bestFit="1" customWidth="1"/>
  </cols>
  <sheetData>
    <row r="1" spans="1:5" x14ac:dyDescent="0.25">
      <c r="A1" t="s">
        <v>48</v>
      </c>
      <c r="B1" t="s">
        <v>50</v>
      </c>
      <c r="C1" t="s">
        <v>56</v>
      </c>
      <c r="D1" t="s">
        <v>55</v>
      </c>
      <c r="E1" t="s">
        <v>49</v>
      </c>
    </row>
    <row r="2" spans="1:5" x14ac:dyDescent="0.25">
      <c r="A2" s="1" t="s">
        <v>12</v>
      </c>
      <c r="B2" t="s">
        <v>53</v>
      </c>
      <c r="C2" s="2">
        <v>257.89999999999998</v>
      </c>
      <c r="D2" s="14">
        <v>3.2500000000000001E-2</v>
      </c>
      <c r="E2" s="15">
        <f>Tabela13[[#This Row],[Preço s/ Imposto]]+(Tabela13[[#This Row],[Preço s/ Imposto]]*Tabela13[[#This Row],[IPI]])</f>
        <v>266.28174999999999</v>
      </c>
    </row>
    <row r="3" spans="1:5" x14ac:dyDescent="0.25">
      <c r="A3" s="1" t="s">
        <v>3</v>
      </c>
      <c r="B3" t="s">
        <v>54</v>
      </c>
      <c r="C3" s="2">
        <v>90.58</v>
      </c>
      <c r="D3" s="14">
        <v>3.2500000000000001E-2</v>
      </c>
      <c r="E3" s="15">
        <f>Tabela13[[#This Row],[Preço s/ Imposto]]+(Tabela13[[#This Row],[Preço s/ Imposto]]*Tabela13[[#This Row],[IPI]])</f>
        <v>93.523849999999996</v>
      </c>
    </row>
    <row r="4" spans="1:5" x14ac:dyDescent="0.25">
      <c r="A4" s="1" t="s">
        <v>4</v>
      </c>
      <c r="B4" t="s">
        <v>53</v>
      </c>
      <c r="C4" s="2">
        <v>265.89</v>
      </c>
      <c r="D4" s="14">
        <v>3.2500000000000001E-2</v>
      </c>
      <c r="E4" s="15">
        <f>Tabela13[[#This Row],[Preço s/ Imposto]]+(Tabela13[[#This Row],[Preço s/ Imposto]]*Tabela13[[#This Row],[IPI]])</f>
        <v>274.53142500000001</v>
      </c>
    </row>
    <row r="5" spans="1:5" x14ac:dyDescent="0.25">
      <c r="A5" s="1" t="s">
        <v>5</v>
      </c>
      <c r="B5" t="s">
        <v>54</v>
      </c>
      <c r="C5" s="2">
        <v>90.58</v>
      </c>
      <c r="D5" s="14">
        <v>3.2500000000000001E-2</v>
      </c>
      <c r="E5" s="15">
        <f>Tabela13[[#This Row],[Preço s/ Imposto]]+(Tabela13[[#This Row],[Preço s/ Imposto]]*Tabela13[[#This Row],[IPI]])</f>
        <v>93.523849999999996</v>
      </c>
    </row>
    <row r="6" spans="1:5" x14ac:dyDescent="0.25">
      <c r="A6" s="1" t="s">
        <v>6</v>
      </c>
      <c r="B6" t="s">
        <v>6</v>
      </c>
      <c r="C6" s="2">
        <v>149.78</v>
      </c>
      <c r="D6" s="14">
        <v>3.2500000000000001E-2</v>
      </c>
      <c r="E6" s="15">
        <f>Tabela13[[#This Row],[Preço s/ Imposto]]+(Tabela13[[#This Row],[Preço s/ Imposto]]*Tabela13[[#This Row],[IPI]])</f>
        <v>154.64785000000001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023E-D6FD-411D-83EA-571876B77B5D}">
  <dimension ref="A1:E7"/>
  <sheetViews>
    <sheetView workbookViewId="0">
      <selection activeCell="B22" sqref="B22"/>
    </sheetView>
  </sheetViews>
  <sheetFormatPr defaultRowHeight="15" x14ac:dyDescent="0.25"/>
  <cols>
    <col min="1" max="2" width="16.5703125" customWidth="1"/>
    <col min="3" max="3" width="12.5703125" customWidth="1"/>
    <col min="5" max="5" width="10.140625" customWidth="1"/>
  </cols>
  <sheetData>
    <row r="1" spans="1:5" x14ac:dyDescent="0.25">
      <c r="A1" s="1" t="s">
        <v>48</v>
      </c>
      <c r="B1" s="1" t="s">
        <v>58</v>
      </c>
      <c r="C1" s="18" t="s">
        <v>56</v>
      </c>
      <c r="D1" s="1" t="s">
        <v>55</v>
      </c>
      <c r="E1" s="1" t="s">
        <v>49</v>
      </c>
    </row>
    <row r="2" spans="1:5" x14ac:dyDescent="0.25">
      <c r="A2" s="1" t="s">
        <v>42</v>
      </c>
      <c r="B2" s="1" t="s">
        <v>64</v>
      </c>
      <c r="C2" s="9">
        <v>39.9</v>
      </c>
      <c r="D2" s="14">
        <v>6.5000000000000002E-2</v>
      </c>
      <c r="E2" s="15">
        <f>Tabela7[[#This Row],[Preço s/ Imposto]]+(Tabela7[[#This Row],[Preço s/ Imposto]]*Tabela7[[#This Row],[IPI]])</f>
        <v>42.493499999999997</v>
      </c>
    </row>
    <row r="3" spans="1:5" x14ac:dyDescent="0.25">
      <c r="A3" s="1" t="s">
        <v>43</v>
      </c>
      <c r="B3" s="1" t="s">
        <v>63</v>
      </c>
      <c r="C3" s="9">
        <v>18</v>
      </c>
      <c r="D3" s="13">
        <v>0</v>
      </c>
      <c r="E3" s="15">
        <f>Tabela7[[#This Row],[Preço s/ Imposto]]+(Tabela7[[#This Row],[Preço s/ Imposto]]*Tabela7[[#This Row],[IPI]])</f>
        <v>18</v>
      </c>
    </row>
    <row r="4" spans="1:5" x14ac:dyDescent="0.25">
      <c r="A4" s="1" t="s">
        <v>44</v>
      </c>
      <c r="B4" s="1" t="s">
        <v>63</v>
      </c>
      <c r="C4" s="9">
        <v>31.95</v>
      </c>
      <c r="D4" s="13">
        <v>0</v>
      </c>
      <c r="E4" s="15">
        <f>Tabela7[[#This Row],[Preço s/ Imposto]]+(Tabela7[[#This Row],[Preço s/ Imposto]]*Tabela7[[#This Row],[IPI]])</f>
        <v>31.95</v>
      </c>
    </row>
    <row r="5" spans="1:5" x14ac:dyDescent="0.25">
      <c r="A5" s="1" t="s">
        <v>45</v>
      </c>
      <c r="B5" s="1" t="s">
        <v>63</v>
      </c>
      <c r="C5" s="9">
        <v>30</v>
      </c>
      <c r="D5" s="13">
        <v>0</v>
      </c>
      <c r="E5" s="15">
        <f>Tabela7[[#This Row],[Preço s/ Imposto]]+(Tabela7[[#This Row],[Preço s/ Imposto]]*Tabela7[[#This Row],[IPI]])</f>
        <v>30</v>
      </c>
    </row>
    <row r="6" spans="1:5" x14ac:dyDescent="0.25">
      <c r="A6" s="1" t="s">
        <v>46</v>
      </c>
      <c r="B6" s="1" t="s">
        <v>64</v>
      </c>
      <c r="C6" s="9">
        <v>6.81</v>
      </c>
      <c r="D6" s="13">
        <v>0</v>
      </c>
      <c r="E6" s="15">
        <f>Tabela7[[#This Row],[Preço s/ Imposto]]+(Tabela7[[#This Row],[Preço s/ Imposto]]*Tabela7[[#This Row],[IPI]])</f>
        <v>6.81</v>
      </c>
    </row>
    <row r="7" spans="1:5" x14ac:dyDescent="0.25">
      <c r="A7" s="1" t="s">
        <v>47</v>
      </c>
      <c r="B7" s="1" t="s">
        <v>64</v>
      </c>
      <c r="C7" s="9">
        <v>15.7</v>
      </c>
      <c r="D7" s="13">
        <v>0</v>
      </c>
      <c r="E7" s="15">
        <f>Tabela7[[#This Row],[Preço s/ Imposto]]+(Tabela7[[#This Row],[Preço s/ Imposto]]*Tabela7[[#This Row],[IPI]])</f>
        <v>15.7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Resina</vt:lpstr>
      <vt:lpstr>Fibra</vt:lpstr>
      <vt:lpstr>PVC</vt:lpstr>
      <vt:lpstr>Perfis</vt:lpstr>
      <vt:lpstr>Fixadores</vt:lpstr>
      <vt:lpstr>Vedações</vt:lpstr>
      <vt:lpstr>Tintas</vt:lpstr>
      <vt:lpstr>Produtos Diversos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Marques</dc:creator>
  <cp:lastModifiedBy>João Pedro Marques</cp:lastModifiedBy>
  <dcterms:created xsi:type="dcterms:W3CDTF">2025-01-30T16:25:33Z</dcterms:created>
  <dcterms:modified xsi:type="dcterms:W3CDTF">2025-02-20T20:24:50Z</dcterms:modified>
</cp:coreProperties>
</file>