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uart\OneDrive\Documentos\FCT\ES\Projeto\Phase1\Sprint1\"/>
    </mc:Choice>
  </mc:AlternateContent>
  <xr:revisionPtr revIDLastSave="0" documentId="13_ncr:1_{AE059E86-230A-424E-B8D0-46B8205722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ral" sheetId="7" r:id="rId1"/>
    <sheet name="Bruno" sheetId="1" r:id="rId2"/>
    <sheet name="Duarte" sheetId="3" r:id="rId3"/>
    <sheet name="João" sheetId="4" r:id="rId4"/>
    <sheet name="Neel" sheetId="5" r:id="rId5"/>
    <sheet name="Ricardo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7" l="1"/>
  <c r="F7" i="7"/>
  <c r="F12" i="7" s="1"/>
  <c r="G7" i="7"/>
  <c r="E8" i="7"/>
  <c r="F8" i="7"/>
  <c r="G8" i="7"/>
  <c r="E9" i="7"/>
  <c r="F9" i="7"/>
  <c r="G9" i="7"/>
  <c r="E10" i="7"/>
  <c r="F10" i="7"/>
  <c r="G10" i="7"/>
  <c r="E11" i="7"/>
  <c r="F11" i="7"/>
  <c r="G11" i="7"/>
  <c r="G6" i="7"/>
  <c r="F6" i="7"/>
  <c r="E6" i="7"/>
  <c r="D10" i="7"/>
  <c r="D13" i="7" s="1"/>
  <c r="D14" i="7" s="1"/>
  <c r="D11" i="7"/>
  <c r="D9" i="7"/>
  <c r="D7" i="7"/>
  <c r="D8" i="7"/>
  <c r="D6" i="7"/>
  <c r="I12" i="7"/>
  <c r="H12" i="7"/>
  <c r="E12" i="7"/>
  <c r="E13" i="6"/>
  <c r="F13" i="6" s="1"/>
  <c r="G13" i="6" s="1"/>
  <c r="H13" i="6" s="1"/>
  <c r="I13" i="6" s="1"/>
  <c r="D13" i="6"/>
  <c r="D14" i="6" s="1"/>
  <c r="I12" i="6"/>
  <c r="H12" i="6"/>
  <c r="G12" i="6"/>
  <c r="F12" i="6"/>
  <c r="E12" i="6"/>
  <c r="G12" i="7" l="1"/>
  <c r="I14" i="7"/>
  <c r="H14" i="7"/>
  <c r="G14" i="7"/>
  <c r="F14" i="7"/>
  <c r="E14" i="7"/>
  <c r="E13" i="7"/>
  <c r="F13" i="7" s="1"/>
  <c r="G13" i="7" s="1"/>
  <c r="H13" i="7" s="1"/>
  <c r="I13" i="7" s="1"/>
  <c r="I14" i="6"/>
  <c r="H14" i="6"/>
  <c r="E14" i="6"/>
  <c r="G14" i="6"/>
  <c r="F14" i="6"/>
  <c r="D13" i="5" l="1"/>
  <c r="D14" i="5" s="1"/>
  <c r="I12" i="5"/>
  <c r="H12" i="5"/>
  <c r="G12" i="5"/>
  <c r="F12" i="5"/>
  <c r="E12" i="5"/>
  <c r="I14" i="5" l="1"/>
  <c r="H14" i="5"/>
  <c r="G14" i="5"/>
  <c r="F14" i="5"/>
  <c r="E14" i="5"/>
  <c r="E13" i="5"/>
  <c r="F13" i="5" s="1"/>
  <c r="G13" i="5" s="1"/>
  <c r="H13" i="5" s="1"/>
  <c r="I13" i="5" s="1"/>
  <c r="D13" i="4" l="1"/>
  <c r="D14" i="4" s="1"/>
  <c r="I12" i="4"/>
  <c r="H12" i="4"/>
  <c r="G12" i="4"/>
  <c r="F12" i="4"/>
  <c r="E12" i="4"/>
  <c r="D13" i="3"/>
  <c r="E13" i="3" s="1"/>
  <c r="F13" i="3" s="1"/>
  <c r="G13" i="3" s="1"/>
  <c r="H13" i="3" s="1"/>
  <c r="I13" i="3" s="1"/>
  <c r="I12" i="3"/>
  <c r="H12" i="3"/>
  <c r="G12" i="3"/>
  <c r="F12" i="3"/>
  <c r="E12" i="3"/>
  <c r="I14" i="4" l="1"/>
  <c r="H14" i="4"/>
  <c r="G14" i="4"/>
  <c r="F14" i="4"/>
  <c r="E14" i="4"/>
  <c r="E13" i="4"/>
  <c r="F13" i="4" s="1"/>
  <c r="G13" i="4" s="1"/>
  <c r="H13" i="4" s="1"/>
  <c r="I13" i="4" s="1"/>
  <c r="D14" i="3"/>
  <c r="I14" i="3" l="1"/>
  <c r="H14" i="3"/>
  <c r="G14" i="3"/>
  <c r="F14" i="3"/>
  <c r="E14" i="3"/>
  <c r="J16" i="1" l="1"/>
  <c r="I16" i="1"/>
  <c r="H16" i="1"/>
  <c r="E16" i="1"/>
  <c r="I15" i="1"/>
  <c r="J15" i="1" s="1"/>
  <c r="J14" i="1"/>
  <c r="I14" i="1"/>
</calcChain>
</file>

<file path=xl/sharedStrings.xml><?xml version="1.0" encoding="utf-8"?>
<sst xmlns="http://schemas.openxmlformats.org/spreadsheetml/2006/main" count="123" uniqueCount="29">
  <si>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</si>
  <si>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</si>
  <si>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</si>
  <si>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</si>
  <si>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</si>
  <si>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</si>
  <si>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</si>
  <si>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</si>
  <si>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</si>
  <si>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</si>
  <si>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Code Pattern 1</t>
  </si>
  <si>
    <t>0.5</t>
  </si>
  <si>
    <t>Code Pattern 2</t>
  </si>
  <si>
    <t>Code Pattern 3</t>
  </si>
  <si>
    <t>Code Smell 1</t>
  </si>
  <si>
    <t>Code Smell 2</t>
  </si>
  <si>
    <t>Code Smell 3</t>
  </si>
  <si>
    <t>Completed Effort</t>
  </si>
  <si>
    <t>0.75</t>
  </si>
  <si>
    <t>1.5</t>
  </si>
  <si>
    <t>2.25</t>
  </si>
  <si>
    <t>Remaining Effort</t>
  </si>
  <si>
    <t>Ideal Burndown</t>
  </si>
  <si>
    <t>Identify Pattern 1</t>
  </si>
  <si>
    <t>Identify Pattern 2</t>
  </si>
  <si>
    <t>Identify Pattern 3</t>
  </si>
  <si>
    <t>Identify Code Smell 1</t>
  </si>
  <si>
    <t>Identify Code Smell 2</t>
  </si>
  <si>
    <t>Identify Code Smell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</si>
</sst>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mm/yy"/>
    <numFmt numFmtId="165" formatCode="0.0"/>
    <numFmt numFmtId="166" formatCode="[$-409]d/mmm/yy;@"/>
  </numFmts>
  <fonts count="11">
    <font>
      <sz val="11"/>
      <color theme="1"/>
      <name val="Calibri"/>
      <family val="2"/>
      <scheme val="minor"/>
    </font>
    <font>
      <sz val="20"/>
      <color theme="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20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20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548235"/>
        <bgColor rgb="FF595959"/>
      </patternFill>
    </fill>
    <fill>
      <patternFill patternType="solid">
        <fgColor rgb="FFF8CBAD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5E0B4"/>
      </patternFill>
    </fill>
    <fill>
      <patternFill patternType="solid">
        <fgColor rgb="FFFFFFFF"/>
        <bgColor rgb="FFF2F2F2"/>
      </patternFill>
    </fill>
    <fill>
      <patternFill patternType="solid">
        <fgColor rgb="FFFFF2CC"/>
        <bgColor rgb="FFF2F2F2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9D9D9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right" wrapText="1"/>
    </xf>
    <xf numFmtId="0" fontId="3" fillId="5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4" borderId="13" xfId="0" applyFont="1" applyFill="1" applyBorder="1" applyAlignment="1">
      <alignment wrapText="1"/>
    </xf>
    <xf numFmtId="0" fontId="3" fillId="6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5" fontId="3" fillId="8" borderId="11" xfId="0" applyNumberFormat="1" applyFont="1" applyFill="1" applyBorder="1" applyAlignment="1">
      <alignment horizontal="center"/>
    </xf>
    <xf numFmtId="165" fontId="3" fillId="8" borderId="13" xfId="0" applyNumberFormat="1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165" fontId="3" fillId="9" borderId="24" xfId="0" applyNumberFormat="1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3" fillId="0" borderId="25" xfId="0" applyFont="1" applyBorder="1"/>
    <xf numFmtId="0" fontId="6" fillId="11" borderId="29" xfId="0" applyFont="1" applyFill="1" applyBorder="1" applyAlignment="1">
      <alignment horizontal="center"/>
    </xf>
    <xf numFmtId="166" fontId="6" fillId="11" borderId="29" xfId="0" applyNumberFormat="1" applyFont="1" applyFill="1" applyBorder="1" applyAlignment="1">
      <alignment horizontal="center"/>
    </xf>
    <xf numFmtId="0" fontId="6" fillId="11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right" wrapText="1"/>
    </xf>
    <xf numFmtId="0" fontId="0" fillId="12" borderId="29" xfId="0" applyFill="1" applyBorder="1" applyAlignment="1">
      <alignment wrapText="1"/>
    </xf>
    <xf numFmtId="0" fontId="0" fillId="13" borderId="32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2" borderId="33" xfId="0" applyFill="1" applyBorder="1" applyAlignment="1">
      <alignment horizontal="right" wrapText="1"/>
    </xf>
    <xf numFmtId="0" fontId="0" fillId="12" borderId="34" xfId="0" applyFill="1" applyBorder="1" applyAlignment="1">
      <alignment wrapText="1"/>
    </xf>
    <xf numFmtId="0" fontId="0" fillId="13" borderId="35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0" fillId="13" borderId="40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5" borderId="32" xfId="0" applyFill="1" applyBorder="1" applyAlignment="1">
      <alignment horizontal="center"/>
    </xf>
    <xf numFmtId="0" fontId="0" fillId="15" borderId="41" xfId="0" applyFill="1" applyBorder="1" applyAlignment="1">
      <alignment horizontal="center"/>
    </xf>
    <xf numFmtId="0" fontId="0" fillId="16" borderId="38" xfId="0" applyFill="1" applyBorder="1" applyAlignment="1">
      <alignment horizontal="center"/>
    </xf>
    <xf numFmtId="165" fontId="0" fillId="16" borderId="33" xfId="0" applyNumberFormat="1" applyFill="1" applyBorder="1" applyAlignment="1">
      <alignment horizontal="center"/>
    </xf>
    <xf numFmtId="165" fontId="0" fillId="16" borderId="34" xfId="0" applyNumberFormat="1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165" fontId="0" fillId="17" borderId="43" xfId="0" applyNumberFormat="1" applyFill="1" applyBorder="1" applyAlignment="1">
      <alignment horizontal="center"/>
    </xf>
    <xf numFmtId="165" fontId="0" fillId="17" borderId="30" xfId="0" applyNumberFormat="1" applyFill="1" applyBorder="1" applyAlignment="1">
      <alignment horizontal="center"/>
    </xf>
    <xf numFmtId="0" fontId="0" fillId="0" borderId="45" xfId="0" applyBorder="1"/>
    <xf numFmtId="0" fontId="10" fillId="3" borderId="5" xfId="0" applyFont="1" applyFill="1" applyBorder="1" applyAlignment="1">
      <alignment horizontal="center"/>
    </xf>
    <xf numFmtId="164" fontId="10" fillId="3" borderId="5" xfId="0" applyNumberFormat="1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right" wrapText="1"/>
    </xf>
    <xf numFmtId="0" fontId="9" fillId="4" borderId="5" xfId="0" applyFont="1" applyFill="1" applyBorder="1" applyAlignment="1">
      <alignment wrapText="1"/>
    </xf>
    <xf numFmtId="0" fontId="9" fillId="5" borderId="10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right" wrapText="1"/>
    </xf>
    <xf numFmtId="0" fontId="9" fillId="5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4" borderId="13" xfId="0" applyFont="1" applyFill="1" applyBorder="1" applyAlignment="1">
      <alignment wrapText="1"/>
    </xf>
    <xf numFmtId="0" fontId="9" fillId="6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9" fillId="0" borderId="25" xfId="0" applyFont="1" applyBorder="1"/>
    <xf numFmtId="0" fontId="9" fillId="8" borderId="12" xfId="0" applyFont="1" applyFill="1" applyBorder="1" applyAlignment="1">
      <alignment horizontal="center"/>
    </xf>
    <xf numFmtId="165" fontId="9" fillId="8" borderId="11" xfId="0" applyNumberFormat="1" applyFont="1" applyFill="1" applyBorder="1" applyAlignment="1">
      <alignment horizontal="center"/>
    </xf>
    <xf numFmtId="165" fontId="9" fillId="8" borderId="13" xfId="0" applyNumberFormat="1" applyFont="1" applyFill="1" applyBorder="1" applyAlignment="1">
      <alignment horizontal="center"/>
    </xf>
    <xf numFmtId="0" fontId="9" fillId="9" borderId="23" xfId="0" applyFont="1" applyFill="1" applyBorder="1" applyAlignment="1">
      <alignment horizontal="center"/>
    </xf>
    <xf numFmtId="165" fontId="9" fillId="9" borderId="24" xfId="0" applyNumberFormat="1" applyFont="1" applyFill="1" applyBorder="1" applyAlignment="1">
      <alignment horizontal="center"/>
    </xf>
    <xf numFmtId="165" fontId="9" fillId="9" borderId="8" xfId="0" applyNumberFormat="1" applyFont="1" applyFill="1" applyBorder="1" applyAlignment="1">
      <alignment horizontal="center"/>
    </xf>
    <xf numFmtId="0" fontId="0" fillId="0" borderId="0" xfId="0"/>
    <xf numFmtId="0" fontId="4" fillId="9" borderId="21" xfId="0" applyFont="1" applyFill="1" applyBorder="1" applyAlignment="1">
      <alignment horizontal="center"/>
    </xf>
    <xf numFmtId="0" fontId="2" fillId="0" borderId="22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7" xfId="0" applyFont="1" applyFill="1" applyBorder="1" applyAlignment="1">
      <alignment horizontal="center" wrapText="1"/>
    </xf>
    <xf numFmtId="0" fontId="2" fillId="0" borderId="18" xfId="0" applyFont="1" applyBorder="1"/>
    <xf numFmtId="0" fontId="4" fillId="8" borderId="19" xfId="0" applyFont="1" applyFill="1" applyBorder="1" applyAlignment="1">
      <alignment horizontal="center"/>
    </xf>
    <xf numFmtId="0" fontId="2" fillId="0" borderId="20" xfId="0" applyFont="1" applyBorder="1"/>
    <xf numFmtId="0" fontId="6" fillId="17" borderId="43" xfId="0" applyFont="1" applyFill="1" applyBorder="1" applyAlignment="1">
      <alignment horizontal="center"/>
    </xf>
    <xf numFmtId="0" fontId="5" fillId="10" borderId="2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6" fillId="11" borderId="27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15" borderId="31" xfId="0" applyFont="1" applyFill="1" applyBorder="1" applyAlignment="1">
      <alignment horizontal="center" wrapText="1"/>
    </xf>
    <xf numFmtId="0" fontId="6" fillId="16" borderId="42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8" fillId="0" borderId="22" xfId="0" applyFont="1" applyBorder="1"/>
    <xf numFmtId="0" fontId="7" fillId="2" borderId="1" xfId="0" applyFont="1" applyFill="1" applyBorder="1" applyAlignment="1">
      <alignment horizontal="center"/>
    </xf>
    <xf numFmtId="0" fontId="8" fillId="0" borderId="2" xfId="0" applyFont="1" applyBorder="1"/>
    <xf numFmtId="0" fontId="9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8" fillId="0" borderId="6" xfId="0" applyFont="1" applyBorder="1"/>
    <xf numFmtId="0" fontId="10" fillId="3" borderId="4" xfId="0" applyFont="1" applyFill="1" applyBorder="1" applyAlignment="1">
      <alignment horizontal="center" vertical="center"/>
    </xf>
    <xf numFmtId="0" fontId="8" fillId="0" borderId="7" xfId="0" applyFont="1" applyBorder="1"/>
    <xf numFmtId="0" fontId="10" fillId="7" borderId="17" xfId="0" applyFont="1" applyFill="1" applyBorder="1" applyAlignment="1">
      <alignment horizontal="center" wrapText="1"/>
    </xf>
    <xf numFmtId="0" fontId="8" fillId="0" borderId="18" xfId="0" applyFont="1" applyBorder="1"/>
    <xf numFmtId="0" fontId="10" fillId="8" borderId="19" xfId="0" applyFont="1" applyFill="1" applyBorder="1" applyAlignment="1">
      <alignment horizontal="center"/>
    </xf>
    <xf numFmtId="0" fontId="8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390215057109951E-2"/>
          <c:y val="4.3486230887805684E-2"/>
          <c:w val="0.92598923158320623"/>
          <c:h val="0.79736588481995307"/>
        </c:manualLayout>
      </c:layout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'[1]Burndown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'[1]Burndown Chart'!$D$12:$I$12</c:f>
              <c:numCache>
                <c:formatCode>General</c:formatCode>
                <c:ptCount val="6"/>
                <c:pt idx="0">
                  <c:v>0</c:v>
                </c:pt>
                <c:pt idx="1">
                  <c:v>1.25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100-49D6-96F6-4C6FD3F5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779472"/>
        <c:axId val="1573579778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'[1]Burndown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'[1]Burndown Chart'!$D$13:$I$13</c:f>
              <c:numCache>
                <c:formatCode>General</c:formatCode>
                <c:ptCount val="6"/>
                <c:pt idx="0">
                  <c:v>2.25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0-49D6-96F6-4C6FD3F508A7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'[1]Burndown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'[1]Burndown Chart'!$D$14:$I$14</c:f>
              <c:numCache>
                <c:formatCode>General</c:formatCode>
                <c:ptCount val="6"/>
                <c:pt idx="0">
                  <c:v>2.25</c:v>
                </c:pt>
                <c:pt idx="1">
                  <c:v>1.8</c:v>
                </c:pt>
                <c:pt idx="2">
                  <c:v>1.35</c:v>
                </c:pt>
                <c:pt idx="3">
                  <c:v>0.89999999999999991</c:v>
                </c:pt>
                <c:pt idx="4">
                  <c:v>2.0863636363636364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0-49D6-96F6-4C6FD3F5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79472"/>
        <c:axId val="1573579778"/>
      </c:lineChart>
      <c:catAx>
        <c:axId val="6987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73579778"/>
        <c:crosses val="autoZero"/>
        <c:auto val="1"/>
        <c:lblAlgn val="ctr"/>
        <c:lblOffset val="100"/>
        <c:noMultiLvlLbl val="1"/>
      </c:catAx>
      <c:valAx>
        <c:axId val="15735797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987794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'[2]Burndown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'[2]Burndown Chart'!$D$12:$I$12</c:f>
              <c:numCache>
                <c:formatCode>General</c:formatCode>
                <c:ptCount val="6"/>
                <c:pt idx="0">
                  <c:v>0</c:v>
                </c:pt>
                <c:pt idx="1">
                  <c:v>1.25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C7-4287-B7FC-710271636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779472"/>
        <c:axId val="1573579778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'[2]Burndown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'[2]Burndown Chart'!$D$13:$I$13</c:f>
              <c:numCache>
                <c:formatCode>General</c:formatCode>
                <c:ptCount val="6"/>
                <c:pt idx="0">
                  <c:v>2.25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7-4287-B7FC-7102716363F1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'[2]Burndown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'[2]Burndown Chart'!$D$14:$I$14</c:f>
              <c:numCache>
                <c:formatCode>General</c:formatCode>
                <c:ptCount val="6"/>
                <c:pt idx="0">
                  <c:v>2.25</c:v>
                </c:pt>
                <c:pt idx="1">
                  <c:v>1.8</c:v>
                </c:pt>
                <c:pt idx="2">
                  <c:v>1.35</c:v>
                </c:pt>
                <c:pt idx="3">
                  <c:v>0.89999999999999991</c:v>
                </c:pt>
                <c:pt idx="4">
                  <c:v>2.0863636363636364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7-4287-B7FC-710271636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79472"/>
        <c:axId val="1573579778"/>
      </c:lineChart>
      <c:catAx>
        <c:axId val="6987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73579778"/>
        <c:crosses val="autoZero"/>
        <c:auto val="1"/>
        <c:lblAlgn val="ctr"/>
        <c:lblOffset val="100"/>
        <c:noMultiLvlLbl val="1"/>
      </c:catAx>
      <c:valAx>
        <c:axId val="15735797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987794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390215057109951E-2"/>
          <c:y val="3.8783115073578761E-2"/>
          <c:w val="0.92598923158320623"/>
          <c:h val="0.79736588481995307"/>
        </c:manualLayout>
      </c:layout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'[1]Burndown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'[1]Burndown Chart'!$D$12:$I$12</c:f>
              <c:numCache>
                <c:formatCode>General</c:formatCode>
                <c:ptCount val="6"/>
                <c:pt idx="0">
                  <c:v>0</c:v>
                </c:pt>
                <c:pt idx="1">
                  <c:v>1.25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76-4DD5-863A-C142FFB1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779472"/>
        <c:axId val="1573579778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'[1]Burndown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'[1]Burndown Chart'!$D$13:$I$13</c:f>
              <c:numCache>
                <c:formatCode>General</c:formatCode>
                <c:ptCount val="6"/>
                <c:pt idx="0">
                  <c:v>2.25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6-4DD5-863A-C142FFB16AF7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'[1]Burndown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'[1]Burndown Chart'!$D$14:$I$14</c:f>
              <c:numCache>
                <c:formatCode>General</c:formatCode>
                <c:ptCount val="6"/>
                <c:pt idx="0">
                  <c:v>2.25</c:v>
                </c:pt>
                <c:pt idx="1">
                  <c:v>1.8</c:v>
                </c:pt>
                <c:pt idx="2">
                  <c:v>1.35</c:v>
                </c:pt>
                <c:pt idx="3">
                  <c:v>0.89999999999999991</c:v>
                </c:pt>
                <c:pt idx="4">
                  <c:v>2.0863636363636364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6-4DD5-863A-C142FFB1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79472"/>
        <c:axId val="1573579778"/>
      </c:lineChart>
      <c:catAx>
        <c:axId val="6987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73579778"/>
        <c:crosses val="autoZero"/>
        <c:auto val="1"/>
        <c:lblAlgn val="ctr"/>
        <c:lblOffset val="100"/>
        <c:noMultiLvlLbl val="1"/>
      </c:catAx>
      <c:valAx>
        <c:axId val="15735797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987794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'[2]Burndown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'[2]Burndown Chart'!$D$12:$I$12</c:f>
              <c:numCache>
                <c:formatCode>General</c:formatCode>
                <c:ptCount val="6"/>
                <c:pt idx="0">
                  <c:v>0</c:v>
                </c:pt>
                <c:pt idx="1">
                  <c:v>1.25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DD4-4643-8025-3A7451C9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779472"/>
        <c:axId val="1573579778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'[2]Burndown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'[2]Burndown Chart'!$D$13:$I$13</c:f>
              <c:numCache>
                <c:formatCode>General</c:formatCode>
                <c:ptCount val="6"/>
                <c:pt idx="0">
                  <c:v>2.25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4-4643-8025-3A7451C93730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'[2]Burndown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'[2]Burndown Chart'!$D$14:$I$14</c:f>
              <c:numCache>
                <c:formatCode>General</c:formatCode>
                <c:ptCount val="6"/>
                <c:pt idx="0">
                  <c:v>2.25</c:v>
                </c:pt>
                <c:pt idx="1">
                  <c:v>1.8</c:v>
                </c:pt>
                <c:pt idx="2">
                  <c:v>1.35</c:v>
                </c:pt>
                <c:pt idx="3">
                  <c:v>0.89999999999999991</c:v>
                </c:pt>
                <c:pt idx="4">
                  <c:v>2.0863636363636364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4-4643-8025-3A7451C9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79472"/>
        <c:axId val="1573579778"/>
      </c:lineChart>
      <c:catAx>
        <c:axId val="6987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73579778"/>
        <c:crosses val="autoZero"/>
        <c:auto val="1"/>
        <c:lblAlgn val="ctr"/>
        <c:lblOffset val="100"/>
        <c:noMultiLvlLbl val="1"/>
      </c:catAx>
      <c:valAx>
        <c:axId val="15735797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987794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Sprint 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'[3]Burndown Chart'!$B$12:$C$12</c:f>
              <c:strCache>
                <c:ptCount val="1"/>
                <c:pt idx="0">
                  <c:v>Completed Effort</c:v>
                </c:pt>
              </c:strCache>
            </c:strRef>
          </c:tx>
          <c:invertIfNegative val="0"/>
          <c:val>
            <c:numRef>
              <c:f>'[3]Burndown Chart'!$D$12:$S$12</c:f>
              <c:numCache>
                <c:formatCode>General</c:formatCode>
                <c:ptCount val="16"/>
                <c:pt idx="0">
                  <c:v>0</c:v>
                </c:pt>
                <c:pt idx="1">
                  <c:v>0.75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C-4FAB-9C2E-78E5FB3B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30496"/>
        <c:axId val="5690678"/>
      </c:barChart>
      <c:lineChart>
        <c:grouping val="stacked"/>
        <c:varyColors val="0"/>
        <c:ser>
          <c:idx val="1"/>
          <c:order val="1"/>
          <c:tx>
            <c:strRef>
              <c:f>'[3]Burndown Chart'!$B$13:$C$13</c:f>
              <c:strCache>
                <c:ptCount val="1"/>
                <c:pt idx="0">
                  <c:v>Remaining Effort</c:v>
                </c:pt>
              </c:strCache>
            </c:strRef>
          </c:tx>
          <c:marker>
            <c:symbol val="circle"/>
            <c:size val="5"/>
            <c:spPr>
              <a:solidFill>
                <a:srgbClr val="5B9BD5"/>
              </a:solidFill>
            </c:spPr>
          </c:marker>
          <c:val>
            <c:numRef>
              <c:f>'[3]Burndown Chart'!$D$13:$S$13</c:f>
              <c:numCache>
                <c:formatCode>General</c:formatCode>
                <c:ptCount val="16"/>
                <c:pt idx="0">
                  <c:v>2.25</c:v>
                </c:pt>
                <c:pt idx="1">
                  <c:v>1.5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C-4FAB-9C2E-78E5FB3B4861}"/>
            </c:ext>
          </c:extLst>
        </c:ser>
        <c:ser>
          <c:idx val="2"/>
          <c:order val="2"/>
          <c:tx>
            <c:strRef>
              <c:f>'[3]Burndown Chart'!$B$14:$C$14</c:f>
              <c:strCache>
                <c:ptCount val="1"/>
                <c:pt idx="0">
                  <c:v>Ideal Burndown</c:v>
                </c:pt>
              </c:strCache>
            </c:strRef>
          </c:tx>
          <c:marker>
            <c:symbol val="none"/>
          </c:marker>
          <c:val>
            <c:numRef>
              <c:f>'[3]Burndown Chart'!$D$14:$S$14</c:f>
              <c:numCache>
                <c:formatCode>General</c:formatCode>
                <c:ptCount val="16"/>
                <c:pt idx="0">
                  <c:v>2.25</c:v>
                </c:pt>
                <c:pt idx="1">
                  <c:v>2.1</c:v>
                </c:pt>
                <c:pt idx="2">
                  <c:v>1.95</c:v>
                </c:pt>
                <c:pt idx="3">
                  <c:v>1.8</c:v>
                </c:pt>
                <c:pt idx="4">
                  <c:v>1.65</c:v>
                </c:pt>
                <c:pt idx="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C-4FAB-9C2E-78E5FB3B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2730496"/>
        <c:axId val="5690678"/>
      </c:lineChart>
      <c:catAx>
        <c:axId val="527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5690678"/>
        <c:crosses val="autoZero"/>
        <c:auto val="1"/>
        <c:lblAlgn val="ctr"/>
        <c:lblOffset val="100"/>
        <c:noMultiLvlLbl val="0"/>
      </c:catAx>
      <c:valAx>
        <c:axId val="5690678"/>
        <c:scaling>
          <c:orientation val="minMax"/>
          <c:max val="2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5273049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1212575480031967E-2"/>
          <c:y val="0.17171296296296298"/>
          <c:w val="0.9277043744956844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'[4]Burndown Chart'!$B$12</c:f>
              <c:strCache>
                <c:ptCount val="1"/>
                <c:pt idx="0">
                  <c:v>Completed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'[4]Burndown Chart'!$C$12:$I$12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9-4FBF-AA42-E6E33FF678F1}"/>
            </c:ext>
          </c:extLst>
        </c:ser>
        <c:ser>
          <c:idx val="1"/>
          <c:order val="1"/>
          <c:tx>
            <c:strRef>
              <c:f>'[4]Burndown Chart'!$B$13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'[4]Burndown Chart'!$C$13:$I$13</c:f>
              <c:numCache>
                <c:formatCode>General</c:formatCode>
                <c:ptCount val="7"/>
                <c:pt idx="1">
                  <c:v>2.25</c:v>
                </c:pt>
                <c:pt idx="2">
                  <c:v>1.25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9-4FBF-AA42-E6E33FF678F1}"/>
            </c:ext>
          </c:extLst>
        </c:ser>
        <c:ser>
          <c:idx val="2"/>
          <c:order val="2"/>
          <c:tx>
            <c:strRef>
              <c:f>'[4]Burndown Chart'!$B$14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'[4]Burndown Chart'!$C$14:$I$14</c:f>
              <c:numCache>
                <c:formatCode>General</c:formatCode>
                <c:ptCount val="7"/>
                <c:pt idx="1">
                  <c:v>2.25</c:v>
                </c:pt>
                <c:pt idx="2">
                  <c:v>1.8</c:v>
                </c:pt>
                <c:pt idx="3">
                  <c:v>1.35</c:v>
                </c:pt>
                <c:pt idx="4">
                  <c:v>0.89999999999999991</c:v>
                </c:pt>
                <c:pt idx="5">
                  <c:v>2.0863636363636364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9-4FBF-AA42-E6E33FF6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501599"/>
        <c:axId val="748502015"/>
      </c:lineChart>
      <c:catAx>
        <c:axId val="74850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502015"/>
        <c:crosses val="autoZero"/>
        <c:auto val="1"/>
        <c:lblAlgn val="ctr"/>
        <c:lblOffset val="100"/>
        <c:noMultiLvlLbl val="0"/>
      </c:catAx>
      <c:valAx>
        <c:axId val="7485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5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559737787219246E-2"/>
          <c:y val="7.407407407407407E-2"/>
          <c:w val="0.94990014374212917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'[5]Burndown Chart'!$B$12</c:f>
              <c:strCache>
                <c:ptCount val="1"/>
                <c:pt idx="0">
                  <c:v>Completed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'[5]Burndown Chart'!$C$12:$I$12</c:f>
              <c:numCache>
                <c:formatCode>General</c:formatCode>
                <c:ptCount val="7"/>
                <c:pt idx="1">
                  <c:v>0</c:v>
                </c:pt>
                <c:pt idx="2">
                  <c:v>0.75</c:v>
                </c:pt>
                <c:pt idx="3">
                  <c:v>0.75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F-4446-91E0-656D82E71DC0}"/>
            </c:ext>
          </c:extLst>
        </c:ser>
        <c:ser>
          <c:idx val="1"/>
          <c:order val="1"/>
          <c:tx>
            <c:strRef>
              <c:f>'[5]Burndown Chart'!$B$13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'[5]Burndown Chart'!$C$13:$I$13</c:f>
              <c:numCache>
                <c:formatCode>General</c:formatCode>
                <c:ptCount val="7"/>
                <c:pt idx="1">
                  <c:v>2.25</c:v>
                </c:pt>
                <c:pt idx="2">
                  <c:v>1.5</c:v>
                </c:pt>
                <c:pt idx="3">
                  <c:v>0.75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F-4446-91E0-656D82E71DC0}"/>
            </c:ext>
          </c:extLst>
        </c:ser>
        <c:ser>
          <c:idx val="2"/>
          <c:order val="2"/>
          <c:tx>
            <c:strRef>
              <c:f>'[5]Burndown Chart'!$B$14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'[5]Burndown Chart'!$C$14:$I$14</c:f>
              <c:numCache>
                <c:formatCode>General</c:formatCode>
                <c:ptCount val="7"/>
                <c:pt idx="1">
                  <c:v>2.25</c:v>
                </c:pt>
                <c:pt idx="2">
                  <c:v>1.8</c:v>
                </c:pt>
                <c:pt idx="3">
                  <c:v>1.35</c:v>
                </c:pt>
                <c:pt idx="4">
                  <c:v>0.89999999999999991</c:v>
                </c:pt>
                <c:pt idx="5">
                  <c:v>2.0863636363636364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F-4446-91E0-656D82E7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812304"/>
        <c:axId val="1463813968"/>
      </c:lineChart>
      <c:catAx>
        <c:axId val="146381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813968"/>
        <c:crosses val="autoZero"/>
        <c:auto val="1"/>
        <c:lblAlgn val="ctr"/>
        <c:lblOffset val="100"/>
        <c:noMultiLvlLbl val="0"/>
      </c:catAx>
      <c:valAx>
        <c:axId val="14638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8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352425</xdr:colOff>
      <xdr:row>17</xdr:row>
      <xdr:rowOff>133350</xdr:rowOff>
    </xdr:from>
    <xdr:ext cx="9639300" cy="54006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13984-2F88-45C2-8025-2198C84FA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9525</xdr:colOff>
      <xdr:row>14</xdr:row>
      <xdr:rowOff>171450</xdr:rowOff>
    </xdr:from>
    <xdr:ext cx="9639300" cy="5400675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82C5258-C15B-40A9-BA37-CFB1ED671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352425</xdr:colOff>
      <xdr:row>17</xdr:row>
      <xdr:rowOff>133350</xdr:rowOff>
    </xdr:from>
    <xdr:ext cx="9639300" cy="54006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5C63A-42FA-47E1-A2CC-C56FBCB5A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14</xdr:row>
      <xdr:rowOff>171450</xdr:rowOff>
    </xdr:from>
    <xdr:ext cx="9639300" cy="54006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1ABC5-6E60-4A0C-BE35-27ABFF1DE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16920</xdr:colOff>
      <xdr:row>15</xdr:row>
      <xdr:rowOff>360</xdr:rowOff>
    </xdr:from>
    <xdr:to>
      <xdr:col>8</xdr:col>
      <xdr:colOff>238155</xdr:colOff>
      <xdr:row>44</xdr:row>
      <xdr:rowOff>57240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2171C03-7944-4F04-A82F-056E05F8D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1546224</xdr:colOff>
      <xdr:row>15</xdr:row>
      <xdr:rowOff>44450</xdr:rowOff>
    </xdr:from>
    <xdr:to>
      <xdr:col>6</xdr:col>
      <xdr:colOff>565149</xdr:colOff>
      <xdr:row>29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1A1FB0-F2C1-48DD-A2BA-6B44B208E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14</xdr:row>
      <xdr:rowOff>182880</xdr:rowOff>
    </xdr:from>
    <xdr:to>
      <xdr:col>9</xdr:col>
      <xdr:colOff>7620</xdr:colOff>
      <xdr:row>28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5CBB32-4540-4DBB-9587-43BB182A2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/Downloads/Burndown_chart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arte/Burndown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ao/Burndown%20Cha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eel/Burndown_cha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icardo/Burndown_chart%20Spri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"/>
    </sheetNames>
    <sheetDataSet>
      <sheetData sheetId="0">
        <row r="5">
          <cell r="D5" t="str">
            <v>Day 0</v>
          </cell>
          <cell r="E5" t="str">
            <v>Day 1</v>
          </cell>
          <cell r="F5" t="str">
            <v>Day 2</v>
          </cell>
          <cell r="G5" t="str">
            <v>Day 3</v>
          </cell>
          <cell r="H5" t="str">
            <v>Day 4</v>
          </cell>
          <cell r="I5" t="str">
            <v>Day 5</v>
          </cell>
        </row>
        <row r="12">
          <cell r="D12">
            <v>0</v>
          </cell>
          <cell r="E12">
            <v>1.25</v>
          </cell>
          <cell r="F12">
            <v>0.75</v>
          </cell>
          <cell r="G12">
            <v>0.25</v>
          </cell>
          <cell r="H12">
            <v>0</v>
          </cell>
          <cell r="I12">
            <v>0</v>
          </cell>
        </row>
        <row r="13">
          <cell r="D13">
            <v>2.25</v>
          </cell>
          <cell r="E13">
            <v>1</v>
          </cell>
          <cell r="F13">
            <v>0.25</v>
          </cell>
          <cell r="G13">
            <v>0</v>
          </cell>
          <cell r="H13">
            <v>0</v>
          </cell>
          <cell r="I13">
            <v>0</v>
          </cell>
        </row>
        <row r="14">
          <cell r="D14">
            <v>2.25</v>
          </cell>
          <cell r="E14">
            <v>1.8</v>
          </cell>
          <cell r="F14">
            <v>1.35</v>
          </cell>
          <cell r="G14">
            <v>0.89999999999999991</v>
          </cell>
          <cell r="H14">
            <v>2.0863636363636364</v>
          </cell>
          <cell r="I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"/>
    </sheetNames>
    <sheetDataSet>
      <sheetData sheetId="0">
        <row r="5">
          <cell r="D5" t="str">
            <v>Day 0</v>
          </cell>
          <cell r="E5" t="str">
            <v>Day 1</v>
          </cell>
          <cell r="F5" t="str">
            <v>Day 2</v>
          </cell>
          <cell r="G5" t="str">
            <v>Day 3</v>
          </cell>
          <cell r="H5" t="str">
            <v>Day 4</v>
          </cell>
          <cell r="I5" t="str">
            <v>Day 5</v>
          </cell>
        </row>
        <row r="12">
          <cell r="D12">
            <v>0</v>
          </cell>
          <cell r="E12">
            <v>1.25</v>
          </cell>
          <cell r="F12">
            <v>0.75</v>
          </cell>
          <cell r="G12">
            <v>0.25</v>
          </cell>
          <cell r="H12">
            <v>0</v>
          </cell>
          <cell r="I12">
            <v>0</v>
          </cell>
        </row>
        <row r="13">
          <cell r="D13">
            <v>2.25</v>
          </cell>
          <cell r="E13">
            <v>1</v>
          </cell>
          <cell r="F13">
            <v>0.25</v>
          </cell>
          <cell r="G13">
            <v>0</v>
          </cell>
          <cell r="H13">
            <v>0</v>
          </cell>
          <cell r="I13">
            <v>0</v>
          </cell>
        </row>
        <row r="14">
          <cell r="D14">
            <v>2.25</v>
          </cell>
          <cell r="E14">
            <v>1.8</v>
          </cell>
          <cell r="F14">
            <v>1.35</v>
          </cell>
          <cell r="G14">
            <v>0.89999999999999991</v>
          </cell>
          <cell r="H14">
            <v>2.0863636363636364</v>
          </cell>
          <cell r="I1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"/>
    </sheetNames>
    <sheetDataSet>
      <sheetData sheetId="0">
        <row r="12">
          <cell r="B12" t="str">
            <v>Completed Effort</v>
          </cell>
          <cell r="C12"/>
          <cell r="D12">
            <v>0</v>
          </cell>
          <cell r="E12">
            <v>0.75</v>
          </cell>
          <cell r="F12">
            <v>0.5</v>
          </cell>
          <cell r="G12">
            <v>1</v>
          </cell>
          <cell r="H12">
            <v>0</v>
          </cell>
          <cell r="I12">
            <v>0</v>
          </cell>
        </row>
        <row r="13">
          <cell r="B13" t="str">
            <v>Remaining Effort</v>
          </cell>
          <cell r="C13"/>
          <cell r="D13">
            <v>2.25</v>
          </cell>
          <cell r="E13">
            <v>1.5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</row>
        <row r="14">
          <cell r="B14" t="str">
            <v>Ideal Burndown</v>
          </cell>
          <cell r="C14"/>
          <cell r="D14">
            <v>2.25</v>
          </cell>
          <cell r="E14">
            <v>2.1</v>
          </cell>
          <cell r="F14">
            <v>1.95</v>
          </cell>
          <cell r="G14">
            <v>1.8</v>
          </cell>
          <cell r="H14">
            <v>1.65</v>
          </cell>
          <cell r="I14">
            <v>1.5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"/>
    </sheetNames>
    <sheetDataSet>
      <sheetData sheetId="0">
        <row r="12">
          <cell r="B12" t="str">
            <v>Completed Effort</v>
          </cell>
          <cell r="C12"/>
          <cell r="D12">
            <v>0</v>
          </cell>
          <cell r="E12">
            <v>1</v>
          </cell>
          <cell r="F12">
            <v>0.75</v>
          </cell>
          <cell r="G12">
            <v>0.5</v>
          </cell>
          <cell r="H12">
            <v>0</v>
          </cell>
          <cell r="I12">
            <v>0</v>
          </cell>
        </row>
        <row r="13">
          <cell r="B13" t="str">
            <v>Remaining Effort</v>
          </cell>
          <cell r="C13"/>
          <cell r="D13">
            <v>2.25</v>
          </cell>
          <cell r="E13">
            <v>1.25</v>
          </cell>
          <cell r="F13">
            <v>0.5</v>
          </cell>
          <cell r="G13">
            <v>0</v>
          </cell>
          <cell r="H13">
            <v>0</v>
          </cell>
          <cell r="I13">
            <v>0</v>
          </cell>
        </row>
        <row r="14">
          <cell r="B14" t="str">
            <v>Ideal Burndown</v>
          </cell>
          <cell r="C14"/>
          <cell r="D14">
            <v>2.25</v>
          </cell>
          <cell r="E14">
            <v>1.8</v>
          </cell>
          <cell r="F14">
            <v>1.35</v>
          </cell>
          <cell r="G14">
            <v>0.89999999999999991</v>
          </cell>
          <cell r="H14">
            <v>2.0863636363636364</v>
          </cell>
          <cell r="I1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"/>
    </sheetNames>
    <sheetDataSet>
      <sheetData sheetId="0">
        <row r="12">
          <cell r="B12" t="str">
            <v>Completed Effort</v>
          </cell>
          <cell r="C12"/>
          <cell r="D12">
            <v>0</v>
          </cell>
          <cell r="E12">
            <v>0.75</v>
          </cell>
          <cell r="F12">
            <v>0.75</v>
          </cell>
          <cell r="G12">
            <v>0.25</v>
          </cell>
          <cell r="H12">
            <v>0</v>
          </cell>
          <cell r="I12">
            <v>0</v>
          </cell>
        </row>
        <row r="13">
          <cell r="B13" t="str">
            <v>Remaining Effort</v>
          </cell>
          <cell r="C13"/>
          <cell r="D13">
            <v>2.25</v>
          </cell>
          <cell r="E13">
            <v>1.5</v>
          </cell>
          <cell r="F13">
            <v>0.75</v>
          </cell>
          <cell r="G13">
            <v>0.5</v>
          </cell>
          <cell r="H13">
            <v>0.5</v>
          </cell>
          <cell r="I13">
            <v>0.5</v>
          </cell>
        </row>
        <row r="14">
          <cell r="B14" t="str">
            <v>Ideal Burndown</v>
          </cell>
          <cell r="C14"/>
          <cell r="D14">
            <v>2.25</v>
          </cell>
          <cell r="E14">
            <v>1.8</v>
          </cell>
          <cell r="F14">
            <v>1.35</v>
          </cell>
          <cell r="G14">
            <v>0.89999999999999991</v>
          </cell>
          <cell r="H14">
            <v>2.0863636363636364</v>
          </cell>
          <cell r="I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AA56-DB38-4E8A-9545-A0A64D7DC8E0}">
  <dimension ref="B1:J992"/>
  <sheetViews>
    <sheetView tabSelected="1" workbookViewId="0">
      <selection activeCell="L17" sqref="L17"/>
    </sheetView>
  </sheetViews>
  <sheetFormatPr defaultColWidth="14.42578125" defaultRowHeight="15"/>
  <cols>
    <col min="1" max="1" width="8.7109375" customWidth="1"/>
    <col min="2" max="2" width="7.140625" customWidth="1"/>
    <col min="3" max="3" width="73.140625" customWidth="1"/>
    <col min="5" max="9" width="10" customWidth="1"/>
    <col min="10" max="16" width="8.7109375" customWidth="1"/>
  </cols>
  <sheetData>
    <row r="1" spans="2:10" ht="15" customHeight="1" thickBot="1"/>
    <row r="2" spans="2:10" ht="27" thickBot="1">
      <c r="B2" s="82" t="s">
        <v>0</v>
      </c>
      <c r="C2" s="83"/>
      <c r="D2" s="83"/>
      <c r="E2" s="83"/>
      <c r="F2" s="83"/>
      <c r="G2" s="83"/>
      <c r="H2" s="83"/>
      <c r="I2" s="83"/>
    </row>
    <row r="3" spans="2:10" ht="15.75" thickBot="1">
      <c r="B3" s="84"/>
      <c r="C3" s="83"/>
      <c r="D3" s="83"/>
      <c r="E3" s="83"/>
      <c r="F3" s="83"/>
      <c r="G3" s="83"/>
      <c r="H3" s="83"/>
      <c r="I3" s="83"/>
    </row>
    <row r="4" spans="2:10">
      <c r="B4" s="85" t="s">
        <v>1</v>
      </c>
      <c r="C4" s="87" t="s">
        <v>2</v>
      </c>
      <c r="D4" s="1" t="s">
        <v>3</v>
      </c>
      <c r="E4" s="2">
        <v>44851</v>
      </c>
      <c r="F4" s="2">
        <v>44852</v>
      </c>
      <c r="G4" s="2">
        <v>44853</v>
      </c>
      <c r="H4" s="2">
        <v>44854</v>
      </c>
      <c r="I4" s="2">
        <v>44855</v>
      </c>
    </row>
    <row r="5" spans="2:10" ht="15.75" thickBot="1">
      <c r="B5" s="86"/>
      <c r="C5" s="88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2:10" ht="15.75" thickBot="1">
      <c r="B6" s="4">
        <v>1</v>
      </c>
      <c r="C6" s="5" t="s">
        <v>10</v>
      </c>
      <c r="D6" s="6">
        <f>0.5*5</f>
        <v>2.5</v>
      </c>
      <c r="E6" s="7">
        <f>Bruno!F8+Duarte!E6+João!E6+Neel!E6+Ricardo!E6</f>
        <v>1.5</v>
      </c>
      <c r="F6" s="7">
        <f>Bruno!G8+Duarte!F6+João!F6+Neel!F6+Ricardo!F6</f>
        <v>0.25</v>
      </c>
      <c r="G6" s="7">
        <f>Bruno!H8+Duarte!G6+João!G6+Neel!G6+Ricardo!G6</f>
        <v>0.75</v>
      </c>
      <c r="H6" s="8"/>
      <c r="I6" s="8"/>
    </row>
    <row r="7" spans="2:10" ht="15.75" thickBot="1">
      <c r="B7" s="9">
        <v>2</v>
      </c>
      <c r="C7" s="5" t="s">
        <v>12</v>
      </c>
      <c r="D7" s="6">
        <f t="shared" ref="D7:D8" si="0">0.5*5</f>
        <v>2.5</v>
      </c>
      <c r="E7" s="7">
        <f>Bruno!F9+Duarte!E7+João!E7+Neel!E7+Ricardo!E7</f>
        <v>0.75</v>
      </c>
      <c r="F7" s="7">
        <f>Bruno!G9+Duarte!F7+João!F7+Neel!F7+Ricardo!F7</f>
        <v>1.5</v>
      </c>
      <c r="G7" s="7">
        <f>Bruno!H9+Duarte!G7+João!G7+Neel!G7+Ricardo!G7</f>
        <v>0.25</v>
      </c>
      <c r="H7" s="11"/>
      <c r="I7" s="11"/>
    </row>
    <row r="8" spans="2:10" ht="15.75" thickBot="1">
      <c r="B8" s="9">
        <v>3</v>
      </c>
      <c r="C8" s="5" t="s">
        <v>13</v>
      </c>
      <c r="D8" s="6">
        <f t="shared" si="0"/>
        <v>2.5</v>
      </c>
      <c r="E8" s="7">
        <f>Bruno!F10+Duarte!E8+João!E8+Neel!E8+Ricardo!E8</f>
        <v>0</v>
      </c>
      <c r="F8" s="7">
        <f>Bruno!G10+Duarte!F8+João!F8+Neel!F8+Ricardo!F8</f>
        <v>1.5</v>
      </c>
      <c r="G8" s="7">
        <f>Bruno!H10+Duarte!G8+João!G8+Neel!G8+Ricardo!G8</f>
        <v>1</v>
      </c>
      <c r="H8" s="11"/>
      <c r="I8" s="11"/>
    </row>
    <row r="9" spans="2:10" ht="15.75" thickBot="1">
      <c r="B9" s="9">
        <v>4</v>
      </c>
      <c r="C9" s="13" t="s">
        <v>14</v>
      </c>
      <c r="D9" s="10">
        <f>5*0.25</f>
        <v>1.25</v>
      </c>
      <c r="E9" s="7">
        <f>Bruno!F11+Duarte!E9+João!E9+Neel!E9+Ricardo!E9</f>
        <v>1.25</v>
      </c>
      <c r="F9" s="7">
        <f>Bruno!G11+Duarte!F9+João!F9+Neel!F9+Ricardo!F9</f>
        <v>0</v>
      </c>
      <c r="G9" s="7">
        <f>Bruno!H11+Duarte!G9+João!G9+Neel!G9+Ricardo!G9</f>
        <v>0</v>
      </c>
      <c r="H9" s="11"/>
      <c r="I9" s="11"/>
    </row>
    <row r="10" spans="2:10" ht="15.75" thickBot="1">
      <c r="B10" s="9">
        <v>5</v>
      </c>
      <c r="C10" s="13" t="s">
        <v>15</v>
      </c>
      <c r="D10" s="10">
        <f t="shared" ref="D10:D11" si="1">5*0.25</f>
        <v>1.25</v>
      </c>
      <c r="E10" s="7">
        <f>Bruno!F12+Duarte!E10+João!E10+Neel!E10+Ricardo!E10</f>
        <v>0.75</v>
      </c>
      <c r="F10" s="7">
        <f>Bruno!G12+Duarte!F10+João!F10+Neel!F10+Ricardo!F10</f>
        <v>0.5</v>
      </c>
      <c r="G10" s="7">
        <f>Bruno!H12+Duarte!G10+João!G10+Neel!G10+Ricardo!G10</f>
        <v>0</v>
      </c>
      <c r="H10" s="11"/>
      <c r="I10" s="11"/>
    </row>
    <row r="11" spans="2:10" ht="15.75" thickBot="1">
      <c r="B11" s="9">
        <v>6</v>
      </c>
      <c r="C11" s="13" t="s">
        <v>16</v>
      </c>
      <c r="D11" s="10">
        <f t="shared" si="1"/>
        <v>1.25</v>
      </c>
      <c r="E11" s="7">
        <f>Bruno!F13+Duarte!E11+João!E11+Neel!E11+Ricardo!E11</f>
        <v>0.25</v>
      </c>
      <c r="F11" s="7">
        <f>Bruno!G13+Duarte!F11+João!F11+Neel!F11+Ricardo!F11</f>
        <v>0.25</v>
      </c>
      <c r="G11" s="7">
        <f>Bruno!H13+Duarte!G11+João!G11+Neel!G11+Ricardo!G11</f>
        <v>0.75</v>
      </c>
      <c r="H11" s="11"/>
      <c r="I11" s="11"/>
    </row>
    <row r="12" spans="2:10">
      <c r="B12" s="89" t="s">
        <v>17</v>
      </c>
      <c r="C12" s="90"/>
      <c r="D12" s="17">
        <v>0</v>
      </c>
      <c r="E12" s="18">
        <f>SUM(E6:E11)</f>
        <v>4.5</v>
      </c>
      <c r="F12" s="18">
        <f>SUM(F6:F11)</f>
        <v>4</v>
      </c>
      <c r="G12" s="18">
        <f>SUM(G6:G11)</f>
        <v>2.75</v>
      </c>
      <c r="H12" s="18">
        <f>SUM(H6:H11)</f>
        <v>0</v>
      </c>
      <c r="I12" s="18">
        <f>SUM(I6:I11)</f>
        <v>0</v>
      </c>
      <c r="J12" s="25"/>
    </row>
    <row r="13" spans="2:10" ht="15.75" customHeight="1">
      <c r="B13" s="91" t="s">
        <v>21</v>
      </c>
      <c r="C13" s="92"/>
      <c r="D13" s="19">
        <f>SUM(D6:D12)</f>
        <v>11.25</v>
      </c>
      <c r="E13" s="20">
        <f>D13-SUM(E6:E11)</f>
        <v>6.75</v>
      </c>
      <c r="F13" s="21">
        <f>E13-SUM(F6:F11)</f>
        <v>2.75</v>
      </c>
      <c r="G13" s="21">
        <f>F13-SUM(G6:G11)</f>
        <v>0</v>
      </c>
      <c r="H13" s="21">
        <f>G13-SUM(H6:H11)</f>
        <v>0</v>
      </c>
      <c r="I13" s="21">
        <f>H13-SUM(I6:I11)</f>
        <v>0</v>
      </c>
    </row>
    <row r="14" spans="2:10" ht="15.75" customHeight="1" thickBot="1">
      <c r="B14" s="80" t="s">
        <v>22</v>
      </c>
      <c r="C14" s="81"/>
      <c r="D14" s="22">
        <f>D13</f>
        <v>11.25</v>
      </c>
      <c r="E14" s="23">
        <f>$D$14-($D$14/5*1)</f>
        <v>9</v>
      </c>
      <c r="F14" s="24">
        <f>$D$14-($D$14/5*2)</f>
        <v>6.75</v>
      </c>
      <c r="G14" s="24">
        <f>$D$14-($D$14/5*3)</f>
        <v>4.5</v>
      </c>
      <c r="H14" s="24">
        <f>$D$14-($D$14/55*4)</f>
        <v>10.431818181818182</v>
      </c>
      <c r="I14" s="24">
        <f>$D$14-($D$14/5*5)</f>
        <v>0</v>
      </c>
    </row>
    <row r="15" spans="2:10" ht="15.75" customHeight="1"/>
    <row r="16" spans="2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</sheetData>
  <mergeCells count="7">
    <mergeCell ref="B2:I2"/>
    <mergeCell ref="B3:I3"/>
    <mergeCell ref="B4:B5"/>
    <mergeCell ref="C4:C5"/>
    <mergeCell ref="B12:C12"/>
    <mergeCell ref="B13:C13"/>
    <mergeCell ref="B14:C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43"/>
  <sheetViews>
    <sheetView workbookViewId="0">
      <selection activeCell="G9" sqref="G9"/>
    </sheetView>
  </sheetViews>
  <sheetFormatPr defaultRowHeight="15"/>
  <cols>
    <col min="3" max="3" width="13.28515625" customWidth="1"/>
    <col min="4" max="4" width="16.28515625" customWidth="1"/>
    <col min="5" max="5" width="14.5703125" customWidth="1"/>
    <col min="6" max="6" width="14.7109375" customWidth="1"/>
    <col min="7" max="7" width="17.140625" customWidth="1"/>
    <col min="8" max="8" width="15.140625" customWidth="1"/>
    <col min="9" max="9" width="22" customWidth="1"/>
    <col min="10" max="10" width="22.42578125" customWidth="1"/>
  </cols>
  <sheetData>
    <row r="3" spans="3:10" ht="15.75" thickBot="1"/>
    <row r="4" spans="3:10" ht="27" thickBot="1">
      <c r="C4" s="82" t="s">
        <v>0</v>
      </c>
      <c r="D4" s="83"/>
      <c r="E4" s="83"/>
      <c r="F4" s="83"/>
      <c r="G4" s="83"/>
      <c r="H4" s="83"/>
      <c r="I4" s="83"/>
      <c r="J4" s="83"/>
    </row>
    <row r="5" spans="3:10" ht="15.75" thickBot="1">
      <c r="C5" s="84"/>
      <c r="D5" s="83"/>
      <c r="E5" s="83"/>
      <c r="F5" s="83"/>
      <c r="G5" s="83"/>
      <c r="H5" s="83"/>
      <c r="I5" s="83"/>
      <c r="J5" s="83"/>
    </row>
    <row r="6" spans="3:10">
      <c r="C6" s="85" t="s">
        <v>1</v>
      </c>
      <c r="D6" s="87" t="s">
        <v>2</v>
      </c>
      <c r="E6" s="1" t="s">
        <v>3</v>
      </c>
      <c r="F6" s="2">
        <v>44851</v>
      </c>
      <c r="G6" s="2">
        <v>44852</v>
      </c>
      <c r="H6" s="2">
        <v>44853</v>
      </c>
      <c r="I6" s="2">
        <v>44854</v>
      </c>
      <c r="J6" s="2">
        <v>44855</v>
      </c>
    </row>
    <row r="7" spans="3:10" ht="15.75" thickBot="1">
      <c r="C7" s="86"/>
      <c r="D7" s="88"/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</row>
    <row r="8" spans="3:10" ht="15.75" thickBot="1">
      <c r="C8" s="4">
        <v>1</v>
      </c>
      <c r="D8" s="5" t="s">
        <v>10</v>
      </c>
      <c r="E8" s="6" t="s">
        <v>11</v>
      </c>
      <c r="F8" s="7"/>
      <c r="H8" s="8">
        <v>0.5</v>
      </c>
      <c r="I8" s="8"/>
      <c r="J8" s="8"/>
    </row>
    <row r="9" spans="3:10" ht="15.75" thickBot="1">
      <c r="C9" s="9">
        <v>2</v>
      </c>
      <c r="D9" s="5" t="s">
        <v>12</v>
      </c>
      <c r="E9" s="10">
        <v>0.5</v>
      </c>
      <c r="F9" s="8">
        <v>0.25</v>
      </c>
      <c r="G9" s="11">
        <v>0.25</v>
      </c>
      <c r="H9" s="11"/>
      <c r="I9" s="11"/>
      <c r="J9" s="11"/>
    </row>
    <row r="10" spans="3:10">
      <c r="C10" s="9">
        <v>3</v>
      </c>
      <c r="D10" s="5" t="s">
        <v>13</v>
      </c>
      <c r="E10" s="10">
        <v>0.5</v>
      </c>
      <c r="F10" s="12"/>
      <c r="G10" s="11">
        <v>0.5</v>
      </c>
      <c r="H10" s="11"/>
      <c r="I10" s="11"/>
      <c r="J10" s="11"/>
    </row>
    <row r="11" spans="3:10">
      <c r="C11" s="9">
        <v>4</v>
      </c>
      <c r="D11" s="13" t="s">
        <v>14</v>
      </c>
      <c r="E11" s="10">
        <v>0.25</v>
      </c>
      <c r="F11" s="14">
        <v>0.25</v>
      </c>
      <c r="G11" s="11"/>
      <c r="H11" s="11"/>
      <c r="I11" s="11"/>
      <c r="J11" s="11"/>
    </row>
    <row r="12" spans="3:10">
      <c r="C12" s="9">
        <v>5</v>
      </c>
      <c r="D12" s="13" t="s">
        <v>15</v>
      </c>
      <c r="E12" s="15">
        <v>0.25</v>
      </c>
      <c r="F12" s="16">
        <v>0.25</v>
      </c>
      <c r="G12" s="11"/>
      <c r="H12" s="11"/>
      <c r="I12" s="11"/>
      <c r="J12" s="11"/>
    </row>
    <row r="13" spans="3:10" ht="15.75" thickBot="1">
      <c r="C13" s="9">
        <v>6</v>
      </c>
      <c r="D13" s="13" t="s">
        <v>16</v>
      </c>
      <c r="E13" s="15">
        <v>0.25</v>
      </c>
      <c r="F13" s="16"/>
      <c r="G13" s="11"/>
      <c r="H13" s="11">
        <v>0.25</v>
      </c>
      <c r="I13" s="11"/>
      <c r="J13" s="11"/>
    </row>
    <row r="14" spans="3:10">
      <c r="C14" s="89" t="s">
        <v>17</v>
      </c>
      <c r="D14" s="90"/>
      <c r="E14" s="17">
        <v>0</v>
      </c>
      <c r="F14" s="18" t="s">
        <v>18</v>
      </c>
      <c r="G14" s="18" t="s">
        <v>19</v>
      </c>
      <c r="H14" s="18" t="s">
        <v>20</v>
      </c>
      <c r="I14" s="18">
        <f>SUM(I8:I13)</f>
        <v>0</v>
      </c>
      <c r="J14" s="18">
        <f>SUM(J8:J13)</f>
        <v>0</v>
      </c>
    </row>
    <row r="15" spans="3:10">
      <c r="C15" s="91" t="s">
        <v>21</v>
      </c>
      <c r="D15" s="92"/>
      <c r="E15" s="19" t="s">
        <v>20</v>
      </c>
      <c r="F15" s="20" t="s">
        <v>19</v>
      </c>
      <c r="G15" s="21" t="s">
        <v>18</v>
      </c>
      <c r="H15" s="21">
        <v>0</v>
      </c>
      <c r="I15" s="21">
        <f>H15-SUM(I8:I13)</f>
        <v>0</v>
      </c>
      <c r="J15" s="21">
        <f>I15-SUM(J8:J13)</f>
        <v>0</v>
      </c>
    </row>
    <row r="16" spans="3:10" ht="15.75" thickBot="1">
      <c r="C16" s="80" t="s">
        <v>22</v>
      </c>
      <c r="D16" s="81"/>
      <c r="E16" s="22" t="str">
        <f>E15</f>
        <v>2.25</v>
      </c>
      <c r="F16" s="23" t="s">
        <v>19</v>
      </c>
      <c r="G16" s="24" t="s">
        <v>18</v>
      </c>
      <c r="H16" s="24">
        <f>$D$14-($D$14/5*3)</f>
        <v>0</v>
      </c>
      <c r="I16" s="24">
        <f>$D$14-($D$14/55*4)</f>
        <v>0</v>
      </c>
      <c r="J16" s="24">
        <f>$D$14-($D$14/5*5)</f>
        <v>0</v>
      </c>
    </row>
    <row r="31" spans="3:10">
      <c r="C31" s="79"/>
      <c r="D31" s="79"/>
      <c r="E31" s="79"/>
      <c r="F31" s="79"/>
      <c r="G31" s="79"/>
      <c r="H31" s="79"/>
      <c r="I31" s="79"/>
      <c r="J31" s="79"/>
    </row>
    <row r="32" spans="3:10">
      <c r="C32" s="79"/>
      <c r="D32" s="79"/>
      <c r="E32" s="79"/>
      <c r="F32" s="79"/>
      <c r="G32" s="79"/>
      <c r="H32" s="79"/>
      <c r="I32" s="79"/>
      <c r="J32" s="79"/>
    </row>
    <row r="33" spans="3:10">
      <c r="C33" s="79"/>
      <c r="D33" s="79"/>
    </row>
    <row r="34" spans="3:10">
      <c r="C34" s="79"/>
      <c r="D34" s="79"/>
    </row>
    <row r="41" spans="3:10">
      <c r="C41" s="79"/>
      <c r="D41" s="79"/>
      <c r="E41" s="79"/>
      <c r="F41" s="79"/>
      <c r="G41" s="79"/>
      <c r="H41" s="79"/>
      <c r="I41" s="79"/>
      <c r="J41" s="79"/>
    </row>
    <row r="42" spans="3:10">
      <c r="C42" s="79"/>
      <c r="D42" s="79"/>
    </row>
    <row r="43" spans="3:10">
      <c r="C43" s="79"/>
      <c r="D43" s="79"/>
    </row>
  </sheetData>
  <mergeCells count="17">
    <mergeCell ref="C15:D15"/>
    <mergeCell ref="C4:J4"/>
    <mergeCell ref="C5:J5"/>
    <mergeCell ref="C6:C7"/>
    <mergeCell ref="D6:D7"/>
    <mergeCell ref="C14:D14"/>
    <mergeCell ref="C42:D42"/>
    <mergeCell ref="C43:D43"/>
    <mergeCell ref="C16:D16"/>
    <mergeCell ref="C31:J31"/>
    <mergeCell ref="C32:J32"/>
    <mergeCell ref="C33:C34"/>
    <mergeCell ref="D33:D34"/>
    <mergeCell ref="C41:D41"/>
    <mergeCell ref="E41:F41"/>
    <mergeCell ref="G41:H41"/>
    <mergeCell ref="I41:J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AF4B-0089-454C-B079-DABF69E8603E}">
  <dimension ref="B1:J992"/>
  <sheetViews>
    <sheetView workbookViewId="0">
      <selection sqref="A1:XFD1048576"/>
    </sheetView>
  </sheetViews>
  <sheetFormatPr defaultColWidth="14.42578125" defaultRowHeight="15"/>
  <cols>
    <col min="1" max="1" width="8.7109375" customWidth="1"/>
    <col min="2" max="2" width="7.140625" customWidth="1"/>
    <col min="3" max="3" width="73.140625" customWidth="1"/>
    <col min="5" max="9" width="10" customWidth="1"/>
    <col min="10" max="16" width="8.7109375" customWidth="1"/>
  </cols>
  <sheetData>
    <row r="1" spans="2:10" ht="15" customHeight="1" thickBot="1"/>
    <row r="2" spans="2:10" ht="27" thickBot="1">
      <c r="B2" s="82" t="s">
        <v>0</v>
      </c>
      <c r="C2" s="83"/>
      <c r="D2" s="83"/>
      <c r="E2" s="83"/>
      <c r="F2" s="83"/>
      <c r="G2" s="83"/>
      <c r="H2" s="83"/>
      <c r="I2" s="83"/>
    </row>
    <row r="3" spans="2:10" ht="15.75" thickBot="1">
      <c r="B3" s="84"/>
      <c r="C3" s="83"/>
      <c r="D3" s="83"/>
      <c r="E3" s="83"/>
      <c r="F3" s="83"/>
      <c r="G3" s="83"/>
      <c r="H3" s="83"/>
      <c r="I3" s="83"/>
    </row>
    <row r="4" spans="2:10">
      <c r="B4" s="85" t="s">
        <v>1</v>
      </c>
      <c r="C4" s="87" t="s">
        <v>2</v>
      </c>
      <c r="D4" s="1" t="s">
        <v>3</v>
      </c>
      <c r="E4" s="2">
        <v>44851</v>
      </c>
      <c r="F4" s="2">
        <v>44852</v>
      </c>
      <c r="G4" s="2">
        <v>44853</v>
      </c>
      <c r="H4" s="2">
        <v>44854</v>
      </c>
      <c r="I4" s="2">
        <v>44855</v>
      </c>
    </row>
    <row r="5" spans="2:10" ht="15.75" thickBot="1">
      <c r="B5" s="86"/>
      <c r="C5" s="88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2:10" ht="15.75" thickBot="1">
      <c r="B6" s="4">
        <v>1</v>
      </c>
      <c r="C6" s="5" t="s">
        <v>10</v>
      </c>
      <c r="D6" s="6">
        <v>0.5</v>
      </c>
      <c r="E6" s="7">
        <v>0.5</v>
      </c>
      <c r="G6" s="8"/>
      <c r="H6" s="8"/>
      <c r="I6" s="8"/>
    </row>
    <row r="7" spans="2:10" ht="15.75" thickBot="1">
      <c r="B7" s="9">
        <v>2</v>
      </c>
      <c r="C7" s="5" t="s">
        <v>12</v>
      </c>
      <c r="D7" s="10">
        <v>0.5</v>
      </c>
      <c r="E7" s="8">
        <v>0.5</v>
      </c>
      <c r="F7" s="11"/>
      <c r="G7" s="11"/>
      <c r="H7" s="11"/>
      <c r="I7" s="11"/>
    </row>
    <row r="8" spans="2:10">
      <c r="B8" s="9">
        <v>3</v>
      </c>
      <c r="C8" s="5" t="s">
        <v>13</v>
      </c>
      <c r="D8" s="10">
        <v>0.5</v>
      </c>
      <c r="E8" s="12"/>
      <c r="F8" s="11">
        <v>0.5</v>
      </c>
      <c r="G8" s="11"/>
      <c r="H8" s="11"/>
      <c r="I8" s="11"/>
    </row>
    <row r="9" spans="2:10">
      <c r="B9" s="9">
        <v>4</v>
      </c>
      <c r="C9" s="13" t="s">
        <v>14</v>
      </c>
      <c r="D9" s="10">
        <v>0.25</v>
      </c>
      <c r="E9" s="14">
        <v>0.25</v>
      </c>
      <c r="F9" s="11"/>
      <c r="G9" s="11"/>
      <c r="H9" s="11"/>
      <c r="I9" s="11"/>
    </row>
    <row r="10" spans="2:10">
      <c r="B10" s="9">
        <v>5</v>
      </c>
      <c r="C10" s="13" t="s">
        <v>15</v>
      </c>
      <c r="D10" s="15">
        <v>0.25</v>
      </c>
      <c r="E10" s="16"/>
      <c r="F10" s="11">
        <v>0.25</v>
      </c>
      <c r="G10" s="11"/>
      <c r="H10" s="11"/>
      <c r="I10" s="11"/>
    </row>
    <row r="11" spans="2:10" ht="15.75" thickBot="1">
      <c r="B11" s="9">
        <v>6</v>
      </c>
      <c r="C11" s="13" t="s">
        <v>16</v>
      </c>
      <c r="D11" s="15">
        <v>0.25</v>
      </c>
      <c r="E11" s="16"/>
      <c r="F11" s="11"/>
      <c r="G11" s="11">
        <v>0.25</v>
      </c>
      <c r="H11" s="11"/>
      <c r="I11" s="11"/>
    </row>
    <row r="12" spans="2:10">
      <c r="B12" s="89" t="s">
        <v>17</v>
      </c>
      <c r="C12" s="90"/>
      <c r="D12" s="17">
        <v>0</v>
      </c>
      <c r="E12" s="18">
        <f>SUM(E6:E11)</f>
        <v>1.25</v>
      </c>
      <c r="F12" s="18">
        <f>SUM(F6:F11)</f>
        <v>0.75</v>
      </c>
      <c r="G12" s="18">
        <f>SUM(G6:G11)</f>
        <v>0.25</v>
      </c>
      <c r="H12" s="18">
        <f>SUM(H6:H11)</f>
        <v>0</v>
      </c>
      <c r="I12" s="18">
        <f>SUM(I6:I11)</f>
        <v>0</v>
      </c>
      <c r="J12" s="25"/>
    </row>
    <row r="13" spans="2:10" ht="15.75" customHeight="1">
      <c r="B13" s="91" t="s">
        <v>21</v>
      </c>
      <c r="C13" s="92"/>
      <c r="D13" s="19">
        <f>SUM(D6:D12)</f>
        <v>2.25</v>
      </c>
      <c r="E13" s="20">
        <f>D13-SUM(E6:E11)</f>
        <v>1</v>
      </c>
      <c r="F13" s="21">
        <f>E13-SUM(F6:F11)</f>
        <v>0.25</v>
      </c>
      <c r="G13" s="21">
        <f>F13-SUM(G6:G11)</f>
        <v>0</v>
      </c>
      <c r="H13" s="21">
        <f>G13-SUM(H6:H11)</f>
        <v>0</v>
      </c>
      <c r="I13" s="21">
        <f>H13-SUM(I6:I11)</f>
        <v>0</v>
      </c>
    </row>
    <row r="14" spans="2:10" ht="15.75" customHeight="1" thickBot="1">
      <c r="B14" s="80" t="s">
        <v>22</v>
      </c>
      <c r="C14" s="81"/>
      <c r="D14" s="22">
        <f>D13</f>
        <v>2.25</v>
      </c>
      <c r="E14" s="23">
        <f>$D$14-($D$14/5*1)</f>
        <v>1.8</v>
      </c>
      <c r="F14" s="24">
        <f>$D$14-($D$14/5*2)</f>
        <v>1.35</v>
      </c>
      <c r="G14" s="24">
        <f>$D$14-($D$14/5*3)</f>
        <v>0.89999999999999991</v>
      </c>
      <c r="H14" s="24">
        <f>$D$14-($D$14/55*4)</f>
        <v>2.0863636363636364</v>
      </c>
      <c r="I14" s="24">
        <f>$D$14-($D$14/5*5)</f>
        <v>0</v>
      </c>
    </row>
    <row r="15" spans="2:10" ht="15.75" customHeight="1"/>
    <row r="16" spans="2:10" ht="15.75" customHeight="1"/>
    <row r="17" customFormat="1" ht="15.75" customHeight="1"/>
    <row r="18" customFormat="1" ht="15.75" customHeight="1"/>
    <row r="19" customFormat="1" ht="15.75" customHeight="1"/>
    <row r="20" customFormat="1" ht="15.75" customHeight="1"/>
    <row r="21" customFormat="1" ht="15.75" customHeight="1"/>
    <row r="22" customFormat="1" ht="15.75" customHeight="1"/>
    <row r="23" customFormat="1" ht="15.75" customHeight="1"/>
    <row r="24" customFormat="1" ht="15.75" customHeight="1"/>
    <row r="25" customFormat="1" ht="15.75" customHeight="1"/>
    <row r="26" customFormat="1" ht="15.75" customHeight="1"/>
    <row r="27" customFormat="1" ht="15.75" customHeight="1"/>
    <row r="28" customFormat="1" ht="15.75" customHeight="1"/>
    <row r="29" customFormat="1" ht="15.75" customHeight="1"/>
    <row r="30" customFormat="1" ht="15.75" customHeight="1"/>
    <row r="31" customFormat="1" ht="15.75" customHeight="1"/>
    <row r="32" customFormat="1" ht="15.75" customHeight="1"/>
    <row r="33" customFormat="1" ht="15.75" customHeight="1"/>
    <row r="34" customFormat="1" ht="15.75" customHeight="1"/>
    <row r="35" customFormat="1" ht="15.75" customHeight="1"/>
    <row r="36" customFormat="1" ht="15.75" customHeight="1"/>
    <row r="37" customFormat="1" ht="15.75" customHeight="1"/>
    <row r="38" customFormat="1" ht="15.75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.75" customHeight="1"/>
    <row r="45" customFormat="1" ht="15.75" customHeight="1"/>
    <row r="46" customFormat="1" ht="15.75" customHeight="1"/>
    <row r="47" customFormat="1" ht="15.75" customHeight="1"/>
    <row r="48" customFormat="1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</sheetData>
  <mergeCells count="7">
    <mergeCell ref="B14:C14"/>
    <mergeCell ref="B2:I2"/>
    <mergeCell ref="B3:I3"/>
    <mergeCell ref="B4:B5"/>
    <mergeCell ref="C4:C5"/>
    <mergeCell ref="B12:C12"/>
    <mergeCell ref="B13:C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A43F-CB50-4434-A91A-5A7DADC96568}">
  <dimension ref="B1:T20"/>
  <sheetViews>
    <sheetView workbookViewId="0">
      <selection activeCell="G6" sqref="G6"/>
    </sheetView>
  </sheetViews>
  <sheetFormatPr defaultColWidth="8.7109375" defaultRowHeight="15"/>
  <cols>
    <col min="2" max="2" width="7.140625" customWidth="1"/>
    <col min="3" max="3" width="73.140625" customWidth="1"/>
    <col min="4" max="4" width="14.42578125" customWidth="1"/>
    <col min="5" max="16" width="10" customWidth="1"/>
    <col min="17" max="19" width="9.7109375" customWidth="1"/>
  </cols>
  <sheetData>
    <row r="1" spans="2:19" ht="15.75" thickBot="1"/>
    <row r="2" spans="2:19" ht="27" thickBot="1">
      <c r="B2" s="94" t="s">
        <v>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</row>
    <row r="3" spans="2:19" ht="15.75" thickBot="1"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</row>
    <row r="4" spans="2:19" ht="15.75" thickBot="1">
      <c r="B4" s="96" t="s">
        <v>1</v>
      </c>
      <c r="C4" s="97" t="s">
        <v>2</v>
      </c>
      <c r="D4" s="26" t="s">
        <v>3</v>
      </c>
      <c r="E4" s="27">
        <v>44851</v>
      </c>
      <c r="F4" s="27">
        <v>44852</v>
      </c>
      <c r="G4" s="27">
        <v>44853</v>
      </c>
      <c r="H4" s="27">
        <v>44854</v>
      </c>
      <c r="I4" s="27">
        <v>44855</v>
      </c>
    </row>
    <row r="5" spans="2:19" ht="15.75" thickBot="1">
      <c r="B5" s="96"/>
      <c r="C5" s="97"/>
      <c r="D5" s="28" t="s">
        <v>4</v>
      </c>
      <c r="E5" s="28" t="s">
        <v>5</v>
      </c>
      <c r="F5" s="28" t="s">
        <v>6</v>
      </c>
      <c r="G5" s="28" t="s">
        <v>7</v>
      </c>
      <c r="H5" s="28" t="s">
        <v>8</v>
      </c>
      <c r="I5" s="28" t="s">
        <v>9</v>
      </c>
    </row>
    <row r="6" spans="2:19">
      <c r="B6" s="29">
        <v>1</v>
      </c>
      <c r="C6" s="30" t="s">
        <v>23</v>
      </c>
      <c r="D6" s="31">
        <v>0.5</v>
      </c>
      <c r="E6" s="32"/>
      <c r="F6" s="33">
        <v>0.25</v>
      </c>
      <c r="G6" s="33">
        <v>0.25</v>
      </c>
      <c r="H6" s="33"/>
      <c r="I6" s="33"/>
    </row>
    <row r="7" spans="2:19">
      <c r="B7" s="34">
        <v>2</v>
      </c>
      <c r="C7" s="35" t="s">
        <v>24</v>
      </c>
      <c r="D7" s="36">
        <v>0.5</v>
      </c>
      <c r="E7" s="37"/>
      <c r="F7" s="38">
        <v>0.25</v>
      </c>
      <c r="G7" s="38">
        <v>0.25</v>
      </c>
      <c r="H7" s="38"/>
      <c r="I7" s="38"/>
    </row>
    <row r="8" spans="2:19">
      <c r="B8" s="34">
        <v>3</v>
      </c>
      <c r="C8" s="35" t="s">
        <v>25</v>
      </c>
      <c r="D8" s="39">
        <v>0.5</v>
      </c>
      <c r="E8" s="40"/>
      <c r="F8" s="38"/>
      <c r="G8" s="38">
        <v>0.5</v>
      </c>
      <c r="H8" s="38"/>
      <c r="I8" s="38"/>
    </row>
    <row r="9" spans="2:19">
      <c r="B9" s="34">
        <v>4</v>
      </c>
      <c r="C9" s="35" t="s">
        <v>26</v>
      </c>
      <c r="D9" s="41">
        <v>0.25</v>
      </c>
      <c r="E9" s="42">
        <v>0.25</v>
      </c>
      <c r="F9" s="38"/>
      <c r="G9" s="38"/>
      <c r="H9" s="38"/>
      <c r="I9" s="38"/>
    </row>
    <row r="10" spans="2:19">
      <c r="B10" s="34">
        <v>5</v>
      </c>
      <c r="C10" s="35" t="s">
        <v>27</v>
      </c>
      <c r="D10" s="43">
        <v>0.25</v>
      </c>
      <c r="E10" s="44">
        <v>0.25</v>
      </c>
      <c r="F10" s="38"/>
      <c r="G10" s="38"/>
      <c r="H10" s="38"/>
      <c r="I10" s="38"/>
    </row>
    <row r="11" spans="2:19" ht="15.75" thickBot="1">
      <c r="B11" s="34">
        <v>6</v>
      </c>
      <c r="C11" s="35" t="s">
        <v>28</v>
      </c>
      <c r="D11" s="43">
        <v>0.25</v>
      </c>
      <c r="E11" s="44">
        <v>0.25</v>
      </c>
      <c r="F11" s="38"/>
      <c r="G11" s="38"/>
      <c r="H11" s="38"/>
      <c r="I11" s="38"/>
    </row>
    <row r="12" spans="2:19" ht="13.9" customHeight="1">
      <c r="B12" s="98" t="s">
        <v>17</v>
      </c>
      <c r="C12" s="98"/>
      <c r="D12" s="45">
        <v>0</v>
      </c>
      <c r="E12" s="46">
        <f>SUM(E6:E11)</f>
        <v>0.75</v>
      </c>
      <c r="F12" s="46">
        <f>SUM(F6:F11)</f>
        <v>0.5</v>
      </c>
      <c r="G12" s="46">
        <f>SUM(G6:G11)</f>
        <v>1</v>
      </c>
      <c r="H12" s="46">
        <f>SUM(H6:H11)</f>
        <v>0</v>
      </c>
      <c r="I12" s="46">
        <f>SUM(I6:I11)</f>
        <v>0</v>
      </c>
    </row>
    <row r="13" spans="2:19">
      <c r="B13" s="99" t="s">
        <v>21</v>
      </c>
      <c r="C13" s="99"/>
      <c r="D13" s="47">
        <f>SUM(D6:D11)</f>
        <v>2.25</v>
      </c>
      <c r="E13" s="48">
        <f>D13-SUM(E6:E11)</f>
        <v>1.5</v>
      </c>
      <c r="F13" s="49">
        <f>E13-SUM(F6:F11)</f>
        <v>1</v>
      </c>
      <c r="G13" s="49">
        <f>F13-SUM(G6:G11)</f>
        <v>0</v>
      </c>
      <c r="H13" s="49">
        <f>G13-SUM(H6:H11)</f>
        <v>0</v>
      </c>
      <c r="I13" s="49">
        <f>H13-SUM(I6:I11)</f>
        <v>0</v>
      </c>
    </row>
    <row r="14" spans="2:19" ht="15.75" thickBot="1">
      <c r="B14" s="93" t="s">
        <v>22</v>
      </c>
      <c r="C14" s="93"/>
      <c r="D14" s="50">
        <f>D13</f>
        <v>2.25</v>
      </c>
      <c r="E14" s="51">
        <f>$D$14-($D$14/15*1)</f>
        <v>2.1</v>
      </c>
      <c r="F14" s="52">
        <f>$D$14-($D$14/15*2)</f>
        <v>1.95</v>
      </c>
      <c r="G14" s="52">
        <f>$D$14-($D$14/15*3)</f>
        <v>1.8</v>
      </c>
      <c r="H14" s="52">
        <f>$D$14-($D$14/15*4)</f>
        <v>1.65</v>
      </c>
      <c r="I14" s="52">
        <f>$D$14-($D$14/15*5)</f>
        <v>1.5</v>
      </c>
    </row>
    <row r="20" spans="20:20">
      <c r="T20" s="53"/>
    </row>
  </sheetData>
  <mergeCells count="7">
    <mergeCell ref="B14:C14"/>
    <mergeCell ref="B2:S2"/>
    <mergeCell ref="B3:S3"/>
    <mergeCell ref="B4:B5"/>
    <mergeCell ref="C4:C5"/>
    <mergeCell ref="B12:C12"/>
    <mergeCell ref="B13:C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F5C1-6BC8-4171-9E32-8690B5EC0B9F}">
  <dimension ref="B1:J992"/>
  <sheetViews>
    <sheetView workbookViewId="0">
      <selection sqref="A1:XFD1048576"/>
    </sheetView>
  </sheetViews>
  <sheetFormatPr defaultColWidth="14.42578125" defaultRowHeight="15"/>
  <cols>
    <col min="1" max="1" width="8.7109375" customWidth="1"/>
    <col min="2" max="2" width="7.140625" customWidth="1"/>
    <col min="3" max="3" width="73.140625" customWidth="1"/>
    <col min="5" max="9" width="10" customWidth="1"/>
    <col min="10" max="16" width="8.7109375" customWidth="1"/>
  </cols>
  <sheetData>
    <row r="1" spans="2:10" ht="15" customHeight="1" thickBot="1"/>
    <row r="2" spans="2:10" ht="27" thickBot="1">
      <c r="B2" s="102" t="s">
        <v>0</v>
      </c>
      <c r="C2" s="103"/>
      <c r="D2" s="103"/>
      <c r="E2" s="103"/>
      <c r="F2" s="103"/>
      <c r="G2" s="103"/>
      <c r="H2" s="103"/>
      <c r="I2" s="103"/>
    </row>
    <row r="3" spans="2:10" ht="15.75" thickBot="1">
      <c r="B3" s="104"/>
      <c r="C3" s="103"/>
      <c r="D3" s="103"/>
      <c r="E3" s="103"/>
      <c r="F3" s="103"/>
      <c r="G3" s="103"/>
      <c r="H3" s="103"/>
      <c r="I3" s="103"/>
    </row>
    <row r="4" spans="2:10">
      <c r="B4" s="105" t="s">
        <v>1</v>
      </c>
      <c r="C4" s="107" t="s">
        <v>2</v>
      </c>
      <c r="D4" s="54" t="s">
        <v>3</v>
      </c>
      <c r="E4" s="55">
        <v>44851</v>
      </c>
      <c r="F4" s="55">
        <v>44852</v>
      </c>
      <c r="G4" s="55">
        <v>44853</v>
      </c>
      <c r="H4" s="55">
        <v>44854</v>
      </c>
      <c r="I4" s="55">
        <v>44855</v>
      </c>
    </row>
    <row r="5" spans="2:10" ht="15.75" thickBot="1">
      <c r="B5" s="106"/>
      <c r="C5" s="108"/>
      <c r="D5" s="56" t="s">
        <v>4</v>
      </c>
      <c r="E5" s="56" t="s">
        <v>5</v>
      </c>
      <c r="F5" s="56" t="s">
        <v>6</v>
      </c>
      <c r="G5" s="56" t="s">
        <v>7</v>
      </c>
      <c r="H5" s="56" t="s">
        <v>8</v>
      </c>
      <c r="I5" s="56" t="s">
        <v>9</v>
      </c>
    </row>
    <row r="6" spans="2:10" ht="15.75" thickBot="1">
      <c r="B6" s="57">
        <v>1</v>
      </c>
      <c r="C6" s="58" t="s">
        <v>10</v>
      </c>
      <c r="D6" s="59">
        <v>0.5</v>
      </c>
      <c r="E6" s="60">
        <v>0.5</v>
      </c>
      <c r="G6" s="61"/>
      <c r="H6" s="61"/>
      <c r="I6" s="61"/>
    </row>
    <row r="7" spans="2:10" ht="15.75" thickBot="1">
      <c r="B7" s="62">
        <v>2</v>
      </c>
      <c r="C7" s="58" t="s">
        <v>12</v>
      </c>
      <c r="D7" s="63">
        <v>0.5</v>
      </c>
      <c r="E7" s="61"/>
      <c r="F7" s="64">
        <v>0.5</v>
      </c>
      <c r="G7" s="64"/>
      <c r="H7" s="64"/>
      <c r="I7" s="64"/>
    </row>
    <row r="8" spans="2:10">
      <c r="B8" s="62">
        <v>3</v>
      </c>
      <c r="C8" s="58" t="s">
        <v>13</v>
      </c>
      <c r="D8" s="63">
        <v>0.5</v>
      </c>
      <c r="E8" s="65"/>
      <c r="F8" s="64"/>
      <c r="G8" s="64">
        <v>0.5</v>
      </c>
      <c r="H8" s="64"/>
      <c r="I8" s="64"/>
    </row>
    <row r="9" spans="2:10">
      <c r="B9" s="62">
        <v>4</v>
      </c>
      <c r="C9" s="66" t="s">
        <v>14</v>
      </c>
      <c r="D9" s="63">
        <v>0.25</v>
      </c>
      <c r="E9" s="67">
        <v>0.25</v>
      </c>
      <c r="F9" s="64"/>
      <c r="G9" s="64"/>
      <c r="H9" s="64"/>
      <c r="I9" s="64"/>
    </row>
    <row r="10" spans="2:10">
      <c r="B10" s="62">
        <v>5</v>
      </c>
      <c r="C10" s="66" t="s">
        <v>15</v>
      </c>
      <c r="D10" s="68">
        <v>0.25</v>
      </c>
      <c r="E10" s="69">
        <v>0.25</v>
      </c>
      <c r="F10" s="64"/>
      <c r="G10" s="64"/>
      <c r="H10" s="64"/>
      <c r="I10" s="64"/>
    </row>
    <row r="11" spans="2:10" ht="15.75" thickBot="1">
      <c r="B11" s="62">
        <v>6</v>
      </c>
      <c r="C11" s="66" t="s">
        <v>16</v>
      </c>
      <c r="D11" s="68">
        <v>0.25</v>
      </c>
      <c r="E11" s="69"/>
      <c r="F11" s="64">
        <v>0.25</v>
      </c>
      <c r="G11" s="64"/>
      <c r="H11" s="64"/>
      <c r="I11" s="64"/>
    </row>
    <row r="12" spans="2:10">
      <c r="B12" s="109" t="s">
        <v>17</v>
      </c>
      <c r="C12" s="110"/>
      <c r="D12" s="70">
        <v>0</v>
      </c>
      <c r="E12" s="71">
        <f>SUM(E6:E11)</f>
        <v>1</v>
      </c>
      <c r="F12" s="71">
        <f>SUM(F6:F11)</f>
        <v>0.75</v>
      </c>
      <c r="G12" s="71">
        <f>SUM(G6:G11)</f>
        <v>0.5</v>
      </c>
      <c r="H12" s="71">
        <f>SUM(H6:H11)</f>
        <v>0</v>
      </c>
      <c r="I12" s="71">
        <f>SUM(I6:I11)</f>
        <v>0</v>
      </c>
      <c r="J12" s="72"/>
    </row>
    <row r="13" spans="2:10" ht="15.75" customHeight="1">
      <c r="B13" s="111" t="s">
        <v>21</v>
      </c>
      <c r="C13" s="112"/>
      <c r="D13" s="73">
        <f>SUM(D6:D12)</f>
        <v>2.25</v>
      </c>
      <c r="E13" s="74">
        <f>D13-SUM(E6:E11)</f>
        <v>1.25</v>
      </c>
      <c r="F13" s="75">
        <f>E13-SUM(F6:F11)</f>
        <v>0.5</v>
      </c>
      <c r="G13" s="75">
        <f>F13-SUM(G6:G11)</f>
        <v>0</v>
      </c>
      <c r="H13" s="75">
        <f>G13-SUM(H6:H11)</f>
        <v>0</v>
      </c>
      <c r="I13" s="75">
        <f>H13-SUM(I6:I11)</f>
        <v>0</v>
      </c>
    </row>
    <row r="14" spans="2:10" ht="15.75" customHeight="1" thickBot="1">
      <c r="B14" s="100" t="s">
        <v>22</v>
      </c>
      <c r="C14" s="101"/>
      <c r="D14" s="76">
        <f>D13</f>
        <v>2.25</v>
      </c>
      <c r="E14" s="77">
        <f>$D$14-($D$14/5*1)</f>
        <v>1.8</v>
      </c>
      <c r="F14" s="78">
        <f>$D$14-($D$14/5*2)</f>
        <v>1.35</v>
      </c>
      <c r="G14" s="78">
        <f>$D$14-($D$14/5*3)</f>
        <v>0.89999999999999991</v>
      </c>
      <c r="H14" s="78">
        <f>$D$14-($D$14/55*4)</f>
        <v>2.0863636363636364</v>
      </c>
      <c r="I14" s="78">
        <f>$D$14-($D$14/5*5)</f>
        <v>0</v>
      </c>
    </row>
    <row r="15" spans="2:10" ht="15.75" customHeight="1"/>
    <row r="16" spans="2:10" ht="15.75" customHeight="1"/>
    <row r="17" customFormat="1" ht="15.75" customHeight="1"/>
    <row r="18" customFormat="1" ht="15.75" customHeight="1"/>
    <row r="19" customFormat="1" ht="15.75" customHeight="1"/>
    <row r="20" customFormat="1" ht="15.75" customHeight="1"/>
    <row r="21" customFormat="1" ht="15.75" customHeight="1"/>
    <row r="22" customFormat="1" ht="15.75" customHeight="1"/>
    <row r="23" customFormat="1" ht="15.75" customHeight="1"/>
    <row r="24" customFormat="1" ht="15.75" customHeight="1"/>
    <row r="25" customFormat="1" ht="15.75" customHeight="1"/>
    <row r="26" customFormat="1" ht="15.75" customHeight="1"/>
    <row r="27" customFormat="1" ht="15.75" customHeight="1"/>
    <row r="28" customFormat="1" ht="15.75" customHeight="1"/>
    <row r="29" customFormat="1" ht="15.75" customHeight="1"/>
    <row r="30" customFormat="1" ht="15.75" customHeight="1"/>
    <row r="31" customFormat="1" ht="15.75" customHeight="1"/>
    <row r="32" customFormat="1" ht="15.75" customHeight="1"/>
    <row r="33" customFormat="1" ht="15.75" customHeight="1"/>
    <row r="34" customFormat="1" ht="15.75" customHeight="1"/>
    <row r="35" customFormat="1" ht="15.75" customHeight="1"/>
    <row r="36" customFormat="1" ht="15.75" customHeight="1"/>
    <row r="37" customFormat="1" ht="15.75" customHeight="1"/>
    <row r="38" customFormat="1" ht="15.75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.75" customHeight="1"/>
    <row r="45" customFormat="1" ht="15.75" customHeight="1"/>
    <row r="46" customFormat="1" ht="15.75" customHeight="1"/>
    <row r="47" customFormat="1" ht="15.75" customHeight="1"/>
    <row r="48" customFormat="1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</sheetData>
  <mergeCells count="7">
    <mergeCell ref="B14:C14"/>
    <mergeCell ref="B2:I2"/>
    <mergeCell ref="B3:I3"/>
    <mergeCell ref="B4:B5"/>
    <mergeCell ref="C4:C5"/>
    <mergeCell ref="B12:C12"/>
    <mergeCell ref="B13:C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AAFC-E8E6-4D79-9FD5-83D2EC571477}">
  <dimension ref="B1:J992"/>
  <sheetViews>
    <sheetView workbookViewId="0">
      <selection activeCell="L13" sqref="L13"/>
    </sheetView>
  </sheetViews>
  <sheetFormatPr defaultColWidth="14.42578125" defaultRowHeight="15"/>
  <cols>
    <col min="1" max="1" width="8.7109375" customWidth="1"/>
    <col min="2" max="2" width="7.140625" customWidth="1"/>
    <col min="3" max="3" width="73.140625" customWidth="1"/>
    <col min="5" max="9" width="10" customWidth="1"/>
    <col min="10" max="16" width="8.7109375" customWidth="1"/>
  </cols>
  <sheetData>
    <row r="1" spans="2:10" ht="15" customHeight="1" thickBot="1"/>
    <row r="2" spans="2:10" ht="27" thickBot="1">
      <c r="B2" s="102" t="s">
        <v>0</v>
      </c>
      <c r="C2" s="103"/>
      <c r="D2" s="103"/>
      <c r="E2" s="103"/>
      <c r="F2" s="103"/>
      <c r="G2" s="103"/>
      <c r="H2" s="103"/>
      <c r="I2" s="103"/>
    </row>
    <row r="3" spans="2:10" ht="15.75" thickBot="1">
      <c r="B3" s="104"/>
      <c r="C3" s="103"/>
      <c r="D3" s="103"/>
      <c r="E3" s="103"/>
      <c r="F3" s="103"/>
      <c r="G3" s="103"/>
      <c r="H3" s="103"/>
      <c r="I3" s="103"/>
    </row>
    <row r="4" spans="2:10">
      <c r="B4" s="105" t="s">
        <v>1</v>
      </c>
      <c r="C4" s="107" t="s">
        <v>2</v>
      </c>
      <c r="D4" s="54" t="s">
        <v>3</v>
      </c>
      <c r="E4" s="55">
        <v>44851</v>
      </c>
      <c r="F4" s="55">
        <v>44852</v>
      </c>
      <c r="G4" s="55">
        <v>44853</v>
      </c>
      <c r="H4" s="55">
        <v>44854</v>
      </c>
      <c r="I4" s="55">
        <v>44855</v>
      </c>
    </row>
    <row r="5" spans="2:10" ht="15.75" thickBot="1">
      <c r="B5" s="106"/>
      <c r="C5" s="108"/>
      <c r="D5" s="56" t="s">
        <v>4</v>
      </c>
      <c r="E5" s="56" t="s">
        <v>5</v>
      </c>
      <c r="F5" s="56" t="s">
        <v>6</v>
      </c>
      <c r="G5" s="56" t="s">
        <v>7</v>
      </c>
      <c r="H5" s="56" t="s">
        <v>8</v>
      </c>
      <c r="I5" s="56" t="s">
        <v>9</v>
      </c>
    </row>
    <row r="6" spans="2:10" ht="15.75" thickBot="1">
      <c r="B6" s="57">
        <v>1</v>
      </c>
      <c r="C6" s="58" t="s">
        <v>10</v>
      </c>
      <c r="D6" s="59">
        <v>0.5</v>
      </c>
      <c r="E6" s="60">
        <v>0.5</v>
      </c>
      <c r="G6" s="61"/>
      <c r="H6" s="61"/>
      <c r="I6" s="61"/>
    </row>
    <row r="7" spans="2:10" ht="15.75" thickBot="1">
      <c r="B7" s="62">
        <v>2</v>
      </c>
      <c r="C7" s="58" t="s">
        <v>12</v>
      </c>
      <c r="D7" s="63">
        <v>0.5</v>
      </c>
      <c r="E7" s="61"/>
      <c r="F7" s="64">
        <v>0.5</v>
      </c>
      <c r="G7" s="64"/>
      <c r="H7" s="64"/>
      <c r="I7" s="64"/>
    </row>
    <row r="8" spans="2:10">
      <c r="B8" s="62">
        <v>3</v>
      </c>
      <c r="C8" s="58" t="s">
        <v>13</v>
      </c>
      <c r="D8" s="63">
        <v>0.5</v>
      </c>
      <c r="E8" s="65"/>
      <c r="F8" s="64">
        <v>0.5</v>
      </c>
      <c r="G8" s="64"/>
      <c r="H8" s="64"/>
      <c r="I8" s="64"/>
    </row>
    <row r="9" spans="2:10">
      <c r="B9" s="62">
        <v>4</v>
      </c>
      <c r="C9" s="66" t="s">
        <v>14</v>
      </c>
      <c r="D9" s="63">
        <v>0.25</v>
      </c>
      <c r="E9" s="67">
        <v>0.25</v>
      </c>
      <c r="F9" s="64"/>
      <c r="G9" s="64"/>
      <c r="H9" s="64"/>
      <c r="I9" s="64"/>
    </row>
    <row r="10" spans="2:10">
      <c r="B10" s="62">
        <v>5</v>
      </c>
      <c r="C10" s="66" t="s">
        <v>15</v>
      </c>
      <c r="D10" s="68">
        <v>0.25</v>
      </c>
      <c r="E10" s="69"/>
      <c r="F10" s="64">
        <v>0.25</v>
      </c>
      <c r="G10" s="64"/>
      <c r="H10" s="64"/>
      <c r="I10" s="64"/>
    </row>
    <row r="11" spans="2:10" ht="15.75" thickBot="1">
      <c r="B11" s="62">
        <v>6</v>
      </c>
      <c r="C11" s="66" t="s">
        <v>16</v>
      </c>
      <c r="D11" s="68">
        <v>0.25</v>
      </c>
      <c r="E11" s="69"/>
      <c r="F11" s="64"/>
      <c r="G11" s="64">
        <v>0.25</v>
      </c>
      <c r="H11" s="64"/>
      <c r="I11" s="64"/>
    </row>
    <row r="12" spans="2:10">
      <c r="B12" s="109" t="s">
        <v>17</v>
      </c>
      <c r="C12" s="110"/>
      <c r="D12" s="70">
        <v>0</v>
      </c>
      <c r="E12" s="71">
        <f>SUM(E6:E11)</f>
        <v>0.75</v>
      </c>
      <c r="F12" s="71">
        <f>SUM(F6:F11)</f>
        <v>1.25</v>
      </c>
      <c r="G12" s="71">
        <f>SUM(G6:G11)</f>
        <v>0.25</v>
      </c>
      <c r="H12" s="71">
        <f>SUM(H6:H11)</f>
        <v>0</v>
      </c>
      <c r="I12" s="71">
        <f>SUM(I6:I11)</f>
        <v>0</v>
      </c>
      <c r="J12" s="72"/>
    </row>
    <row r="13" spans="2:10" ht="15.75" customHeight="1">
      <c r="B13" s="111" t="s">
        <v>21</v>
      </c>
      <c r="C13" s="112"/>
      <c r="D13" s="73">
        <f>SUM(D6:D12)</f>
        <v>2.25</v>
      </c>
      <c r="E13" s="74">
        <f>D13-SUM(E6:E11)</f>
        <v>1.5</v>
      </c>
      <c r="F13" s="75">
        <f>E13-SUM(F6:F11)</f>
        <v>0.25</v>
      </c>
      <c r="G13" s="75">
        <f>F13-SUM(G6:G11)</f>
        <v>0</v>
      </c>
      <c r="H13" s="75">
        <f>G13-SUM(H6:H11)</f>
        <v>0</v>
      </c>
      <c r="I13" s="75">
        <f>H13-SUM(I6:I11)</f>
        <v>0</v>
      </c>
    </row>
    <row r="14" spans="2:10" ht="15.75" customHeight="1" thickBot="1">
      <c r="B14" s="100" t="s">
        <v>22</v>
      </c>
      <c r="C14" s="101"/>
      <c r="D14" s="76">
        <f>D13</f>
        <v>2.25</v>
      </c>
      <c r="E14" s="77">
        <f>$D$14-($D$14/5*1)</f>
        <v>1.8</v>
      </c>
      <c r="F14" s="78">
        <f>$D$14-($D$14/5*2)</f>
        <v>1.35</v>
      </c>
      <c r="G14" s="78">
        <f>$D$14-($D$14/5*3)</f>
        <v>0.89999999999999991</v>
      </c>
      <c r="H14" s="78">
        <f>$D$14-($D$14/55*4)</f>
        <v>2.0863636363636364</v>
      </c>
      <c r="I14" s="78">
        <f>$D$14-($D$14/5*5)</f>
        <v>0</v>
      </c>
    </row>
    <row r="15" spans="2:10" ht="15.75" customHeight="1"/>
    <row r="16" spans="2:10" ht="15.75" customHeight="1"/>
    <row r="17" customFormat="1" ht="15.75" customHeight="1"/>
    <row r="18" customFormat="1" ht="15.75" customHeight="1"/>
    <row r="19" customFormat="1" ht="15.75" customHeight="1"/>
    <row r="20" customFormat="1" ht="15.75" customHeight="1"/>
    <row r="21" customFormat="1" ht="15.75" customHeight="1"/>
    <row r="22" customFormat="1" ht="15.75" customHeight="1"/>
    <row r="23" customFormat="1" ht="15.75" customHeight="1"/>
    <row r="24" customFormat="1" ht="15.75" customHeight="1"/>
    <row r="25" customFormat="1" ht="15.75" customHeight="1"/>
    <row r="26" customFormat="1" ht="15.75" customHeight="1"/>
    <row r="27" customFormat="1" ht="15.75" customHeight="1"/>
    <row r="28" customFormat="1" ht="15.75" customHeight="1"/>
    <row r="29" customFormat="1" ht="15.75" customHeight="1"/>
    <row r="30" customFormat="1" ht="15.75" customHeight="1"/>
    <row r="31" customFormat="1" ht="15.75" customHeight="1"/>
    <row r="32" customFormat="1" ht="15.75" customHeight="1"/>
    <row r="33" customFormat="1" ht="15.75" customHeight="1"/>
    <row r="34" customFormat="1" ht="15.75" customHeight="1"/>
    <row r="35" customFormat="1" ht="15.75" customHeight="1"/>
    <row r="36" customFormat="1" ht="15.75" customHeight="1"/>
    <row r="37" customFormat="1" ht="15.75" customHeight="1"/>
    <row r="38" customFormat="1" ht="15.75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.75" customHeight="1"/>
    <row r="45" customFormat="1" ht="15.75" customHeight="1"/>
    <row r="46" customFormat="1" ht="15.75" customHeight="1"/>
    <row r="47" customFormat="1" ht="15.75" customHeight="1"/>
    <row r="48" customFormat="1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</sheetData>
  <mergeCells count="7">
    <mergeCell ref="B14:C14"/>
    <mergeCell ref="B2:I2"/>
    <mergeCell ref="B3:I3"/>
    <mergeCell ref="B4:B5"/>
    <mergeCell ref="C4:C5"/>
    <mergeCell ref="B12:C12"/>
    <mergeCell ref="B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Geral</vt:lpstr>
      <vt:lpstr>Bruno</vt:lpstr>
      <vt:lpstr>Duarte</vt:lpstr>
      <vt:lpstr>João</vt:lpstr>
      <vt:lpstr>Neel</vt:lpstr>
      <vt:lpstr>Ricardo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CRUZ</dc:creator>
  <cp:lastModifiedBy>DUARTE CRUZ</cp:lastModifiedBy>
  <dcterms:created xsi:type="dcterms:W3CDTF">2015-06-05T18:17:20Z</dcterms:created>
  <dcterms:modified xsi:type="dcterms:W3CDTF">2022-10-20T17:00:07Z</dcterms:modified>
</cp:coreProperties>
</file>