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8cfc9f7f298aec/Documentos/"/>
    </mc:Choice>
  </mc:AlternateContent>
  <xr:revisionPtr revIDLastSave="0" documentId="8_{6210AC90-F8ED-43EB-96D5-7FF607D73A7B}" xr6:coauthVersionLast="47" xr6:coauthVersionMax="47" xr10:uidLastSave="{00000000-0000-0000-0000-000000000000}"/>
  <bookViews>
    <workbookView xWindow="-120" yWindow="-120" windowWidth="29040" windowHeight="15720" firstSheet="3" activeTab="3" xr2:uid="{F80C88BB-E4DE-D54A-AE33-392A853E4BDD}"/>
  </bookViews>
  <sheets>
    <sheet name="1DB_G09_dados" sheetId="5" r:id="rId1"/>
    <sheet name="Exercício 1" sheetId="6" r:id="rId2"/>
    <sheet name="Exercício 2" sheetId="7" r:id="rId3"/>
    <sheet name="Exercício 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4" l="1"/>
  <c r="T37" i="4"/>
  <c r="M24" i="4"/>
  <c r="P16" i="4"/>
  <c r="O35" i="4"/>
  <c r="P35" i="4"/>
  <c r="Q35" i="4"/>
  <c r="R35" i="4"/>
  <c r="S35" i="4"/>
  <c r="N35" i="4"/>
  <c r="M35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4" i="4"/>
  <c r="H64" i="4" s="1"/>
  <c r="H6" i="7"/>
  <c r="C6" i="7"/>
  <c r="C7" i="7"/>
  <c r="C8" i="7" l="1"/>
  <c r="C9" i="7"/>
  <c r="K35" i="7" s="1"/>
  <c r="C10" i="7"/>
  <c r="C11" i="7"/>
  <c r="C12" i="7"/>
  <c r="C13" i="7"/>
  <c r="C14" i="7"/>
  <c r="C15" i="7"/>
  <c r="C16" i="7"/>
  <c r="C17" i="7"/>
  <c r="C18" i="7"/>
  <c r="C19" i="7"/>
  <c r="C20" i="7"/>
  <c r="C26" i="6"/>
  <c r="C24" i="6"/>
  <c r="C22" i="6"/>
  <c r="C21" i="6"/>
  <c r="I13" i="6"/>
  <c r="D13" i="6"/>
  <c r="E13" i="6"/>
  <c r="F13" i="6"/>
  <c r="G13" i="6"/>
  <c r="H13" i="6"/>
  <c r="C13" i="6"/>
  <c r="H6" i="6"/>
  <c r="G6" i="6"/>
  <c r="F6" i="6"/>
  <c r="E6" i="6"/>
  <c r="D6" i="6"/>
  <c r="C6" i="6"/>
  <c r="F5" i="6"/>
  <c r="G5" i="6"/>
  <c r="H5" i="6"/>
  <c r="E5" i="6"/>
  <c r="D5" i="6"/>
  <c r="C5" i="6"/>
  <c r="F12" i="7" l="1"/>
  <c r="F16" i="7" s="1"/>
  <c r="F13" i="7"/>
  <c r="G19" i="7"/>
  <c r="I5" i="6"/>
  <c r="I6" i="4" l="1"/>
  <c r="I5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M6" i="4" l="1"/>
  <c r="I4" i="4"/>
  <c r="N6" i="4"/>
  <c r="I17" i="4"/>
  <c r="I64" i="4" s="1"/>
  <c r="O6" i="4"/>
  <c r="T6" i="4" l="1"/>
  <c r="M8" i="4"/>
  <c r="M13" i="4" l="1"/>
  <c r="O13" i="4"/>
  <c r="P13" i="4"/>
  <c r="Q13" i="4"/>
  <c r="R13" i="4"/>
  <c r="S13" i="4"/>
  <c r="N13" i="4"/>
  <c r="T35" i="4" l="1"/>
  <c r="T13" i="4"/>
  <c r="C7" i="6"/>
  <c r="G7" i="6"/>
  <c r="D7" i="6"/>
  <c r="I6" i="6"/>
  <c r="I7" i="6" s="1"/>
  <c r="E7" i="6"/>
  <c r="F7" i="6"/>
  <c r="H7" i="6"/>
</calcChain>
</file>

<file path=xl/sharedStrings.xml><?xml version="1.0" encoding="utf-8"?>
<sst xmlns="http://schemas.openxmlformats.org/spreadsheetml/2006/main" count="508" uniqueCount="88">
  <si>
    <t>TURMA 1DB</t>
  </si>
  <si>
    <t>Número</t>
  </si>
  <si>
    <t>Nome</t>
  </si>
  <si>
    <t>Grupo</t>
  </si>
  <si>
    <t>JOÃO ALEXANDRE DIAS PINTO</t>
  </si>
  <si>
    <t>G09</t>
  </si>
  <si>
    <t>Visita Id</t>
  </si>
  <si>
    <t>Data de visita</t>
  </si>
  <si>
    <t>Tipo de apartamento</t>
  </si>
  <si>
    <t>Vendido S/N</t>
  </si>
  <si>
    <t>SANDRO EMANUEL DO CARMO LUÍS</t>
  </si>
  <si>
    <t>T0</t>
  </si>
  <si>
    <t>Não</t>
  </si>
  <si>
    <t>ANTÓNIO MARIA COELHO PEREIRA</t>
  </si>
  <si>
    <t>T5</t>
  </si>
  <si>
    <t>Sim</t>
  </si>
  <si>
    <t>LUÍS MIRANDA REIS</t>
  </si>
  <si>
    <t>T3</t>
  </si>
  <si>
    <t>T1</t>
  </si>
  <si>
    <t>T4</t>
  </si>
  <si>
    <t>T2</t>
  </si>
  <si>
    <t>a)</t>
  </si>
  <si>
    <t>Total</t>
  </si>
  <si>
    <t>Vendido</t>
  </si>
  <si>
    <t>Não vendido</t>
  </si>
  <si>
    <t>X - apartamentos que foram comercializados</t>
  </si>
  <si>
    <t>f(X) - Probabilidade da ocorrência de X</t>
  </si>
  <si>
    <t>X</t>
  </si>
  <si>
    <t>T0_vendido</t>
  </si>
  <si>
    <t>T1_vendido</t>
  </si>
  <si>
    <t>T2_vendido</t>
  </si>
  <si>
    <t>T3_vendido</t>
  </si>
  <si>
    <t>T4_vendido</t>
  </si>
  <si>
    <t>T5_vendido</t>
  </si>
  <si>
    <t>f(x)</t>
  </si>
  <si>
    <t>C5/$I7</t>
  </si>
  <si>
    <t>SUM(C13:H13)</t>
  </si>
  <si>
    <t>b)</t>
  </si>
  <si>
    <t>P(venda) - probabilidade de um apartamento ser vendido</t>
  </si>
  <si>
    <t>P(T0) - probabilidade de um apartamento ser T0</t>
  </si>
  <si>
    <t>P(venda)</t>
  </si>
  <si>
    <t>I5/I7</t>
  </si>
  <si>
    <t>P(T0)</t>
  </si>
  <si>
    <t>C7/I7</t>
  </si>
  <si>
    <t>Cálculos auxiliares</t>
  </si>
  <si>
    <t>P(T0) ∩ P(venda)</t>
  </si>
  <si>
    <t>P(T0) ∩ P(venda) = T0_vendido [ alinea a) ]</t>
  </si>
  <si>
    <t>P (T0 | venda)</t>
  </si>
  <si>
    <t>C24/C21</t>
  </si>
  <si>
    <t>X =  Representa o numero de clientes, em 14 selecionados, que compra um T5</t>
  </si>
  <si>
    <t>f(X)</t>
  </si>
  <si>
    <t>Distribuição Binominal</t>
  </si>
  <si>
    <t>P(T5)</t>
  </si>
  <si>
    <t>X ~ Bi (14;0,085)</t>
  </si>
  <si>
    <t>Exercício 1 a) P(T5_vendido)</t>
  </si>
  <si>
    <t xml:space="preserve">P(X&gt;=7) </t>
  </si>
  <si>
    <t>SUM(C13:C20)</t>
  </si>
  <si>
    <t xml:space="preserve">P(X&gt;=3) </t>
  </si>
  <si>
    <t>SUM(C9:C20)</t>
  </si>
  <si>
    <t>P(X&gt;=7) ∩ P(X&gt;=3)</t>
  </si>
  <si>
    <t>F12</t>
  </si>
  <si>
    <t xml:space="preserve"> P(X&gt;=7) ∩ P(X&gt;=3) / P(X&gt;=3)</t>
  </si>
  <si>
    <t>F6/F13</t>
  </si>
  <si>
    <t>Cáculos usados na table</t>
  </si>
  <si>
    <t>BINOM.DIST.RANGE(14;$H$6;B6)</t>
  </si>
  <si>
    <t>P(comprar 3 no 1º dia e 0 no 2º) = P(comprar 0 no 1º dia e 3 no 2ºdia)</t>
  </si>
  <si>
    <t>P(comprar 2 no 1º dia e 1 no 2º dia) = P(comprar 1 no 1º dia e 2 no 2º dia)</t>
  </si>
  <si>
    <t>P(comprar 3 T5) * P( comprar 0 T5) + P(comprar 2 T5) * P(comprar 1 T5) + P(comprar 1 T5) * P(comprar 2 T5) + P(comprar 0 T5) * P(comprar 3 T5) =</t>
  </si>
  <si>
    <t>C9*C6+C8*C7+C8*C7+C6*C9</t>
  </si>
  <si>
    <t>3.a)</t>
  </si>
  <si>
    <t>Frequencia Absoluta(T3 Vendidos)</t>
  </si>
  <si>
    <t>Frequencia Relativa</t>
  </si>
  <si>
    <t xml:space="preserve">X = número de apartamentos do tipo T3 vendidos por dia </t>
  </si>
  <si>
    <t>COUNTIF(H4:H63;0)/COUNTA(H4:H63)</t>
  </si>
  <si>
    <t>µ=E(X)</t>
  </si>
  <si>
    <t>(M6*M5)+(N6*N5)+(O6*O5)+(P6*P5)+(Q6*Q5)+(R6*R5)+(S6*S5)</t>
  </si>
  <si>
    <t>b.I)</t>
  </si>
  <si>
    <t>(POWER(EXP(1);-$M$8)*POWER($M$8;M$12))/FACT(M$12)</t>
  </si>
  <si>
    <t>λ</t>
  </si>
  <si>
    <t>λ= µ=E(X) [ alinea a) ]</t>
  </si>
  <si>
    <t>b.II)</t>
  </si>
  <si>
    <t xml:space="preserve">𝑃( x &gt; 2 | x ≤5 ) = </t>
  </si>
  <si>
    <t>ROUND(SUM(P13:R13)/SUM(M13:R13);4)</t>
  </si>
  <si>
    <t>III)</t>
  </si>
  <si>
    <t>(POWER(EXP(1);-$M$8*10)*POWER($M$8*10;M$34))/FACT(M$34)</t>
  </si>
  <si>
    <t>P(X&gt;6)=1-P(X≤6)=1-[P(X=0)+P(X=1)+P(X=2)+P(X=3)+P(X=4)+P(X=5)+P(X=6)]=</t>
  </si>
  <si>
    <t>λ=0,2167*10</t>
  </si>
  <si>
    <t>Probabilidade de apartamentos T3 vendidos num período de 10 dias exceder 6 = 0,0069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</si>
</sst>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;@"/>
    <numFmt numFmtId="165" formatCode="0.0000"/>
    <numFmt numFmtId="166" formatCode="0.0000%"/>
  </numFmts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mbria Math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/>
    <xf numFmtId="14" fontId="0" fillId="0" borderId="0" xfId="0" applyNumberFormat="1"/>
    <xf numFmtId="0" fontId="7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0" applyNumberFormat="1"/>
    <xf numFmtId="0" fontId="0" fillId="2" borderId="1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/>
    <xf numFmtId="165" fontId="0" fillId="0" borderId="1" xfId="0" applyNumberFormat="1" applyBorder="1"/>
    <xf numFmtId="0" fontId="0" fillId="2" borderId="1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left"/>
    </xf>
    <xf numFmtId="0" fontId="12" fillId="0" borderId="0" xfId="0" applyFont="1"/>
    <xf numFmtId="10" fontId="0" fillId="0" borderId="1" xfId="0" applyNumberFormat="1" applyBorder="1"/>
    <xf numFmtId="0" fontId="11" fillId="0" borderId="0" xfId="0" applyFont="1" applyAlignment="1">
      <alignment wrapText="1"/>
    </xf>
    <xf numFmtId="9" fontId="0" fillId="0" borderId="1" xfId="1" applyFont="1" applyBorder="1"/>
    <xf numFmtId="10" fontId="0" fillId="0" borderId="1" xfId="1" applyNumberFormat="1" applyFont="1" applyBorder="1"/>
    <xf numFmtId="0" fontId="0" fillId="2" borderId="2" xfId="0" applyFill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0" fillId="0" borderId="3" xfId="1" applyFont="1" applyBorder="1" applyAlignment="1">
      <alignment horizontal="center"/>
    </xf>
    <xf numFmtId="165" fontId="0" fillId="0" borderId="30" xfId="0" applyNumberFormat="1" applyBorder="1"/>
    <xf numFmtId="2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0" xfId="0" applyAlignment="1">
      <alignment vertical="top"/>
    </xf>
    <xf numFmtId="0" fontId="13" fillId="0" borderId="0" xfId="0" applyFont="1" applyAlignment="1">
      <alignment horizontal="right" vertical="top"/>
    </xf>
    <xf numFmtId="165" fontId="0" fillId="0" borderId="0" xfId="0" applyNumberFormat="1" applyAlignment="1">
      <alignment horizontal="left" vertical="top"/>
    </xf>
    <xf numFmtId="0" fontId="0" fillId="0" borderId="37" xfId="0" applyBorder="1"/>
    <xf numFmtId="0" fontId="0" fillId="0" borderId="0" xfId="0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1" fillId="0" borderId="1" xfId="0" applyFont="1" applyBorder="1"/>
    <xf numFmtId="0" fontId="0" fillId="0" borderId="13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top"/>
    </xf>
    <xf numFmtId="0" fontId="11" fillId="2" borderId="2" xfId="0" applyFont="1" applyFill="1" applyBorder="1" applyAlignment="1">
      <alignment horizontal="center"/>
    </xf>
    <xf numFmtId="165" fontId="10" fillId="0" borderId="34" xfId="0" applyNumberFormat="1" applyFont="1" applyBorder="1" applyAlignment="1">
      <alignment horizontal="center"/>
    </xf>
    <xf numFmtId="165" fontId="10" fillId="0" borderId="35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</cellXfs>
  <cellStyles count="2">
    <cellStyle name="Normal" xfId="0" builtinId="0"/>
    <cellStyle name="Percentagem" xfId="1" builtinId="5"/>
  </cellStyles>
  <dxfs count="9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22414</xdr:colOff>
      <xdr:row>17</xdr:row>
      <xdr:rowOff>25221</xdr:rowOff>
    </xdr:from>
    <xdr:ext cx="3604916" cy="389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5D2317D-6203-4F2D-8BD6-AD4D474DC06C}"/>
                </a:ext>
              </a:extLst>
            </xdr:cNvPr>
            <xdr:cNvSpPr txBox="1"/>
          </xdr:nvSpPr>
          <xdr:spPr>
            <a:xfrm>
              <a:off x="7007414" y="3487276"/>
              <a:ext cx="3604916" cy="389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pt-PT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pt-PT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pt-PT" sz="12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pt-PT" sz="12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 | </m:t>
                    </m:r>
                    <m:r>
                      <m:rPr>
                        <m:nor/>
                      </m:rPr>
                      <a:rPr lang="pt-PT" sz="12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venda</m:t>
                    </m:r>
                    <m:r>
                      <m:rPr>
                        <m:nor/>
                      </m:rPr>
                      <a:rPr lang="pt-PT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= </m:t>
                    </m:r>
                    <m:f>
                      <m:fPr>
                        <m:ctrlPr>
                          <a:rPr lang="pt-PT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 ∩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𝑣𝑒𝑛𝑑𝑎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𝑣𝑒𝑛𝑑𝑎</m:t>
                        </m:r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r>
                      <m:rPr>
                        <m:nor/>
                      </m:rPr>
                      <a:rPr lang="pt-PT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= </m:t>
                    </m:r>
                    <m:f>
                      <m:fPr>
                        <m:ctrlPr>
                          <a:rPr lang="pt-PT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0,105</m:t>
                        </m:r>
                      </m:num>
                      <m:den>
                        <m:r>
                          <a:rPr lang="pt-PT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0,49</m:t>
                        </m:r>
                      </m:den>
                    </m:f>
                    <m:r>
                      <m:rPr>
                        <m:nor/>
                      </m:rPr>
                      <a:rPr lang="pt-PT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0,</m:t>
                    </m:r>
                    <m:r>
                      <m:rPr>
                        <m:nor/>
                      </m:rPr>
                      <a:rPr lang="pt-PT" sz="12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2143</m:t>
                    </m:r>
                  </m:oMath>
                </m:oMathPara>
              </a14:m>
              <a:endParaRPr lang="en-US" sz="1200">
                <a:effectLst/>
              </a:endParaRPr>
            </a:p>
            <a:p>
              <a:endParaRPr lang="en-US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5D2317D-6203-4F2D-8BD6-AD4D474DC06C}"/>
                </a:ext>
              </a:extLst>
            </xdr:cNvPr>
            <xdr:cNvSpPr txBox="1"/>
          </xdr:nvSpPr>
          <xdr:spPr>
            <a:xfrm>
              <a:off x="7007414" y="3487276"/>
              <a:ext cx="3604916" cy="389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𝑃("</a:t>
              </a:r>
              <a:r>
                <a:rPr lang="pt-PT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T0 | venda</a:t>
              </a:r>
              <a:r>
                <a:rPr lang="pt-PT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= "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(𝑃(𝑇0 ∩𝑣𝑒𝑛𝑑𝑎))/(𝑃(𝑣𝑒𝑛𝑑𝑎))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PT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= "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0,105/0,49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PT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0,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2143</a:t>
              </a:r>
              <a:r>
                <a:rPr lang="pt-PT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200">
                <a:effectLst/>
              </a:endParaRPr>
            </a:p>
            <a:p>
              <a:endParaRPr lang="en-US" sz="1200"/>
            </a:p>
          </xdr:txBody>
        </xdr:sp>
      </mc:Fallback>
    </mc:AlternateContent>
    <xdr:clientData/>
  </xdr:oneCellAnchor>
  <xdr:oneCellAnchor>
    <xdr:from>
      <xdr:col>6</xdr:col>
      <xdr:colOff>262391</xdr:colOff>
      <xdr:row>25</xdr:row>
      <xdr:rowOff>80681</xdr:rowOff>
    </xdr:from>
    <xdr:ext cx="4108824" cy="406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9898DB-7B27-46A0-A35E-ACF6C47ED7E5}"/>
                </a:ext>
              </a:extLst>
            </xdr:cNvPr>
            <xdr:cNvSpPr txBox="1"/>
          </xdr:nvSpPr>
          <xdr:spPr>
            <a:xfrm>
              <a:off x="6473213" y="5230270"/>
              <a:ext cx="4108824" cy="406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</m:d>
                    <m:r>
                      <a:rPr lang="pt-PT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pt-PT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pt-PT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ú</m:t>
                        </m:r>
                        <m:r>
                          <m:rPr>
                            <m:nor/>
                          </m:rPr>
                          <a:rPr lang="pt-PT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mero</m:t>
                        </m:r>
                        <m:r>
                          <m:rPr>
                            <m:nor/>
                          </m:rPr>
                          <a:rPr lang="pt-PT" sz="140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pt-PT" sz="140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pt-PT" sz="140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pt-PT" sz="140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pt-PT" sz="140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  <m:r>
                          <m:rPr>
                            <m:nor/>
                          </m:rPr>
                          <a:rPr lang="pt-PT" sz="140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pt-PT" sz="140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visitados</m:t>
                        </m:r>
                        <m:r>
                          <m:rPr>
                            <m:nor/>
                          </m:rPr>
                          <a:rPr lang="pt-PT" sz="140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pt-PT" sz="140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pt-PT" sz="140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pt-PT" sz="140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pt-PT" sz="140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pt-PT" sz="140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visita</m:t>
                        </m:r>
                      </m:den>
                    </m:f>
                    <m:r>
                      <m:rPr>
                        <m:nor/>
                      </m:rPr>
                      <a:rPr lang="pt-PT" sz="14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  <m:r>
                      <m:rPr>
                        <m:nor/>
                      </m:rPr>
                      <a:rPr lang="pt-PT" sz="14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 </m:t>
                    </m:r>
                    <m:f>
                      <m:fPr>
                        <m:ctrlPr>
                          <a:rPr lang="pt-PT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43</m:t>
                        </m:r>
                      </m:num>
                      <m:den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200</m:t>
                        </m:r>
                      </m:den>
                    </m:f>
                    <m:r>
                      <m:rPr>
                        <m:nor/>
                      </m:rPr>
                      <a:rPr lang="pt-PT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0,2150</m:t>
                    </m:r>
                    <m:r>
                      <m:rPr>
                        <m:nor/>
                      </m:rPr>
                      <a:rPr lang="pt-PT" sz="14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pt-PT" sz="1400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9898DB-7B27-46A0-A35E-ACF6C47ED7E5}"/>
                </a:ext>
              </a:extLst>
            </xdr:cNvPr>
            <xdr:cNvSpPr txBox="1"/>
          </xdr:nvSpPr>
          <xdr:spPr>
            <a:xfrm>
              <a:off x="6473213" y="5230270"/>
              <a:ext cx="4108824" cy="406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𝑃(𝑇0)=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"número</a:t>
              </a:r>
              <a:r>
                <a:rPr lang="pt-PT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 T0 visitados </a:t>
              </a:r>
              <a:r>
                <a:rPr lang="pt-PT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pt-PT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"total de visita</a:t>
              </a:r>
              <a:r>
                <a:rPr lang="pt-PT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t-PT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PT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 " </a:t>
              </a:r>
              <a:r>
                <a:rPr lang="pt-PT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43/200</a:t>
              </a:r>
              <a:r>
                <a:rPr lang="pt-PT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"= 0,2150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pt-PT" sz="1400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372035</xdr:colOff>
      <xdr:row>29</xdr:row>
      <xdr:rowOff>65739</xdr:rowOff>
    </xdr:from>
    <xdr:ext cx="3503138" cy="58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93F65E-0DFE-4B64-96EB-D20814E0B2C0}"/>
                </a:ext>
              </a:extLst>
            </xdr:cNvPr>
            <xdr:cNvSpPr txBox="1"/>
          </xdr:nvSpPr>
          <xdr:spPr>
            <a:xfrm>
              <a:off x="13967994" y="5615465"/>
              <a:ext cx="3503138" cy="58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𝑣𝑒𝑛𝑑𝑎</m:t>
                        </m:r>
                      </m:e>
                    </m:d>
                    <m:r>
                      <a:rPr lang="pt-PT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𝑣𝑒𝑛𝑑𝑎𝑠</m:t>
                        </m:r>
                      </m:num>
                      <m:den>
                        <m:r>
                          <m:rPr>
                            <m:nor/>
                          </m:rPr>
                          <a:rPr lang="pt-PT" sz="140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pt-PT" sz="140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pt-PT" sz="1400" b="0" i="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pt-PT" sz="1400" b="0" i="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pt-PT" sz="1400" b="0" i="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visitas</m:t>
                        </m:r>
                      </m:den>
                    </m:f>
                    <m:r>
                      <m:rPr>
                        <m:nor/>
                      </m:rPr>
                      <a:rPr lang="pt-PT" sz="14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  <m:r>
                      <m:rPr>
                        <m:nor/>
                      </m:rPr>
                      <a:rPr lang="pt-PT" sz="14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 </m:t>
                    </m:r>
                    <m:f>
                      <m:fPr>
                        <m:ctrlPr>
                          <a:rPr lang="pt-PT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98</m:t>
                        </m:r>
                      </m:num>
                      <m:den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200</m:t>
                        </m:r>
                      </m:den>
                    </m:f>
                    <m:r>
                      <m:rPr>
                        <m:nor/>
                      </m:rPr>
                      <a:rPr lang="pt-PT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0,49</m:t>
                    </m:r>
                    <m:r>
                      <m:rPr>
                        <m:nor/>
                      </m:rPr>
                      <a:rPr lang="pt-PT" sz="14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pt-PT" sz="1400">
                <a:effectLst/>
              </a:endParaRPr>
            </a:p>
            <a:p>
              <a:endParaRPr lang="pt-PT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93F65E-0DFE-4B64-96EB-D20814E0B2C0}"/>
                </a:ext>
              </a:extLst>
            </xdr:cNvPr>
            <xdr:cNvSpPr txBox="1"/>
          </xdr:nvSpPr>
          <xdr:spPr>
            <a:xfrm>
              <a:off x="13967994" y="5615465"/>
              <a:ext cx="3503138" cy="58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𝑃(𝑣𝑒𝑛𝑑𝑎)=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t-PT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 𝑑𝑒 𝑣𝑒𝑛𝑑𝑎𝑠)/</a:t>
              </a:r>
              <a:r>
                <a:rPr lang="pt-PT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t-PT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total </a:t>
              </a:r>
              <a:r>
                <a:rPr lang="pt-PT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 visitas</a:t>
              </a:r>
              <a:r>
                <a:rPr lang="pt-PT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t-PT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PT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 " </a:t>
              </a:r>
              <a:r>
                <a:rPr lang="pt-PT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98/200</a:t>
              </a:r>
              <a:r>
                <a:rPr lang="pt-PT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"= 0,49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pt-PT" sz="1400">
                <a:effectLst/>
              </a:endParaRPr>
            </a:p>
            <a:p>
              <a:endParaRPr lang="pt-P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133351</xdr:colOff>
      <xdr:row>8</xdr:row>
      <xdr:rowOff>28576</xdr:rowOff>
    </xdr:from>
    <xdr:ext cx="3572060" cy="3431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A6BFCA-756F-432B-ADF9-9C2050487C53}"/>
                </a:ext>
              </a:extLst>
            </xdr:cNvPr>
            <xdr:cNvSpPr txBox="1"/>
          </xdr:nvSpPr>
          <xdr:spPr>
            <a:xfrm>
              <a:off x="4458822" y="1649694"/>
              <a:ext cx="3572060" cy="343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</m:t>
                  </m:r>
                  <m:r>
                    <a:rPr lang="pt-PT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</m:oMath>
              </a14:m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≥ 7 | x ≥ 3) 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≥7 ∩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≥3)</m:t>
                      </m:r>
                    </m:num>
                    <m:den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≥3)</m:t>
                      </m:r>
                    </m:den>
                  </m:f>
                </m:oMath>
              </a14:m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≥7)</m:t>
                      </m:r>
                    </m:num>
                    <m:den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≥3)</m:t>
                      </m:r>
                    </m:den>
                  </m:f>
                </m:oMath>
              </a14:m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0,0006</a:t>
              </a:r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A6BFCA-756F-432B-ADF9-9C2050487C53}"/>
                </a:ext>
              </a:extLst>
            </xdr:cNvPr>
            <xdr:cNvSpPr txBox="1"/>
          </xdr:nvSpPr>
          <xdr:spPr>
            <a:xfrm>
              <a:off x="4458822" y="1649694"/>
              <a:ext cx="3572060" cy="343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</a:t>
              </a:r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≥ 7 | x ≥ 3) = 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t-PT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𝑃(𝑋≥7 ∩𝑋≥3))/(𝑃(𝑋≥3))</a:t>
              </a:r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:r>
                <a:rPr lang="pt-PT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t-PT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𝑃(𝑋≥7))/(𝑃(𝑋≥3))</a:t>
              </a:r>
              <a:r>
                <a:rPr lang="pt-PT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0,0006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276794</xdr:colOff>
      <xdr:row>14</xdr:row>
      <xdr:rowOff>20434</xdr:rowOff>
    </xdr:from>
    <xdr:ext cx="1318847" cy="505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1">
              <a:extLst>
                <a:ext uri="{FF2B5EF4-FFF2-40B4-BE49-F238E27FC236}">
                  <a16:creationId xmlns:a16="http://schemas.microsoft.com/office/drawing/2014/main" id="{182414AD-F96F-7287-86F3-22096A2DB24B}"/>
                </a:ext>
              </a:extLst>
            </xdr:cNvPr>
            <xdr:cNvSpPr txBox="1"/>
          </xdr:nvSpPr>
          <xdr:spPr>
            <a:xfrm>
              <a:off x="10868268" y="3146588"/>
              <a:ext cx="1318847" cy="505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800" b="0"/>
                <a:t>f(x)=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l-GR" sz="18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λ</m:t>
                          </m:r>
                          <m:r>
                            <m:rPr>
                              <m:nor/>
                            </m:rPr>
                            <a:rPr lang="pt-PT" sz="18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sup>
                      </m:sSup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 </m:t>
                      </m:r>
                      <m:sSup>
                        <m:sSupPr>
                          <m:ctrlP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l-GR" sz="18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λ</m:t>
                          </m:r>
                        </m:e>
                        <m:sup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p>
                      </m:sSup>
                    </m:num>
                    <m:den>
                      <m:r>
                        <a:rPr lang="pt-PT" sz="18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pt-PT" sz="1800" b="0" i="1"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</m:oMath>
              </a14:m>
              <a:endParaRPr lang="pt-PT" sz="1800"/>
            </a:p>
          </xdr:txBody>
        </xdr:sp>
      </mc:Choice>
      <mc:Fallback xmlns="">
        <xdr:sp macro="" textlink="">
          <xdr:nvSpPr>
            <xdr:cNvPr id="32" name="TextBox 1">
              <a:extLst>
                <a:ext uri="{FF2B5EF4-FFF2-40B4-BE49-F238E27FC236}">
                  <a16:creationId xmlns:a16="http://schemas.microsoft.com/office/drawing/2014/main" id="{182414AD-F96F-7287-86F3-22096A2DB24B}"/>
                </a:ext>
              </a:extLst>
            </xdr:cNvPr>
            <xdr:cNvSpPr txBox="1"/>
          </xdr:nvSpPr>
          <xdr:spPr>
            <a:xfrm>
              <a:off x="10868268" y="3146588"/>
              <a:ext cx="1318847" cy="505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800" b="0"/>
                <a:t>f(x)= </a:t>
              </a:r>
              <a:r>
                <a:rPr lang="pt-PT" sz="1800" b="0" i="0">
                  <a:latin typeface="Cambria Math" panose="02040503050406030204" pitchFamily="18" charset="0"/>
                </a:rPr>
                <a:t>(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𝑒^(−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)∗ 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el-G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^𝑥)/</a:t>
              </a:r>
              <a:r>
                <a:rPr lang="pt-PT" sz="1800" b="0" i="0">
                  <a:latin typeface="Cambria Math" panose="02040503050406030204" pitchFamily="18" charset="0"/>
                </a:rPr>
                <a:t>𝑥!</a:t>
              </a:r>
              <a:endParaRPr lang="pt-PT" sz="1800"/>
            </a:p>
          </xdr:txBody>
        </xdr:sp>
      </mc:Fallback>
    </mc:AlternateContent>
    <xdr:clientData/>
  </xdr:oneCellAnchor>
  <xdr:oneCellAnchor>
    <xdr:from>
      <xdr:col>15</xdr:col>
      <xdr:colOff>425965</xdr:colOff>
      <xdr:row>36</xdr:row>
      <xdr:rowOff>14289</xdr:rowOff>
    </xdr:from>
    <xdr:ext cx="1219200" cy="4494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2">
              <a:extLst>
                <a:ext uri="{FF2B5EF4-FFF2-40B4-BE49-F238E27FC236}">
                  <a16:creationId xmlns:a16="http://schemas.microsoft.com/office/drawing/2014/main" id="{CE58250A-C6A0-4648-A6E7-D271C333A924}"/>
                </a:ext>
              </a:extLst>
            </xdr:cNvPr>
            <xdr:cNvSpPr txBox="1"/>
          </xdr:nvSpPr>
          <xdr:spPr>
            <a:xfrm>
              <a:off x="15714811" y="7894802"/>
              <a:ext cx="1219200" cy="449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b="0"/>
                <a:t>f(x)=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l-GR" sz="16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λ</m:t>
                          </m:r>
                          <m:r>
                            <m:rPr>
                              <m:nor/>
                            </m:rPr>
                            <a:rPr lang="pt-PT" sz="16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sup>
                      </m:sSup>
                      <m:r>
                        <a:rPr lang="pt-PT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 </m:t>
                      </m:r>
                      <m:sSup>
                        <m:sSupPr>
                          <m:ctrlP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l-GR" sz="16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λ</m:t>
                          </m:r>
                        </m:e>
                        <m:sup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p>
                      </m:sSup>
                    </m:num>
                    <m:den>
                      <m:r>
                        <a:rPr lang="pt-PT" sz="16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pt-PT" sz="1600" b="0" i="1">
                          <a:latin typeface="Cambria Math" panose="02040503050406030204" pitchFamily="18" charset="0"/>
                        </a:rPr>
                        <m:t>!</m:t>
                      </m:r>
                    </m:den>
                  </m:f>
                </m:oMath>
              </a14:m>
              <a:endParaRPr lang="pt-PT" sz="1600"/>
            </a:p>
          </xdr:txBody>
        </xdr:sp>
      </mc:Choice>
      <mc:Fallback xmlns="">
        <xdr:sp macro="" textlink="">
          <xdr:nvSpPr>
            <xdr:cNvPr id="31" name="TextBox 2">
              <a:extLst>
                <a:ext uri="{FF2B5EF4-FFF2-40B4-BE49-F238E27FC236}">
                  <a16:creationId xmlns:a16="http://schemas.microsoft.com/office/drawing/2014/main" id="{CE58250A-C6A0-4648-A6E7-D271C333A924}"/>
                </a:ext>
              </a:extLst>
            </xdr:cNvPr>
            <xdr:cNvSpPr txBox="1"/>
          </xdr:nvSpPr>
          <xdr:spPr>
            <a:xfrm>
              <a:off x="15714811" y="7894802"/>
              <a:ext cx="1219200" cy="4494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b="0"/>
                <a:t>f(x)= </a:t>
              </a:r>
              <a:r>
                <a:rPr lang="pt-PT" sz="1600" b="0" i="0">
                  <a:latin typeface="Cambria Math" panose="02040503050406030204" pitchFamily="18" charset="0"/>
                </a:rPr>
                <a:t>(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𝑒^(−</a:t>
              </a:r>
              <a:r>
                <a:rPr lang="el-G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)∗ </a:t>
              </a:r>
              <a:r>
                <a:rPr lang="el-G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el-GR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^𝑥)/</a:t>
              </a:r>
              <a:r>
                <a:rPr lang="pt-PT" sz="1600" b="0" i="0">
                  <a:latin typeface="Cambria Math" panose="02040503050406030204" pitchFamily="18" charset="0"/>
                </a:rPr>
                <a:t>𝑥!</a:t>
              </a:r>
              <a:endParaRPr lang="pt-PT" sz="1600"/>
            </a:p>
          </xdr:txBody>
        </xdr:sp>
      </mc:Fallback>
    </mc:AlternateContent>
    <xdr:clientData/>
  </xdr:oneCellAnchor>
  <xdr:oneCellAnchor>
    <xdr:from>
      <xdr:col>11</xdr:col>
      <xdr:colOff>228575</xdr:colOff>
      <xdr:row>27</xdr:row>
      <xdr:rowOff>122522</xdr:rowOff>
    </xdr:from>
    <xdr:ext cx="7993863" cy="441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5447393-1E80-4DB0-BB82-C62024C68922}"/>
                </a:ext>
              </a:extLst>
            </xdr:cNvPr>
            <xdr:cNvSpPr txBox="1"/>
          </xdr:nvSpPr>
          <xdr:spPr>
            <a:xfrm>
              <a:off x="10820049" y="6081753"/>
              <a:ext cx="7993863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PT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</m:t>
                  </m:r>
                  <m:r>
                    <a:rPr lang="pt-PT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</m:oMath>
              </a14:m>
              <a:r>
                <a:rPr lang="pt-PT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&gt; 2 | x ≤5 ) 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&gt;2 ∩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≤5)</m:t>
                      </m:r>
                    </m:num>
                    <m:den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≤5)</m:t>
                      </m:r>
                    </m:den>
                  </m:f>
                </m:oMath>
              </a14:m>
              <a:r>
                <a:rPr lang="pt-PT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=3 ∪ 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=4 ∪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=5)</m:t>
                      </m:r>
                    </m:num>
                    <m:den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d>
                        <m:dPr>
                          <m:ctrlP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=0</m:t>
                          </m:r>
                        </m:e>
                      </m:d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d>
                        <m:dPr>
                          <m:ctrlP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e>
                      </m:d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d>
                        <m:dPr>
                          <m:ctrlP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=2</m:t>
                          </m:r>
                        </m:e>
                      </m:d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d>
                        <m:dPr>
                          <m:ctrlP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=3</m:t>
                          </m:r>
                        </m:e>
                      </m:d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d>
                        <m:dPr>
                          <m:ctrlP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pt-PT" sz="1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=4</m:t>
                          </m:r>
                        </m:e>
                      </m:d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=5)</m:t>
                      </m:r>
                    </m:den>
                  </m:f>
                </m:oMath>
              </a14:m>
              <a:r>
                <a:rPr lang="pt-PT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0,0014</a:t>
              </a:r>
              <a:endParaRPr lang="en-US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5447393-1E80-4DB0-BB82-C62024C68922}"/>
                </a:ext>
              </a:extLst>
            </xdr:cNvPr>
            <xdr:cNvSpPr txBox="1"/>
          </xdr:nvSpPr>
          <xdr:spPr>
            <a:xfrm>
              <a:off x="10820049" y="6081753"/>
              <a:ext cx="7993863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</a:t>
              </a:r>
              <a:r>
                <a:rPr lang="pt-PT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x &gt; 2 | x ≤5 ) = </a:t>
              </a:r>
              <a:r>
                <a:rPr lang="pt-PT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𝑃(𝑋&gt;2 ∩𝑋≤5))/(𝑃(𝑋≤5))</a:t>
              </a:r>
              <a:r>
                <a:rPr lang="pt-PT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= </a:t>
              </a:r>
              <a:r>
                <a:rPr lang="pt-PT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𝑃(𝑋=3 ∪ 𝑋=4 ∪𝑋=5))/(𝑃(𝑋=0)+𝑃(𝑋=1)+𝑃(𝑋=2)+𝑃(𝑋=3)+𝑃(𝑋=4)+𝑃(𝑋=5))</a:t>
              </a:r>
              <a:r>
                <a:rPr lang="pt-PT" sz="18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0,0014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11</xdr:col>
      <xdr:colOff>0</xdr:colOff>
      <xdr:row>18</xdr:row>
      <xdr:rowOff>0</xdr:rowOff>
    </xdr:from>
    <xdr:to>
      <xdr:col>21</xdr:col>
      <xdr:colOff>0</xdr:colOff>
      <xdr:row>21</xdr:row>
      <xdr:rowOff>187244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7667A7-459E-5D21-5FED-18417C14DCB1}"/>
            </a:ext>
          </a:extLst>
        </xdr:cNvPr>
        <xdr:cNvSpPr txBox="1"/>
      </xdr:nvSpPr>
      <xdr:spPr>
        <a:xfrm>
          <a:off x="10591474" y="3964679"/>
          <a:ext cx="10143718" cy="822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400"/>
            <a:t>A tabela de distribuição de frequências relativas apresenta as frequências relativas observadas no espaço a ser estudado e um quadro de distribuição de Poisson apresenta o estudo da probabilidade de ocorrência de cada valor possível da variável em estudo, num intervalo de tempo com base na média de ocorrências(</a:t>
          </a:r>
          <a:r>
            <a:rPr lang="el-GR" sz="1400"/>
            <a:t>λ).</a:t>
          </a:r>
          <a:endParaRPr lang="pt-P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AD503-C849-094D-AE19-CCC9B0D89FA2}" name="Tabela1" displayName="Tabela1" ref="E3:H203" totalsRowShown="0" headerRowDxfId="8" dataDxfId="7" headerRowBorderDxfId="5" tableBorderDxfId="6" totalsRowBorderDxfId="4">
  <tableColumns count="4">
    <tableColumn id="1" xr3:uid="{A483604F-1A48-8348-B3D8-A47621CD5096}" name="Visita Id" dataDxfId="3"/>
    <tableColumn id="2" xr3:uid="{09DCB880-2531-C945-B8B7-E22F9D9F0DCF}" name="Data de visita" dataDxfId="2"/>
    <tableColumn id="3" xr3:uid="{12BF6D2A-FEA3-FB47-9558-D1BB592122D5}" name="Tipo de apartamento" dataDxfId="1"/>
    <tableColumn id="4" xr3:uid="{42D712E5-C426-1140-8F37-1DCBF5F59732}" name="Vendido S/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E4AD-DC68-3C43-A58C-F99F52D328A9}">
  <dimension ref="A1:J203"/>
  <sheetViews>
    <sheetView topLeftCell="B22" workbookViewId="0">
      <selection activeCell="B11" sqref="B11"/>
    </sheetView>
  </sheetViews>
  <sheetFormatPr defaultColWidth="11" defaultRowHeight="15.75"/>
  <cols>
    <col min="2" max="2" width="46.75" customWidth="1"/>
    <col min="5" max="5" width="7.875" style="2" bestFit="1" customWidth="1"/>
    <col min="6" max="6" width="12.625" style="2" bestFit="1" customWidth="1"/>
    <col min="7" max="7" width="18.5" style="2" bestFit="1" customWidth="1"/>
    <col min="8" max="8" width="11.5" style="2" bestFit="1" customWidth="1"/>
  </cols>
  <sheetData>
    <row r="1" spans="1:10">
      <c r="B1" t="s">
        <v>0</v>
      </c>
    </row>
    <row r="2" spans="1:10">
      <c r="A2" s="1" t="s">
        <v>1</v>
      </c>
      <c r="B2" s="1" t="s">
        <v>2</v>
      </c>
      <c r="C2" s="1" t="s">
        <v>3</v>
      </c>
    </row>
    <row r="3" spans="1:10">
      <c r="A3" s="28">
        <v>1221694</v>
      </c>
      <c r="B3" s="1" t="s">
        <v>4</v>
      </c>
      <c r="C3" s="1" t="s">
        <v>5</v>
      </c>
      <c r="E3" s="18" t="s">
        <v>6</v>
      </c>
      <c r="F3" s="19" t="s">
        <v>7</v>
      </c>
      <c r="G3" s="19" t="s">
        <v>8</v>
      </c>
      <c r="H3" s="20" t="s">
        <v>9</v>
      </c>
    </row>
    <row r="4" spans="1:10">
      <c r="A4" s="28">
        <v>1221121</v>
      </c>
      <c r="B4" s="1" t="s">
        <v>10</v>
      </c>
      <c r="C4" s="1" t="s">
        <v>5</v>
      </c>
      <c r="E4" s="21">
        <v>1</v>
      </c>
      <c r="F4" s="22">
        <v>44576</v>
      </c>
      <c r="G4" s="3" t="s">
        <v>11</v>
      </c>
      <c r="H4" s="4" t="s">
        <v>12</v>
      </c>
    </row>
    <row r="5" spans="1:10">
      <c r="A5" s="28">
        <v>1220754</v>
      </c>
      <c r="B5" s="1" t="s">
        <v>13</v>
      </c>
      <c r="C5" s="1" t="s">
        <v>5</v>
      </c>
      <c r="E5" s="21">
        <v>2</v>
      </c>
      <c r="F5" s="22">
        <v>44576</v>
      </c>
      <c r="G5" s="3" t="s">
        <v>14</v>
      </c>
      <c r="H5" s="4" t="s">
        <v>15</v>
      </c>
      <c r="J5" s="13"/>
    </row>
    <row r="6" spans="1:10">
      <c r="A6" s="28">
        <v>1210998</v>
      </c>
      <c r="B6" s="1" t="s">
        <v>16</v>
      </c>
      <c r="C6" s="1" t="s">
        <v>5</v>
      </c>
      <c r="E6" s="21">
        <v>3</v>
      </c>
      <c r="F6" s="22">
        <v>44576</v>
      </c>
      <c r="G6" s="3" t="s">
        <v>17</v>
      </c>
      <c r="H6" s="4" t="s">
        <v>15</v>
      </c>
    </row>
    <row r="7" spans="1:10">
      <c r="E7" s="21">
        <v>4</v>
      </c>
      <c r="F7" s="22">
        <v>44577</v>
      </c>
      <c r="G7" s="3" t="s">
        <v>17</v>
      </c>
      <c r="H7" s="4" t="s">
        <v>15</v>
      </c>
    </row>
    <row r="8" spans="1:10">
      <c r="A8" s="6"/>
      <c r="E8" s="21">
        <v>5</v>
      </c>
      <c r="F8" s="22">
        <v>44577</v>
      </c>
      <c r="G8" s="3" t="s">
        <v>17</v>
      </c>
      <c r="H8" s="4" t="s">
        <v>15</v>
      </c>
    </row>
    <row r="9" spans="1:10">
      <c r="E9" s="21">
        <v>6</v>
      </c>
      <c r="F9" s="22">
        <v>44578</v>
      </c>
      <c r="G9" s="3" t="s">
        <v>14</v>
      </c>
      <c r="H9" s="4" t="s">
        <v>15</v>
      </c>
    </row>
    <row r="10" spans="1:10">
      <c r="E10" s="21">
        <v>7</v>
      </c>
      <c r="F10" s="22">
        <v>44578</v>
      </c>
      <c r="G10" s="3" t="s">
        <v>11</v>
      </c>
      <c r="H10" s="4" t="s">
        <v>15</v>
      </c>
    </row>
    <row r="11" spans="1:10">
      <c r="E11" s="21">
        <v>8</v>
      </c>
      <c r="F11" s="22">
        <v>44578</v>
      </c>
      <c r="G11" s="3" t="s">
        <v>18</v>
      </c>
      <c r="H11" s="4" t="s">
        <v>12</v>
      </c>
    </row>
    <row r="12" spans="1:10">
      <c r="E12" s="21">
        <v>9</v>
      </c>
      <c r="F12" s="22">
        <v>44579</v>
      </c>
      <c r="G12" s="3" t="s">
        <v>11</v>
      </c>
      <c r="H12" s="4" t="s">
        <v>15</v>
      </c>
    </row>
    <row r="13" spans="1:10">
      <c r="E13" s="21">
        <v>10</v>
      </c>
      <c r="F13" s="22">
        <v>44579</v>
      </c>
      <c r="G13" s="3" t="s">
        <v>11</v>
      </c>
      <c r="H13" s="4" t="s">
        <v>12</v>
      </c>
    </row>
    <row r="14" spans="1:10">
      <c r="E14" s="21">
        <v>11</v>
      </c>
      <c r="F14" s="22">
        <v>44579</v>
      </c>
      <c r="G14" s="3" t="s">
        <v>19</v>
      </c>
      <c r="H14" s="4" t="s">
        <v>12</v>
      </c>
    </row>
    <row r="15" spans="1:10">
      <c r="E15" s="21">
        <v>12</v>
      </c>
      <c r="F15" s="22">
        <v>44580</v>
      </c>
      <c r="G15" s="3" t="s">
        <v>11</v>
      </c>
      <c r="H15" s="4" t="s">
        <v>15</v>
      </c>
    </row>
    <row r="16" spans="1:10">
      <c r="E16" s="21">
        <v>13</v>
      </c>
      <c r="F16" s="22">
        <v>44580</v>
      </c>
      <c r="G16" s="3" t="s">
        <v>19</v>
      </c>
      <c r="H16" s="4" t="s">
        <v>12</v>
      </c>
    </row>
    <row r="17" spans="5:8">
      <c r="E17" s="21">
        <v>14</v>
      </c>
      <c r="F17" s="22">
        <v>44581</v>
      </c>
      <c r="G17" s="3" t="s">
        <v>18</v>
      </c>
      <c r="H17" s="4" t="s">
        <v>15</v>
      </c>
    </row>
    <row r="18" spans="5:8">
      <c r="E18" s="21">
        <v>15</v>
      </c>
      <c r="F18" s="22">
        <v>44581</v>
      </c>
      <c r="G18" s="3" t="s">
        <v>17</v>
      </c>
      <c r="H18" s="4" t="s">
        <v>15</v>
      </c>
    </row>
    <row r="19" spans="5:8">
      <c r="E19" s="21">
        <v>16</v>
      </c>
      <c r="F19" s="22">
        <v>44581</v>
      </c>
      <c r="G19" s="3" t="s">
        <v>20</v>
      </c>
      <c r="H19" s="4" t="s">
        <v>15</v>
      </c>
    </row>
    <row r="20" spans="5:8">
      <c r="E20" s="21">
        <v>17</v>
      </c>
      <c r="F20" s="22">
        <v>44582</v>
      </c>
      <c r="G20" s="3" t="s">
        <v>17</v>
      </c>
      <c r="H20" s="4" t="s">
        <v>12</v>
      </c>
    </row>
    <row r="21" spans="5:8">
      <c r="E21" s="21">
        <v>18</v>
      </c>
      <c r="F21" s="22">
        <v>44583</v>
      </c>
      <c r="G21" s="3" t="s">
        <v>18</v>
      </c>
      <c r="H21" s="4" t="s">
        <v>15</v>
      </c>
    </row>
    <row r="22" spans="5:8">
      <c r="E22" s="21">
        <v>19</v>
      </c>
      <c r="F22" s="22">
        <v>44583</v>
      </c>
      <c r="G22" s="3" t="s">
        <v>11</v>
      </c>
      <c r="H22" s="4" t="s">
        <v>12</v>
      </c>
    </row>
    <row r="23" spans="5:8">
      <c r="E23" s="21">
        <v>20</v>
      </c>
      <c r="F23" s="22">
        <v>44584</v>
      </c>
      <c r="G23" s="3" t="s">
        <v>20</v>
      </c>
      <c r="H23" s="4" t="s">
        <v>12</v>
      </c>
    </row>
    <row r="24" spans="5:8">
      <c r="E24" s="21">
        <v>21</v>
      </c>
      <c r="F24" s="22">
        <v>44584</v>
      </c>
      <c r="G24" s="3" t="s">
        <v>11</v>
      </c>
      <c r="H24" s="4" t="s">
        <v>12</v>
      </c>
    </row>
    <row r="25" spans="5:8">
      <c r="E25" s="21">
        <v>22</v>
      </c>
      <c r="F25" s="22">
        <v>44584</v>
      </c>
      <c r="G25" s="3" t="s">
        <v>17</v>
      </c>
      <c r="H25" s="4" t="s">
        <v>12</v>
      </c>
    </row>
    <row r="26" spans="5:8">
      <c r="E26" s="21">
        <v>23</v>
      </c>
      <c r="F26" s="22">
        <v>44584</v>
      </c>
      <c r="G26" s="3" t="s">
        <v>17</v>
      </c>
      <c r="H26" s="4" t="s">
        <v>15</v>
      </c>
    </row>
    <row r="27" spans="5:8">
      <c r="E27" s="21">
        <v>24</v>
      </c>
      <c r="F27" s="22">
        <v>44585</v>
      </c>
      <c r="G27" s="3" t="s">
        <v>18</v>
      </c>
      <c r="H27" s="4" t="s">
        <v>15</v>
      </c>
    </row>
    <row r="28" spans="5:8">
      <c r="E28" s="21">
        <v>25</v>
      </c>
      <c r="F28" s="22">
        <v>44585</v>
      </c>
      <c r="G28" s="3" t="s">
        <v>17</v>
      </c>
      <c r="H28" s="4" t="s">
        <v>15</v>
      </c>
    </row>
    <row r="29" spans="5:8">
      <c r="E29" s="21">
        <v>26</v>
      </c>
      <c r="F29" s="22">
        <v>44585</v>
      </c>
      <c r="G29" s="3" t="s">
        <v>20</v>
      </c>
      <c r="H29" s="4" t="s">
        <v>12</v>
      </c>
    </row>
    <row r="30" spans="5:8">
      <c r="E30" s="21">
        <v>27</v>
      </c>
      <c r="F30" s="22">
        <v>44586</v>
      </c>
      <c r="G30" s="3" t="s">
        <v>20</v>
      </c>
      <c r="H30" s="4" t="s">
        <v>15</v>
      </c>
    </row>
    <row r="31" spans="5:8">
      <c r="E31" s="21">
        <v>28</v>
      </c>
      <c r="F31" s="22">
        <v>44586</v>
      </c>
      <c r="G31" s="3" t="s">
        <v>18</v>
      </c>
      <c r="H31" s="4" t="s">
        <v>12</v>
      </c>
    </row>
    <row r="32" spans="5:8">
      <c r="E32" s="21">
        <v>29</v>
      </c>
      <c r="F32" s="22">
        <v>44587</v>
      </c>
      <c r="G32" s="3" t="s">
        <v>14</v>
      </c>
      <c r="H32" s="4" t="s">
        <v>15</v>
      </c>
    </row>
    <row r="33" spans="5:8">
      <c r="E33" s="21">
        <v>30</v>
      </c>
      <c r="F33" s="22">
        <v>44587</v>
      </c>
      <c r="G33" s="3" t="s">
        <v>18</v>
      </c>
      <c r="H33" s="4" t="s">
        <v>12</v>
      </c>
    </row>
    <row r="34" spans="5:8">
      <c r="E34" s="21">
        <v>31</v>
      </c>
      <c r="F34" s="22">
        <v>44587</v>
      </c>
      <c r="G34" s="3" t="s">
        <v>20</v>
      </c>
      <c r="H34" s="4" t="s">
        <v>12</v>
      </c>
    </row>
    <row r="35" spans="5:8">
      <c r="E35" s="21">
        <v>32</v>
      </c>
      <c r="F35" s="22">
        <v>44587</v>
      </c>
      <c r="G35" s="3" t="s">
        <v>14</v>
      </c>
      <c r="H35" s="4" t="s">
        <v>12</v>
      </c>
    </row>
    <row r="36" spans="5:8">
      <c r="E36" s="21">
        <v>33</v>
      </c>
      <c r="F36" s="22">
        <v>44588</v>
      </c>
      <c r="G36" s="3" t="s">
        <v>11</v>
      </c>
      <c r="H36" s="4" t="s">
        <v>12</v>
      </c>
    </row>
    <row r="37" spans="5:8">
      <c r="E37" s="21">
        <v>34</v>
      </c>
      <c r="F37" s="22">
        <v>44588</v>
      </c>
      <c r="G37" s="3" t="s">
        <v>20</v>
      </c>
      <c r="H37" s="4" t="s">
        <v>12</v>
      </c>
    </row>
    <row r="38" spans="5:8">
      <c r="E38" s="21">
        <v>35</v>
      </c>
      <c r="F38" s="22">
        <v>44589</v>
      </c>
      <c r="G38" s="3" t="s">
        <v>11</v>
      </c>
      <c r="H38" s="4" t="s">
        <v>15</v>
      </c>
    </row>
    <row r="39" spans="5:8">
      <c r="E39" s="21">
        <v>36</v>
      </c>
      <c r="F39" s="22">
        <v>44589</v>
      </c>
      <c r="G39" s="3" t="s">
        <v>14</v>
      </c>
      <c r="H39" s="4" t="s">
        <v>15</v>
      </c>
    </row>
    <row r="40" spans="5:8">
      <c r="E40" s="21">
        <v>37</v>
      </c>
      <c r="F40" s="22">
        <v>44590</v>
      </c>
      <c r="G40" s="3" t="s">
        <v>11</v>
      </c>
      <c r="H40" s="4" t="s">
        <v>12</v>
      </c>
    </row>
    <row r="41" spans="5:8">
      <c r="E41" s="21">
        <v>38</v>
      </c>
      <c r="F41" s="22">
        <v>44590</v>
      </c>
      <c r="G41" s="3" t="s">
        <v>17</v>
      </c>
      <c r="H41" s="4" t="s">
        <v>12</v>
      </c>
    </row>
    <row r="42" spans="5:8">
      <c r="E42" s="21">
        <v>39</v>
      </c>
      <c r="F42" s="22">
        <v>44591</v>
      </c>
      <c r="G42" s="3" t="s">
        <v>19</v>
      </c>
      <c r="H42" s="4" t="s">
        <v>15</v>
      </c>
    </row>
    <row r="43" spans="5:8">
      <c r="E43" s="21">
        <v>40</v>
      </c>
      <c r="F43" s="22">
        <v>44592</v>
      </c>
      <c r="G43" s="3" t="s">
        <v>18</v>
      </c>
      <c r="H43" s="4" t="s">
        <v>12</v>
      </c>
    </row>
    <row r="44" spans="5:8">
      <c r="E44" s="21">
        <v>41</v>
      </c>
      <c r="F44" s="22">
        <v>44592</v>
      </c>
      <c r="G44" s="3" t="s">
        <v>19</v>
      </c>
      <c r="H44" s="4" t="s">
        <v>15</v>
      </c>
    </row>
    <row r="45" spans="5:8">
      <c r="E45" s="21">
        <v>42</v>
      </c>
      <c r="F45" s="22">
        <v>44593</v>
      </c>
      <c r="G45" s="3" t="s">
        <v>19</v>
      </c>
      <c r="H45" s="4" t="s">
        <v>15</v>
      </c>
    </row>
    <row r="46" spans="5:8">
      <c r="E46" s="21">
        <v>43</v>
      </c>
      <c r="F46" s="22">
        <v>44593</v>
      </c>
      <c r="G46" s="3" t="s">
        <v>11</v>
      </c>
      <c r="H46" s="4" t="s">
        <v>12</v>
      </c>
    </row>
    <row r="47" spans="5:8">
      <c r="E47" s="21">
        <v>44</v>
      </c>
      <c r="F47" s="22">
        <v>44593</v>
      </c>
      <c r="G47" s="3" t="s">
        <v>14</v>
      </c>
      <c r="H47" s="4" t="s">
        <v>15</v>
      </c>
    </row>
    <row r="48" spans="5:8">
      <c r="E48" s="21">
        <v>45</v>
      </c>
      <c r="F48" s="22">
        <v>44593</v>
      </c>
      <c r="G48" s="3" t="s">
        <v>11</v>
      </c>
      <c r="H48" s="4" t="s">
        <v>12</v>
      </c>
    </row>
    <row r="49" spans="5:8">
      <c r="E49" s="21">
        <v>46</v>
      </c>
      <c r="F49" s="22">
        <v>44593</v>
      </c>
      <c r="G49" s="3" t="s">
        <v>19</v>
      </c>
      <c r="H49" s="4" t="s">
        <v>12</v>
      </c>
    </row>
    <row r="50" spans="5:8">
      <c r="E50" s="21">
        <v>47</v>
      </c>
      <c r="F50" s="22">
        <v>44593</v>
      </c>
      <c r="G50" s="3" t="s">
        <v>11</v>
      </c>
      <c r="H50" s="4" t="s">
        <v>12</v>
      </c>
    </row>
    <row r="51" spans="5:8">
      <c r="E51" s="21">
        <v>48</v>
      </c>
      <c r="F51" s="22">
        <v>44594</v>
      </c>
      <c r="G51" s="3" t="s">
        <v>17</v>
      </c>
      <c r="H51" s="4" t="s">
        <v>15</v>
      </c>
    </row>
    <row r="52" spans="5:8">
      <c r="E52" s="21">
        <v>49</v>
      </c>
      <c r="F52" s="22">
        <v>44594</v>
      </c>
      <c r="G52" s="3" t="s">
        <v>19</v>
      </c>
      <c r="H52" s="4" t="s">
        <v>12</v>
      </c>
    </row>
    <row r="53" spans="5:8">
      <c r="E53" s="21">
        <v>50</v>
      </c>
      <c r="F53" s="22">
        <v>44594</v>
      </c>
      <c r="G53" s="3" t="s">
        <v>18</v>
      </c>
      <c r="H53" s="4" t="s">
        <v>12</v>
      </c>
    </row>
    <row r="54" spans="5:8">
      <c r="E54" s="21">
        <v>51</v>
      </c>
      <c r="F54" s="22">
        <v>44594</v>
      </c>
      <c r="G54" s="3" t="s">
        <v>18</v>
      </c>
      <c r="H54" s="4" t="s">
        <v>15</v>
      </c>
    </row>
    <row r="55" spans="5:8">
      <c r="E55" s="21">
        <v>52</v>
      </c>
      <c r="F55" s="22">
        <v>44594</v>
      </c>
      <c r="G55" s="3" t="s">
        <v>18</v>
      </c>
      <c r="H55" s="4" t="s">
        <v>12</v>
      </c>
    </row>
    <row r="56" spans="5:8">
      <c r="E56" s="21">
        <v>53</v>
      </c>
      <c r="F56" s="22">
        <v>44595</v>
      </c>
      <c r="G56" s="3" t="s">
        <v>11</v>
      </c>
      <c r="H56" s="4" t="s">
        <v>15</v>
      </c>
    </row>
    <row r="57" spans="5:8">
      <c r="E57" s="21">
        <v>54</v>
      </c>
      <c r="F57" s="22">
        <v>44595</v>
      </c>
      <c r="G57" s="3" t="s">
        <v>11</v>
      </c>
      <c r="H57" s="4" t="s">
        <v>15</v>
      </c>
    </row>
    <row r="58" spans="5:8">
      <c r="E58" s="21">
        <v>55</v>
      </c>
      <c r="F58" s="22">
        <v>44595</v>
      </c>
      <c r="G58" s="3" t="s">
        <v>11</v>
      </c>
      <c r="H58" s="4" t="s">
        <v>15</v>
      </c>
    </row>
    <row r="59" spans="5:8">
      <c r="E59" s="21">
        <v>56</v>
      </c>
      <c r="F59" s="22">
        <v>44595</v>
      </c>
      <c r="G59" s="3" t="s">
        <v>14</v>
      </c>
      <c r="H59" s="4" t="s">
        <v>12</v>
      </c>
    </row>
    <row r="60" spans="5:8">
      <c r="E60" s="21">
        <v>57</v>
      </c>
      <c r="F60" s="22">
        <v>44595</v>
      </c>
      <c r="G60" s="3" t="s">
        <v>14</v>
      </c>
      <c r="H60" s="4" t="s">
        <v>12</v>
      </c>
    </row>
    <row r="61" spans="5:8">
      <c r="E61" s="21">
        <v>58</v>
      </c>
      <c r="F61" s="22">
        <v>44596</v>
      </c>
      <c r="G61" s="3" t="s">
        <v>18</v>
      </c>
      <c r="H61" s="4" t="s">
        <v>15</v>
      </c>
    </row>
    <row r="62" spans="5:8">
      <c r="E62" s="21">
        <v>59</v>
      </c>
      <c r="F62" s="22">
        <v>44596</v>
      </c>
      <c r="G62" s="3" t="s">
        <v>18</v>
      </c>
      <c r="H62" s="4" t="s">
        <v>15</v>
      </c>
    </row>
    <row r="63" spans="5:8">
      <c r="E63" s="21">
        <v>60</v>
      </c>
      <c r="F63" s="22">
        <v>44597</v>
      </c>
      <c r="G63" s="3" t="s">
        <v>20</v>
      </c>
      <c r="H63" s="4" t="s">
        <v>15</v>
      </c>
    </row>
    <row r="64" spans="5:8">
      <c r="E64" s="21">
        <v>61</v>
      </c>
      <c r="F64" s="22">
        <v>44597</v>
      </c>
      <c r="G64" s="3" t="s">
        <v>14</v>
      </c>
      <c r="H64" s="4" t="s">
        <v>12</v>
      </c>
    </row>
    <row r="65" spans="5:8">
      <c r="E65" s="21">
        <v>62</v>
      </c>
      <c r="F65" s="22">
        <v>44597</v>
      </c>
      <c r="G65" s="3" t="s">
        <v>18</v>
      </c>
      <c r="H65" s="4" t="s">
        <v>15</v>
      </c>
    </row>
    <row r="66" spans="5:8">
      <c r="E66" s="21">
        <v>63</v>
      </c>
      <c r="F66" s="22">
        <v>44597</v>
      </c>
      <c r="G66" s="3" t="s">
        <v>18</v>
      </c>
      <c r="H66" s="4" t="s">
        <v>15</v>
      </c>
    </row>
    <row r="67" spans="5:8">
      <c r="E67" s="21">
        <v>64</v>
      </c>
      <c r="F67" s="22">
        <v>44597</v>
      </c>
      <c r="G67" s="3" t="s">
        <v>11</v>
      </c>
      <c r="H67" s="4" t="s">
        <v>12</v>
      </c>
    </row>
    <row r="68" spans="5:8">
      <c r="E68" s="21">
        <v>65</v>
      </c>
      <c r="F68" s="22">
        <v>44598</v>
      </c>
      <c r="G68" s="3" t="s">
        <v>18</v>
      </c>
      <c r="H68" s="4" t="s">
        <v>15</v>
      </c>
    </row>
    <row r="69" spans="5:8">
      <c r="E69" s="21">
        <v>66</v>
      </c>
      <c r="F69" s="22">
        <v>44598</v>
      </c>
      <c r="G69" s="3" t="s">
        <v>17</v>
      </c>
      <c r="H69" s="4" t="s">
        <v>12</v>
      </c>
    </row>
    <row r="70" spans="5:8">
      <c r="E70" s="21">
        <v>67</v>
      </c>
      <c r="F70" s="22">
        <v>44598</v>
      </c>
      <c r="G70" s="3" t="s">
        <v>19</v>
      </c>
      <c r="H70" s="4" t="s">
        <v>12</v>
      </c>
    </row>
    <row r="71" spans="5:8">
      <c r="E71" s="21">
        <v>68</v>
      </c>
      <c r="F71" s="22">
        <v>44599</v>
      </c>
      <c r="G71" s="3" t="s">
        <v>19</v>
      </c>
      <c r="H71" s="4" t="s">
        <v>12</v>
      </c>
    </row>
    <row r="72" spans="5:8">
      <c r="E72" s="21">
        <v>69</v>
      </c>
      <c r="F72" s="22">
        <v>44599</v>
      </c>
      <c r="G72" s="3" t="s">
        <v>17</v>
      </c>
      <c r="H72" s="4" t="s">
        <v>15</v>
      </c>
    </row>
    <row r="73" spans="5:8">
      <c r="E73" s="21">
        <v>70</v>
      </c>
      <c r="F73" s="22">
        <v>44599</v>
      </c>
      <c r="G73" s="3" t="s">
        <v>14</v>
      </c>
      <c r="H73" s="4" t="s">
        <v>12</v>
      </c>
    </row>
    <row r="74" spans="5:8">
      <c r="E74" s="21">
        <v>71</v>
      </c>
      <c r="F74" s="22">
        <v>44599</v>
      </c>
      <c r="G74" s="3" t="s">
        <v>14</v>
      </c>
      <c r="H74" s="4" t="s">
        <v>15</v>
      </c>
    </row>
    <row r="75" spans="5:8">
      <c r="E75" s="21">
        <v>72</v>
      </c>
      <c r="F75" s="22">
        <v>44599</v>
      </c>
      <c r="G75" s="3" t="s">
        <v>18</v>
      </c>
      <c r="H75" s="4" t="s">
        <v>12</v>
      </c>
    </row>
    <row r="76" spans="5:8">
      <c r="E76" s="21">
        <v>73</v>
      </c>
      <c r="F76" s="22">
        <v>44599</v>
      </c>
      <c r="G76" s="3" t="s">
        <v>11</v>
      </c>
      <c r="H76" s="4" t="s">
        <v>15</v>
      </c>
    </row>
    <row r="77" spans="5:8">
      <c r="E77" s="21">
        <v>74</v>
      </c>
      <c r="F77" s="22">
        <v>44599</v>
      </c>
      <c r="G77" s="3" t="s">
        <v>17</v>
      </c>
      <c r="H77" s="4" t="s">
        <v>15</v>
      </c>
    </row>
    <row r="78" spans="5:8">
      <c r="E78" s="21">
        <v>75</v>
      </c>
      <c r="F78" s="22">
        <v>44600</v>
      </c>
      <c r="G78" s="3" t="s">
        <v>20</v>
      </c>
      <c r="H78" s="4" t="s">
        <v>15</v>
      </c>
    </row>
    <row r="79" spans="5:8">
      <c r="E79" s="21">
        <v>76</v>
      </c>
      <c r="F79" s="22">
        <v>44600</v>
      </c>
      <c r="G79" s="3" t="s">
        <v>18</v>
      </c>
      <c r="H79" s="4" t="s">
        <v>15</v>
      </c>
    </row>
    <row r="80" spans="5:8">
      <c r="E80" s="21">
        <v>77</v>
      </c>
      <c r="F80" s="22">
        <v>44600</v>
      </c>
      <c r="G80" s="3" t="s">
        <v>19</v>
      </c>
      <c r="H80" s="4" t="s">
        <v>12</v>
      </c>
    </row>
    <row r="81" spans="5:8">
      <c r="E81" s="21">
        <v>78</v>
      </c>
      <c r="F81" s="22">
        <v>44600</v>
      </c>
      <c r="G81" s="3" t="s">
        <v>11</v>
      </c>
      <c r="H81" s="4" t="s">
        <v>15</v>
      </c>
    </row>
    <row r="82" spans="5:8">
      <c r="E82" s="21">
        <v>79</v>
      </c>
      <c r="F82" s="22">
        <v>44601</v>
      </c>
      <c r="G82" s="3" t="s">
        <v>18</v>
      </c>
      <c r="H82" s="4" t="s">
        <v>12</v>
      </c>
    </row>
    <row r="83" spans="5:8">
      <c r="E83" s="21">
        <v>80</v>
      </c>
      <c r="F83" s="22">
        <v>44601</v>
      </c>
      <c r="G83" s="3" t="s">
        <v>14</v>
      </c>
      <c r="H83" s="4" t="s">
        <v>15</v>
      </c>
    </row>
    <row r="84" spans="5:8">
      <c r="E84" s="21">
        <v>81</v>
      </c>
      <c r="F84" s="22">
        <v>44602</v>
      </c>
      <c r="G84" s="3" t="s">
        <v>11</v>
      </c>
      <c r="H84" s="4" t="s">
        <v>15</v>
      </c>
    </row>
    <row r="85" spans="5:8">
      <c r="E85" s="21">
        <v>82</v>
      </c>
      <c r="F85" s="22">
        <v>44602</v>
      </c>
      <c r="G85" s="3" t="s">
        <v>19</v>
      </c>
      <c r="H85" s="4" t="s">
        <v>12</v>
      </c>
    </row>
    <row r="86" spans="5:8">
      <c r="E86" s="21">
        <v>83</v>
      </c>
      <c r="F86" s="22">
        <v>44602</v>
      </c>
      <c r="G86" s="3" t="s">
        <v>11</v>
      </c>
      <c r="H86" s="4" t="s">
        <v>12</v>
      </c>
    </row>
    <row r="87" spans="5:8">
      <c r="E87" s="21">
        <v>84</v>
      </c>
      <c r="F87" s="22">
        <v>44602</v>
      </c>
      <c r="G87" s="3" t="s">
        <v>19</v>
      </c>
      <c r="H87" s="4" t="s">
        <v>15</v>
      </c>
    </row>
    <row r="88" spans="5:8">
      <c r="E88" s="21">
        <v>85</v>
      </c>
      <c r="F88" s="22">
        <v>44603</v>
      </c>
      <c r="G88" s="3" t="s">
        <v>19</v>
      </c>
      <c r="H88" s="4" t="s">
        <v>15</v>
      </c>
    </row>
    <row r="89" spans="5:8">
      <c r="E89" s="21">
        <v>86</v>
      </c>
      <c r="F89" s="22">
        <v>44603</v>
      </c>
      <c r="G89" s="3" t="s">
        <v>17</v>
      </c>
      <c r="H89" s="4" t="s">
        <v>12</v>
      </c>
    </row>
    <row r="90" spans="5:8">
      <c r="E90" s="21">
        <v>87</v>
      </c>
      <c r="F90" s="22">
        <v>44604</v>
      </c>
      <c r="G90" s="3" t="s">
        <v>14</v>
      </c>
      <c r="H90" s="4" t="s">
        <v>15</v>
      </c>
    </row>
    <row r="91" spans="5:8">
      <c r="E91" s="21">
        <v>88</v>
      </c>
      <c r="F91" s="22">
        <v>44604</v>
      </c>
      <c r="G91" s="3" t="s">
        <v>17</v>
      </c>
      <c r="H91" s="4" t="s">
        <v>15</v>
      </c>
    </row>
    <row r="92" spans="5:8">
      <c r="E92" s="21">
        <v>89</v>
      </c>
      <c r="F92" s="22">
        <v>44604</v>
      </c>
      <c r="G92" s="3" t="s">
        <v>17</v>
      </c>
      <c r="H92" s="4" t="s">
        <v>12</v>
      </c>
    </row>
    <row r="93" spans="5:8">
      <c r="E93" s="21">
        <v>90</v>
      </c>
      <c r="F93" s="22">
        <v>44604</v>
      </c>
      <c r="G93" s="3" t="s">
        <v>17</v>
      </c>
      <c r="H93" s="4" t="s">
        <v>12</v>
      </c>
    </row>
    <row r="94" spans="5:8">
      <c r="E94" s="21">
        <v>91</v>
      </c>
      <c r="F94" s="22">
        <v>44604</v>
      </c>
      <c r="G94" s="3" t="s">
        <v>14</v>
      </c>
      <c r="H94" s="4" t="s">
        <v>12</v>
      </c>
    </row>
    <row r="95" spans="5:8">
      <c r="E95" s="21">
        <v>92</v>
      </c>
      <c r="F95" s="22">
        <v>44604</v>
      </c>
      <c r="G95" s="3" t="s">
        <v>18</v>
      </c>
      <c r="H95" s="4" t="s">
        <v>15</v>
      </c>
    </row>
    <row r="96" spans="5:8">
      <c r="E96" s="21">
        <v>93</v>
      </c>
      <c r="F96" s="22">
        <v>44605</v>
      </c>
      <c r="G96" s="3" t="s">
        <v>14</v>
      </c>
      <c r="H96" s="4" t="s">
        <v>12</v>
      </c>
    </row>
    <row r="97" spans="5:8">
      <c r="E97" s="21">
        <v>94</v>
      </c>
      <c r="F97" s="22">
        <v>44605</v>
      </c>
      <c r="G97" s="3" t="s">
        <v>18</v>
      </c>
      <c r="H97" s="4" t="s">
        <v>12</v>
      </c>
    </row>
    <row r="98" spans="5:8">
      <c r="E98" s="21">
        <v>95</v>
      </c>
      <c r="F98" s="22">
        <v>44606</v>
      </c>
      <c r="G98" s="3" t="s">
        <v>20</v>
      </c>
      <c r="H98" s="4" t="s">
        <v>15</v>
      </c>
    </row>
    <row r="99" spans="5:8">
      <c r="E99" s="21">
        <v>96</v>
      </c>
      <c r="F99" s="22">
        <v>44606</v>
      </c>
      <c r="G99" s="3" t="s">
        <v>14</v>
      </c>
      <c r="H99" s="4" t="s">
        <v>12</v>
      </c>
    </row>
    <row r="100" spans="5:8">
      <c r="E100" s="21">
        <v>97</v>
      </c>
      <c r="F100" s="22">
        <v>44607</v>
      </c>
      <c r="G100" s="3" t="s">
        <v>20</v>
      </c>
      <c r="H100" s="4" t="s">
        <v>15</v>
      </c>
    </row>
    <row r="101" spans="5:8">
      <c r="E101" s="21">
        <v>98</v>
      </c>
      <c r="F101" s="22">
        <v>44607</v>
      </c>
      <c r="G101" s="3" t="s">
        <v>11</v>
      </c>
      <c r="H101" s="4" t="s">
        <v>12</v>
      </c>
    </row>
    <row r="102" spans="5:8">
      <c r="E102" s="21">
        <v>99</v>
      </c>
      <c r="F102" s="22">
        <v>44608</v>
      </c>
      <c r="G102" s="3" t="s">
        <v>14</v>
      </c>
      <c r="H102" s="4" t="s">
        <v>15</v>
      </c>
    </row>
    <row r="103" spans="5:8">
      <c r="E103" s="21">
        <v>100</v>
      </c>
      <c r="F103" s="22">
        <v>44608</v>
      </c>
      <c r="G103" s="3" t="s">
        <v>19</v>
      </c>
      <c r="H103" s="4" t="s">
        <v>15</v>
      </c>
    </row>
    <row r="104" spans="5:8">
      <c r="E104" s="21">
        <v>101</v>
      </c>
      <c r="F104" s="22">
        <v>44608</v>
      </c>
      <c r="G104" s="3" t="s">
        <v>18</v>
      </c>
      <c r="H104" s="4" t="s">
        <v>12</v>
      </c>
    </row>
    <row r="105" spans="5:8">
      <c r="E105" s="21">
        <v>102</v>
      </c>
      <c r="F105" s="22">
        <v>44608</v>
      </c>
      <c r="G105" s="3" t="s">
        <v>14</v>
      </c>
      <c r="H105" s="4" t="s">
        <v>12</v>
      </c>
    </row>
    <row r="106" spans="5:8">
      <c r="E106" s="21">
        <v>103</v>
      </c>
      <c r="F106" s="22">
        <v>44608</v>
      </c>
      <c r="G106" s="3" t="s">
        <v>11</v>
      </c>
      <c r="H106" s="4" t="s">
        <v>15</v>
      </c>
    </row>
    <row r="107" spans="5:8">
      <c r="E107" s="21">
        <v>104</v>
      </c>
      <c r="F107" s="22">
        <v>44608</v>
      </c>
      <c r="G107" s="3" t="s">
        <v>18</v>
      </c>
      <c r="H107" s="4" t="s">
        <v>12</v>
      </c>
    </row>
    <row r="108" spans="5:8">
      <c r="E108" s="21">
        <v>105</v>
      </c>
      <c r="F108" s="22">
        <v>44609</v>
      </c>
      <c r="G108" s="3" t="s">
        <v>11</v>
      </c>
      <c r="H108" s="4" t="s">
        <v>12</v>
      </c>
    </row>
    <row r="109" spans="5:8">
      <c r="E109" s="21">
        <v>106</v>
      </c>
      <c r="F109" s="22">
        <v>44610</v>
      </c>
      <c r="G109" s="3" t="s">
        <v>14</v>
      </c>
      <c r="H109" s="4" t="s">
        <v>12</v>
      </c>
    </row>
    <row r="110" spans="5:8">
      <c r="E110" s="21">
        <v>107</v>
      </c>
      <c r="F110" s="22">
        <v>44610</v>
      </c>
      <c r="G110" s="3" t="s">
        <v>11</v>
      </c>
      <c r="H110" s="4" t="s">
        <v>12</v>
      </c>
    </row>
    <row r="111" spans="5:8">
      <c r="E111" s="21">
        <v>108</v>
      </c>
      <c r="F111" s="22">
        <v>44611</v>
      </c>
      <c r="G111" s="3" t="s">
        <v>14</v>
      </c>
      <c r="H111" s="4" t="s">
        <v>15</v>
      </c>
    </row>
    <row r="112" spans="5:8">
      <c r="E112" s="21">
        <v>109</v>
      </c>
      <c r="F112" s="22">
        <v>44611</v>
      </c>
      <c r="G112" s="3" t="s">
        <v>19</v>
      </c>
      <c r="H112" s="4" t="s">
        <v>15</v>
      </c>
    </row>
    <row r="113" spans="5:8">
      <c r="E113" s="21">
        <v>110</v>
      </c>
      <c r="F113" s="22">
        <v>44611</v>
      </c>
      <c r="G113" s="3" t="s">
        <v>20</v>
      </c>
      <c r="H113" s="4" t="s">
        <v>15</v>
      </c>
    </row>
    <row r="114" spans="5:8">
      <c r="E114" s="21">
        <v>111</v>
      </c>
      <c r="F114" s="22">
        <v>44611</v>
      </c>
      <c r="G114" s="3" t="s">
        <v>19</v>
      </c>
      <c r="H114" s="4" t="s">
        <v>15</v>
      </c>
    </row>
    <row r="115" spans="5:8">
      <c r="E115" s="21">
        <v>112</v>
      </c>
      <c r="F115" s="22">
        <v>44611</v>
      </c>
      <c r="G115" s="3" t="s">
        <v>18</v>
      </c>
      <c r="H115" s="4" t="s">
        <v>12</v>
      </c>
    </row>
    <row r="116" spans="5:8">
      <c r="E116" s="21">
        <v>113</v>
      </c>
      <c r="F116" s="22">
        <v>44611</v>
      </c>
      <c r="G116" s="3" t="s">
        <v>19</v>
      </c>
      <c r="H116" s="4" t="s">
        <v>15</v>
      </c>
    </row>
    <row r="117" spans="5:8">
      <c r="E117" s="21">
        <v>114</v>
      </c>
      <c r="F117" s="22">
        <v>44611</v>
      </c>
      <c r="G117" s="3" t="s">
        <v>19</v>
      </c>
      <c r="H117" s="4" t="s">
        <v>15</v>
      </c>
    </row>
    <row r="118" spans="5:8">
      <c r="E118" s="21">
        <v>115</v>
      </c>
      <c r="F118" s="22">
        <v>44611</v>
      </c>
      <c r="G118" s="3" t="s">
        <v>17</v>
      </c>
      <c r="H118" s="4" t="s">
        <v>15</v>
      </c>
    </row>
    <row r="119" spans="5:8">
      <c r="E119" s="21">
        <v>116</v>
      </c>
      <c r="F119" s="22">
        <v>44612</v>
      </c>
      <c r="G119" s="3" t="s">
        <v>11</v>
      </c>
      <c r="H119" s="4" t="s">
        <v>12</v>
      </c>
    </row>
    <row r="120" spans="5:8">
      <c r="E120" s="21">
        <v>117</v>
      </c>
      <c r="F120" s="22">
        <v>44612</v>
      </c>
      <c r="G120" s="3" t="s">
        <v>20</v>
      </c>
      <c r="H120" s="4" t="s">
        <v>15</v>
      </c>
    </row>
    <row r="121" spans="5:8">
      <c r="E121" s="21">
        <v>118</v>
      </c>
      <c r="F121" s="22">
        <v>44612</v>
      </c>
      <c r="G121" s="3" t="s">
        <v>14</v>
      </c>
      <c r="H121" s="4" t="s">
        <v>15</v>
      </c>
    </row>
    <row r="122" spans="5:8">
      <c r="E122" s="21">
        <v>119</v>
      </c>
      <c r="F122" s="22">
        <v>44612</v>
      </c>
      <c r="G122" s="3" t="s">
        <v>18</v>
      </c>
      <c r="H122" s="4" t="s">
        <v>12</v>
      </c>
    </row>
    <row r="123" spans="5:8">
      <c r="E123" s="21">
        <v>120</v>
      </c>
      <c r="F123" s="22">
        <v>44612</v>
      </c>
      <c r="G123" s="3" t="s">
        <v>20</v>
      </c>
      <c r="H123" s="4" t="s">
        <v>12</v>
      </c>
    </row>
    <row r="124" spans="5:8">
      <c r="E124" s="21">
        <v>121</v>
      </c>
      <c r="F124" s="22">
        <v>44614</v>
      </c>
      <c r="G124" s="3" t="s">
        <v>14</v>
      </c>
      <c r="H124" s="4" t="s">
        <v>15</v>
      </c>
    </row>
    <row r="125" spans="5:8">
      <c r="E125" s="21">
        <v>122</v>
      </c>
      <c r="F125" s="22">
        <v>44614</v>
      </c>
      <c r="G125" s="3" t="s">
        <v>18</v>
      </c>
      <c r="H125" s="4" t="s">
        <v>15</v>
      </c>
    </row>
    <row r="126" spans="5:8">
      <c r="E126" s="21">
        <v>123</v>
      </c>
      <c r="F126" s="22">
        <v>44614</v>
      </c>
      <c r="G126" s="3" t="s">
        <v>20</v>
      </c>
      <c r="H126" s="4" t="s">
        <v>12</v>
      </c>
    </row>
    <row r="127" spans="5:8">
      <c r="E127" s="21">
        <v>124</v>
      </c>
      <c r="F127" s="22">
        <v>44614</v>
      </c>
      <c r="G127" s="3" t="s">
        <v>17</v>
      </c>
      <c r="H127" s="4" t="s">
        <v>12</v>
      </c>
    </row>
    <row r="128" spans="5:8">
      <c r="E128" s="21">
        <v>125</v>
      </c>
      <c r="F128" s="22">
        <v>44615</v>
      </c>
      <c r="G128" s="3" t="s">
        <v>18</v>
      </c>
      <c r="H128" s="4" t="s">
        <v>15</v>
      </c>
    </row>
    <row r="129" spans="5:8">
      <c r="E129" s="21">
        <v>126</v>
      </c>
      <c r="F129" s="22">
        <v>44615</v>
      </c>
      <c r="G129" s="3" t="s">
        <v>18</v>
      </c>
      <c r="H129" s="4" t="s">
        <v>12</v>
      </c>
    </row>
    <row r="130" spans="5:8">
      <c r="E130" s="21">
        <v>127</v>
      </c>
      <c r="F130" s="22">
        <v>44615</v>
      </c>
      <c r="G130" s="3" t="s">
        <v>17</v>
      </c>
      <c r="H130" s="4" t="s">
        <v>12</v>
      </c>
    </row>
    <row r="131" spans="5:8">
      <c r="E131" s="21">
        <v>128</v>
      </c>
      <c r="F131" s="22">
        <v>44616</v>
      </c>
      <c r="G131" s="3" t="s">
        <v>14</v>
      </c>
      <c r="H131" s="4" t="s">
        <v>12</v>
      </c>
    </row>
    <row r="132" spans="5:8">
      <c r="E132" s="21">
        <v>129</v>
      </c>
      <c r="F132" s="22">
        <v>44616</v>
      </c>
      <c r="G132" s="3" t="s">
        <v>20</v>
      </c>
      <c r="H132" s="4" t="s">
        <v>15</v>
      </c>
    </row>
    <row r="133" spans="5:8">
      <c r="E133" s="21">
        <v>130</v>
      </c>
      <c r="F133" s="22">
        <v>44617</v>
      </c>
      <c r="G133" s="3" t="s">
        <v>18</v>
      </c>
      <c r="H133" s="4" t="s">
        <v>12</v>
      </c>
    </row>
    <row r="134" spans="5:8">
      <c r="E134" s="21">
        <v>131</v>
      </c>
      <c r="F134" s="22">
        <v>44618</v>
      </c>
      <c r="G134" s="3" t="s">
        <v>17</v>
      </c>
      <c r="H134" s="4" t="s">
        <v>12</v>
      </c>
    </row>
    <row r="135" spans="5:8">
      <c r="E135" s="21">
        <v>132</v>
      </c>
      <c r="F135" s="22">
        <v>44618</v>
      </c>
      <c r="G135" s="3" t="s">
        <v>11</v>
      </c>
      <c r="H135" s="4" t="s">
        <v>15</v>
      </c>
    </row>
    <row r="136" spans="5:8">
      <c r="E136" s="21">
        <v>133</v>
      </c>
      <c r="F136" s="22">
        <v>44619</v>
      </c>
      <c r="G136" s="3" t="s">
        <v>20</v>
      </c>
      <c r="H136" s="4" t="s">
        <v>15</v>
      </c>
    </row>
    <row r="137" spans="5:8">
      <c r="E137" s="21">
        <v>134</v>
      </c>
      <c r="F137" s="22">
        <v>44619</v>
      </c>
      <c r="G137" s="3" t="s">
        <v>11</v>
      </c>
      <c r="H137" s="4" t="s">
        <v>15</v>
      </c>
    </row>
    <row r="138" spans="5:8">
      <c r="E138" s="21">
        <v>135</v>
      </c>
      <c r="F138" s="22">
        <v>44619</v>
      </c>
      <c r="G138" s="3" t="s">
        <v>14</v>
      </c>
      <c r="H138" s="4" t="s">
        <v>12</v>
      </c>
    </row>
    <row r="139" spans="5:8">
      <c r="E139" s="21">
        <v>136</v>
      </c>
      <c r="F139" s="22">
        <v>44619</v>
      </c>
      <c r="G139" s="3" t="s">
        <v>19</v>
      </c>
      <c r="H139" s="4" t="s">
        <v>15</v>
      </c>
    </row>
    <row r="140" spans="5:8">
      <c r="E140" s="21">
        <v>137</v>
      </c>
      <c r="F140" s="22">
        <v>44620</v>
      </c>
      <c r="G140" s="3" t="s">
        <v>11</v>
      </c>
      <c r="H140" s="4" t="s">
        <v>12</v>
      </c>
    </row>
    <row r="141" spans="5:8">
      <c r="E141" s="21">
        <v>138</v>
      </c>
      <c r="F141" s="22">
        <v>44620</v>
      </c>
      <c r="G141" s="3" t="s">
        <v>11</v>
      </c>
      <c r="H141" s="4" t="s">
        <v>12</v>
      </c>
    </row>
    <row r="142" spans="5:8">
      <c r="E142" s="21">
        <v>139</v>
      </c>
      <c r="F142" s="22">
        <v>44620</v>
      </c>
      <c r="G142" s="3" t="s">
        <v>19</v>
      </c>
      <c r="H142" s="4" t="s">
        <v>12</v>
      </c>
    </row>
    <row r="143" spans="5:8">
      <c r="E143" s="21">
        <v>140</v>
      </c>
      <c r="F143" s="22">
        <v>44621</v>
      </c>
      <c r="G143" s="3" t="s">
        <v>19</v>
      </c>
      <c r="H143" s="4" t="s">
        <v>12</v>
      </c>
    </row>
    <row r="144" spans="5:8">
      <c r="E144" s="21">
        <v>141</v>
      </c>
      <c r="F144" s="22">
        <v>44621</v>
      </c>
      <c r="G144" s="3" t="s">
        <v>20</v>
      </c>
      <c r="H144" s="4" t="s">
        <v>12</v>
      </c>
    </row>
    <row r="145" spans="5:8">
      <c r="E145" s="21">
        <v>142</v>
      </c>
      <c r="F145" s="22">
        <v>44621</v>
      </c>
      <c r="G145" s="3" t="s">
        <v>11</v>
      </c>
      <c r="H145" s="4" t="s">
        <v>12</v>
      </c>
    </row>
    <row r="146" spans="5:8">
      <c r="E146" s="21">
        <v>143</v>
      </c>
      <c r="F146" s="22">
        <v>44622</v>
      </c>
      <c r="G146" s="3" t="s">
        <v>19</v>
      </c>
      <c r="H146" s="4" t="s">
        <v>12</v>
      </c>
    </row>
    <row r="147" spans="5:8">
      <c r="E147" s="21">
        <v>144</v>
      </c>
      <c r="F147" s="22">
        <v>44622</v>
      </c>
      <c r="G147" s="3" t="s">
        <v>20</v>
      </c>
      <c r="H147" s="4" t="s">
        <v>12</v>
      </c>
    </row>
    <row r="148" spans="5:8">
      <c r="E148" s="21">
        <v>145</v>
      </c>
      <c r="F148" s="22">
        <v>44622</v>
      </c>
      <c r="G148" s="3" t="s">
        <v>14</v>
      </c>
      <c r="H148" s="4" t="s">
        <v>15</v>
      </c>
    </row>
    <row r="149" spans="5:8">
      <c r="E149" s="21">
        <v>146</v>
      </c>
      <c r="F149" s="22">
        <v>44622</v>
      </c>
      <c r="G149" s="3" t="s">
        <v>14</v>
      </c>
      <c r="H149" s="4" t="s">
        <v>12</v>
      </c>
    </row>
    <row r="150" spans="5:8">
      <c r="E150" s="21">
        <v>147</v>
      </c>
      <c r="F150" s="22">
        <v>44623</v>
      </c>
      <c r="G150" s="3" t="s">
        <v>11</v>
      </c>
      <c r="H150" s="4" t="s">
        <v>15</v>
      </c>
    </row>
    <row r="151" spans="5:8">
      <c r="E151" s="21">
        <v>148</v>
      </c>
      <c r="F151" s="22">
        <v>44623</v>
      </c>
      <c r="G151" s="3" t="s">
        <v>20</v>
      </c>
      <c r="H151" s="4" t="s">
        <v>15</v>
      </c>
    </row>
    <row r="152" spans="5:8">
      <c r="E152" s="21">
        <v>149</v>
      </c>
      <c r="F152" s="22">
        <v>44623</v>
      </c>
      <c r="G152" s="3" t="s">
        <v>18</v>
      </c>
      <c r="H152" s="4" t="s">
        <v>15</v>
      </c>
    </row>
    <row r="153" spans="5:8">
      <c r="E153" s="21">
        <v>150</v>
      </c>
      <c r="F153" s="22">
        <v>44623</v>
      </c>
      <c r="G153" s="3" t="s">
        <v>19</v>
      </c>
      <c r="H153" s="4" t="s">
        <v>12</v>
      </c>
    </row>
    <row r="154" spans="5:8">
      <c r="E154" s="21">
        <v>151</v>
      </c>
      <c r="F154" s="22">
        <v>44624</v>
      </c>
      <c r="G154" s="3" t="s">
        <v>11</v>
      </c>
      <c r="H154" s="4" t="s">
        <v>15</v>
      </c>
    </row>
    <row r="155" spans="5:8">
      <c r="E155" s="21">
        <v>152</v>
      </c>
      <c r="F155" s="22">
        <v>44624</v>
      </c>
      <c r="G155" s="3" t="s">
        <v>17</v>
      </c>
      <c r="H155" s="4" t="s">
        <v>12</v>
      </c>
    </row>
    <row r="156" spans="5:8">
      <c r="E156" s="21">
        <v>153</v>
      </c>
      <c r="F156" s="22">
        <v>44624</v>
      </c>
      <c r="G156" s="3" t="s">
        <v>11</v>
      </c>
      <c r="H156" s="4" t="s">
        <v>12</v>
      </c>
    </row>
    <row r="157" spans="5:8">
      <c r="E157" s="21">
        <v>154</v>
      </c>
      <c r="F157" s="22">
        <v>44624</v>
      </c>
      <c r="G157" s="3" t="s">
        <v>18</v>
      </c>
      <c r="H157" s="4" t="s">
        <v>15</v>
      </c>
    </row>
    <row r="158" spans="5:8">
      <c r="E158" s="21">
        <v>155</v>
      </c>
      <c r="F158" s="22">
        <v>44624</v>
      </c>
      <c r="G158" s="3" t="s">
        <v>17</v>
      </c>
      <c r="H158" s="4" t="s">
        <v>12</v>
      </c>
    </row>
    <row r="159" spans="5:8">
      <c r="E159" s="21">
        <v>156</v>
      </c>
      <c r="F159" s="22">
        <v>44624</v>
      </c>
      <c r="G159" s="3" t="s">
        <v>18</v>
      </c>
      <c r="H159" s="4" t="s">
        <v>12</v>
      </c>
    </row>
    <row r="160" spans="5:8">
      <c r="E160" s="21">
        <v>157</v>
      </c>
      <c r="F160" s="22">
        <v>44625</v>
      </c>
      <c r="G160" s="3" t="s">
        <v>18</v>
      </c>
      <c r="H160" s="4" t="s">
        <v>15</v>
      </c>
    </row>
    <row r="161" spans="5:8">
      <c r="E161" s="21">
        <v>158</v>
      </c>
      <c r="F161" s="22">
        <v>44625</v>
      </c>
      <c r="G161" s="3" t="s">
        <v>17</v>
      </c>
      <c r="H161" s="4" t="s">
        <v>15</v>
      </c>
    </row>
    <row r="162" spans="5:8">
      <c r="E162" s="21">
        <v>159</v>
      </c>
      <c r="F162" s="22">
        <v>44625</v>
      </c>
      <c r="G162" s="3" t="s">
        <v>11</v>
      </c>
      <c r="H162" s="4" t="s">
        <v>15</v>
      </c>
    </row>
    <row r="163" spans="5:8">
      <c r="E163" s="21">
        <v>160</v>
      </c>
      <c r="F163" s="22">
        <v>44625</v>
      </c>
      <c r="G163" s="3" t="s">
        <v>11</v>
      </c>
      <c r="H163" s="4" t="s">
        <v>15</v>
      </c>
    </row>
    <row r="164" spans="5:8">
      <c r="E164" s="21">
        <v>161</v>
      </c>
      <c r="F164" s="22">
        <v>44625</v>
      </c>
      <c r="G164" s="3" t="s">
        <v>11</v>
      </c>
      <c r="H164" s="4" t="s">
        <v>12</v>
      </c>
    </row>
    <row r="165" spans="5:8">
      <c r="E165" s="21">
        <v>162</v>
      </c>
      <c r="F165" s="22">
        <v>44626</v>
      </c>
      <c r="G165" s="3" t="s">
        <v>17</v>
      </c>
      <c r="H165" s="4" t="s">
        <v>12</v>
      </c>
    </row>
    <row r="166" spans="5:8">
      <c r="E166" s="21">
        <v>163</v>
      </c>
      <c r="F166" s="22">
        <v>44626</v>
      </c>
      <c r="G166" s="3" t="s">
        <v>19</v>
      </c>
      <c r="H166" s="4" t="s">
        <v>15</v>
      </c>
    </row>
    <row r="167" spans="5:8">
      <c r="E167" s="21">
        <v>164</v>
      </c>
      <c r="F167" s="22">
        <v>44627</v>
      </c>
      <c r="G167" s="3" t="s">
        <v>19</v>
      </c>
      <c r="H167" s="4" t="s">
        <v>15</v>
      </c>
    </row>
    <row r="168" spans="5:8">
      <c r="E168" s="21">
        <v>165</v>
      </c>
      <c r="F168" s="22">
        <v>44627</v>
      </c>
      <c r="G168" s="3" t="s">
        <v>20</v>
      </c>
      <c r="H168" s="4" t="s">
        <v>15</v>
      </c>
    </row>
    <row r="169" spans="5:8">
      <c r="E169" s="21">
        <v>166</v>
      </c>
      <c r="F169" s="22">
        <v>44627</v>
      </c>
      <c r="G169" s="3" t="s">
        <v>11</v>
      </c>
      <c r="H169" s="4" t="s">
        <v>12</v>
      </c>
    </row>
    <row r="170" spans="5:8">
      <c r="E170" s="21">
        <v>167</v>
      </c>
      <c r="F170" s="22">
        <v>44627</v>
      </c>
      <c r="G170" s="3" t="s">
        <v>20</v>
      </c>
      <c r="H170" s="4" t="s">
        <v>12</v>
      </c>
    </row>
    <row r="171" spans="5:8">
      <c r="E171" s="21">
        <v>168</v>
      </c>
      <c r="F171" s="22">
        <v>44627</v>
      </c>
      <c r="G171" s="3" t="s">
        <v>20</v>
      </c>
      <c r="H171" s="4" t="s">
        <v>12</v>
      </c>
    </row>
    <row r="172" spans="5:8">
      <c r="E172" s="21">
        <v>169</v>
      </c>
      <c r="F172" s="22">
        <v>44628</v>
      </c>
      <c r="G172" s="3" t="s">
        <v>19</v>
      </c>
      <c r="H172" s="4" t="s">
        <v>12</v>
      </c>
    </row>
    <row r="173" spans="5:8">
      <c r="E173" s="21">
        <v>170</v>
      </c>
      <c r="F173" s="22">
        <v>44628</v>
      </c>
      <c r="G173" s="3" t="s">
        <v>18</v>
      </c>
      <c r="H173" s="4" t="s">
        <v>12</v>
      </c>
    </row>
    <row r="174" spans="5:8">
      <c r="E174" s="21">
        <v>171</v>
      </c>
      <c r="F174" s="22">
        <v>44628</v>
      </c>
      <c r="G174" s="3" t="s">
        <v>14</v>
      </c>
      <c r="H174" s="4" t="s">
        <v>12</v>
      </c>
    </row>
    <row r="175" spans="5:8">
      <c r="E175" s="21">
        <v>172</v>
      </c>
      <c r="F175" s="22">
        <v>44628</v>
      </c>
      <c r="G175" s="3" t="s">
        <v>19</v>
      </c>
      <c r="H175" s="4" t="s">
        <v>12</v>
      </c>
    </row>
    <row r="176" spans="5:8">
      <c r="E176" s="21">
        <v>173</v>
      </c>
      <c r="F176" s="22">
        <v>44629</v>
      </c>
      <c r="G176" s="3" t="s">
        <v>11</v>
      </c>
      <c r="H176" s="4" t="s">
        <v>15</v>
      </c>
    </row>
    <row r="177" spans="5:8">
      <c r="E177" s="21">
        <v>174</v>
      </c>
      <c r="F177" s="22">
        <v>44629</v>
      </c>
      <c r="G177" s="3" t="s">
        <v>17</v>
      </c>
      <c r="H177" s="4" t="s">
        <v>12</v>
      </c>
    </row>
    <row r="178" spans="5:8">
      <c r="E178" s="21">
        <v>175</v>
      </c>
      <c r="F178" s="22">
        <v>44629</v>
      </c>
      <c r="G178" s="3" t="s">
        <v>14</v>
      </c>
      <c r="H178" s="4" t="s">
        <v>12</v>
      </c>
    </row>
    <row r="179" spans="5:8">
      <c r="E179" s="21">
        <v>176</v>
      </c>
      <c r="F179" s="22">
        <v>44629</v>
      </c>
      <c r="G179" s="3" t="s">
        <v>18</v>
      </c>
      <c r="H179" s="4" t="s">
        <v>15</v>
      </c>
    </row>
    <row r="180" spans="5:8">
      <c r="E180" s="21">
        <v>177</v>
      </c>
      <c r="F180" s="22">
        <v>44630</v>
      </c>
      <c r="G180" s="3" t="s">
        <v>19</v>
      </c>
      <c r="H180" s="4" t="s">
        <v>12</v>
      </c>
    </row>
    <row r="181" spans="5:8">
      <c r="E181" s="21">
        <v>178</v>
      </c>
      <c r="F181" s="22">
        <v>44630</v>
      </c>
      <c r="G181" s="3" t="s">
        <v>18</v>
      </c>
      <c r="H181" s="4" t="s">
        <v>15</v>
      </c>
    </row>
    <row r="182" spans="5:8">
      <c r="E182" s="21">
        <v>179</v>
      </c>
      <c r="F182" s="22">
        <v>44630</v>
      </c>
      <c r="G182" s="3" t="s">
        <v>14</v>
      </c>
      <c r="H182" s="4" t="s">
        <v>15</v>
      </c>
    </row>
    <row r="183" spans="5:8">
      <c r="E183" s="21">
        <v>180</v>
      </c>
      <c r="F183" s="22">
        <v>44630</v>
      </c>
      <c r="G183" s="3" t="s">
        <v>14</v>
      </c>
      <c r="H183" s="4" t="s">
        <v>15</v>
      </c>
    </row>
    <row r="184" spans="5:8">
      <c r="E184" s="21">
        <v>181</v>
      </c>
      <c r="F184" s="22">
        <v>44630</v>
      </c>
      <c r="G184" s="3" t="s">
        <v>20</v>
      </c>
      <c r="H184" s="4" t="s">
        <v>12</v>
      </c>
    </row>
    <row r="185" spans="5:8">
      <c r="E185" s="21">
        <v>182</v>
      </c>
      <c r="F185" s="22">
        <v>44630</v>
      </c>
      <c r="G185" s="3" t="s">
        <v>18</v>
      </c>
      <c r="H185" s="4" t="s">
        <v>15</v>
      </c>
    </row>
    <row r="186" spans="5:8">
      <c r="E186" s="21">
        <v>183</v>
      </c>
      <c r="F186" s="22">
        <v>44631</v>
      </c>
      <c r="G186" s="3" t="s">
        <v>11</v>
      </c>
      <c r="H186" s="4" t="s">
        <v>15</v>
      </c>
    </row>
    <row r="187" spans="5:8">
      <c r="E187" s="21">
        <v>184</v>
      </c>
      <c r="F187" s="22">
        <v>44632</v>
      </c>
      <c r="G187" s="3" t="s">
        <v>17</v>
      </c>
      <c r="H187" s="4" t="s">
        <v>12</v>
      </c>
    </row>
    <row r="188" spans="5:8">
      <c r="E188" s="21">
        <v>185</v>
      </c>
      <c r="F188" s="22">
        <v>44632</v>
      </c>
      <c r="G188" s="3" t="s">
        <v>20</v>
      </c>
      <c r="H188" s="4" t="s">
        <v>15</v>
      </c>
    </row>
    <row r="189" spans="5:8">
      <c r="E189" s="21">
        <v>186</v>
      </c>
      <c r="F189" s="22">
        <v>44632</v>
      </c>
      <c r="G189" s="3" t="s">
        <v>17</v>
      </c>
      <c r="H189" s="4" t="s">
        <v>15</v>
      </c>
    </row>
    <row r="190" spans="5:8">
      <c r="E190" s="21">
        <v>187</v>
      </c>
      <c r="F190" s="22">
        <v>44632</v>
      </c>
      <c r="G190" s="3" t="s">
        <v>20</v>
      </c>
      <c r="H190" s="4" t="s">
        <v>15</v>
      </c>
    </row>
    <row r="191" spans="5:8">
      <c r="E191" s="21">
        <v>188</v>
      </c>
      <c r="F191" s="22">
        <v>44632</v>
      </c>
      <c r="G191" s="3" t="s">
        <v>11</v>
      </c>
      <c r="H191" s="4" t="s">
        <v>15</v>
      </c>
    </row>
    <row r="192" spans="5:8">
      <c r="E192" s="21">
        <v>189</v>
      </c>
      <c r="F192" s="22">
        <v>44633</v>
      </c>
      <c r="G192" s="3" t="s">
        <v>20</v>
      </c>
      <c r="H192" s="4" t="s">
        <v>12</v>
      </c>
    </row>
    <row r="193" spans="5:8">
      <c r="E193" s="21">
        <v>190</v>
      </c>
      <c r="F193" s="22">
        <v>44633</v>
      </c>
      <c r="G193" s="3" t="s">
        <v>20</v>
      </c>
      <c r="H193" s="4" t="s">
        <v>12</v>
      </c>
    </row>
    <row r="194" spans="5:8">
      <c r="E194" s="21">
        <v>191</v>
      </c>
      <c r="F194" s="22">
        <v>44633</v>
      </c>
      <c r="G194" s="3" t="s">
        <v>19</v>
      </c>
      <c r="H194" s="4" t="s">
        <v>12</v>
      </c>
    </row>
    <row r="195" spans="5:8">
      <c r="E195" s="21">
        <v>192</v>
      </c>
      <c r="F195" s="22">
        <v>44633</v>
      </c>
      <c r="G195" s="3" t="s">
        <v>20</v>
      </c>
      <c r="H195" s="4" t="s">
        <v>12</v>
      </c>
    </row>
    <row r="196" spans="5:8">
      <c r="E196" s="21">
        <v>193</v>
      </c>
      <c r="F196" s="22">
        <v>44633</v>
      </c>
      <c r="G196" s="3" t="s">
        <v>20</v>
      </c>
      <c r="H196" s="4" t="s">
        <v>12</v>
      </c>
    </row>
    <row r="197" spans="5:8">
      <c r="E197" s="21">
        <v>194</v>
      </c>
      <c r="F197" s="22">
        <v>44634</v>
      </c>
      <c r="G197" s="3" t="s">
        <v>18</v>
      </c>
      <c r="H197" s="4" t="s">
        <v>12</v>
      </c>
    </row>
    <row r="198" spans="5:8">
      <c r="E198" s="21">
        <v>195</v>
      </c>
      <c r="F198" s="22">
        <v>44634</v>
      </c>
      <c r="G198" s="3" t="s">
        <v>19</v>
      </c>
      <c r="H198" s="4" t="s">
        <v>12</v>
      </c>
    </row>
    <row r="199" spans="5:8">
      <c r="E199" s="21">
        <v>196</v>
      </c>
      <c r="F199" s="22">
        <v>44634</v>
      </c>
      <c r="G199" s="3" t="s">
        <v>11</v>
      </c>
      <c r="H199" s="4" t="s">
        <v>12</v>
      </c>
    </row>
    <row r="200" spans="5:8">
      <c r="E200" s="21">
        <v>197</v>
      </c>
      <c r="F200" s="22">
        <v>44635</v>
      </c>
      <c r="G200" s="3" t="s">
        <v>14</v>
      </c>
      <c r="H200" s="4" t="s">
        <v>15</v>
      </c>
    </row>
    <row r="201" spans="5:8">
      <c r="E201" s="21">
        <v>198</v>
      </c>
      <c r="F201" s="22">
        <v>44635</v>
      </c>
      <c r="G201" s="3" t="s">
        <v>11</v>
      </c>
      <c r="H201" s="4" t="s">
        <v>15</v>
      </c>
    </row>
    <row r="202" spans="5:8">
      <c r="E202" s="21">
        <v>199</v>
      </c>
      <c r="F202" s="22">
        <v>44635</v>
      </c>
      <c r="G202" s="3" t="s">
        <v>18</v>
      </c>
      <c r="H202" s="4" t="s">
        <v>15</v>
      </c>
    </row>
    <row r="203" spans="5:8">
      <c r="E203" s="23">
        <v>200</v>
      </c>
      <c r="F203" s="24">
        <v>44635</v>
      </c>
      <c r="G203" s="25" t="s">
        <v>14</v>
      </c>
      <c r="H203" s="26" t="s">
        <v>15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C1EF-7944-4CEA-A354-7070EF9C403B}">
  <dimension ref="A1:Y205"/>
  <sheetViews>
    <sheetView zoomScale="73" zoomScaleNormal="85" workbookViewId="0">
      <selection activeCell="F15" sqref="F15"/>
    </sheetView>
  </sheetViews>
  <sheetFormatPr defaultColWidth="11" defaultRowHeight="15.75"/>
  <cols>
    <col min="2" max="2" width="15.625" customWidth="1"/>
    <col min="3" max="3" width="14.25" style="6" customWidth="1"/>
    <col min="4" max="4" width="14.5" style="6" customWidth="1"/>
    <col min="5" max="5" width="14.625" style="6" customWidth="1"/>
    <col min="6" max="6" width="11.5" style="6" customWidth="1"/>
    <col min="7" max="7" width="14.75" style="6" customWidth="1"/>
    <col min="8" max="8" width="14.875" customWidth="1"/>
    <col min="13" max="13" width="12.125" customWidth="1"/>
    <col min="14" max="14" width="11.25" bestFit="1" customWidth="1"/>
    <col min="15" max="15" width="11.875" bestFit="1" customWidth="1"/>
    <col min="25" max="25" width="16.5" customWidth="1"/>
  </cols>
  <sheetData>
    <row r="1" spans="1:25">
      <c r="A1" s="5"/>
    </row>
    <row r="2" spans="1:25" s="7" customFormat="1" ht="12.75">
      <c r="B2" s="8"/>
      <c r="C2" s="17"/>
      <c r="D2" s="17"/>
      <c r="E2" s="8"/>
      <c r="F2" s="9"/>
      <c r="G2" s="10"/>
      <c r="J2" s="17"/>
      <c r="K2" s="17"/>
    </row>
    <row r="3" spans="1:25" s="7" customFormat="1" ht="20.100000000000001" customHeight="1">
      <c r="A3" s="29" t="s">
        <v>21</v>
      </c>
      <c r="B3" s="10"/>
      <c r="C3" s="10"/>
      <c r="D3" s="8"/>
      <c r="E3" s="8"/>
      <c r="F3" s="10"/>
      <c r="G3" s="10"/>
      <c r="H3" s="44"/>
      <c r="I3" s="10"/>
      <c r="J3" s="8"/>
      <c r="K3" s="8"/>
      <c r="L3" s="10"/>
      <c r="M3" s="10"/>
      <c r="N3" s="44"/>
      <c r="O3" s="10"/>
      <c r="P3" s="10"/>
      <c r="Q3" s="10"/>
      <c r="Y3" s="12"/>
    </row>
    <row r="4" spans="1:25" ht="15.6" customHeight="1">
      <c r="A4" s="2"/>
      <c r="B4" s="27"/>
      <c r="C4" s="27" t="s">
        <v>11</v>
      </c>
      <c r="D4" s="27" t="s">
        <v>18</v>
      </c>
      <c r="E4" s="27" t="s">
        <v>20</v>
      </c>
      <c r="F4" s="27" t="s">
        <v>17</v>
      </c>
      <c r="G4" s="27" t="s">
        <v>19</v>
      </c>
      <c r="H4" s="27" t="s">
        <v>14</v>
      </c>
      <c r="I4" s="32" t="s">
        <v>22</v>
      </c>
      <c r="P4" s="6"/>
      <c r="Q4" s="46"/>
      <c r="R4" s="45"/>
      <c r="S4" s="45"/>
      <c r="T4" s="45"/>
      <c r="U4" s="45"/>
      <c r="V4" s="45"/>
    </row>
    <row r="5" spans="1:25">
      <c r="A5" s="6"/>
      <c r="B5" s="27" t="s">
        <v>23</v>
      </c>
      <c r="C5" s="28">
        <f>COUNTIFS('1DB_G09_dados'!$H4:$H203,"Sim",'1DB_G09_dados'!$G4:$G203,"T0")</f>
        <v>21</v>
      </c>
      <c r="D5" s="28">
        <f>COUNTIFS('1DB_G09_dados'!$H4:$H203,"Sim",'1DB_G09_dados'!$G4:$G203,"T1")</f>
        <v>20</v>
      </c>
      <c r="E5" s="28">
        <f>COUNTIFS('1DB_G09_dados'!$H4:$H203,"Sim",'1DB_G09_dados'!$G4:$G203,"T2")</f>
        <v>14</v>
      </c>
      <c r="F5" s="28">
        <f>COUNTIFS('1DB_G09_dados'!$H4:$H203,"Sim",'1DB_G09_dados'!$G4:$G203,"T3")</f>
        <v>13</v>
      </c>
      <c r="G5" s="28">
        <f>COUNTIFS('1DB_G09_dados'!$H4:$H203,"Sim",'1DB_G09_dados'!$G4:$G203,"T4")</f>
        <v>13</v>
      </c>
      <c r="H5" s="28">
        <f>COUNTIFS('1DB_G09_dados'!$H4:$H203,"Sim",'1DB_G09_dados'!$G4:$G203,"T5")</f>
        <v>17</v>
      </c>
      <c r="I5" s="28">
        <f>SUM(C5:H5)</f>
        <v>98</v>
      </c>
      <c r="P5" s="6"/>
      <c r="Q5" s="6"/>
    </row>
    <row r="6" spans="1:25">
      <c r="A6" s="6"/>
      <c r="B6" s="27" t="s">
        <v>24</v>
      </c>
      <c r="C6" s="28">
        <f>COUNTIFS('1DB_G09_dados'!$H4:$H204,"Não",'1DB_G09_dados'!$G4:$G204,"T0")</f>
        <v>22</v>
      </c>
      <c r="D6" s="28">
        <f>COUNTIFS('1DB_G09_dados'!$H4:$H204,"Não",'1DB_G09_dados'!$G4:$G204,"T1")</f>
        <v>18</v>
      </c>
      <c r="E6" s="28">
        <f>COUNTIFS('1DB_G09_dados'!$H4:$H204,"Não",'1DB_G09_dados'!$G4:$G204,"T2")</f>
        <v>15</v>
      </c>
      <c r="F6" s="28">
        <f>COUNTIFS('1DB_G09_dados'!$H4:$H204,"Não",'1DB_G09_dados'!$G4:$G204,"T3")</f>
        <v>15</v>
      </c>
      <c r="G6" s="28">
        <f>COUNTIFS('1DB_G09_dados'!$H4:$H204,"Não",'1DB_G09_dados'!$G4:$G204,"T4")</f>
        <v>17</v>
      </c>
      <c r="H6" s="28">
        <f>COUNTIFS('1DB_G09_dados'!$H4:$H204,"Não",'1DB_G09_dados'!$G4:$G204,"T5")</f>
        <v>15</v>
      </c>
      <c r="I6" s="28">
        <f>SUM(C6:H6)</f>
        <v>102</v>
      </c>
      <c r="P6" s="6"/>
      <c r="Q6" s="6"/>
    </row>
    <row r="7" spans="1:25">
      <c r="A7" s="6"/>
      <c r="B7" s="32" t="s">
        <v>22</v>
      </c>
      <c r="C7" s="28">
        <f>SUM(C5:C6)</f>
        <v>43</v>
      </c>
      <c r="D7" s="28">
        <f t="shared" ref="D7:I7" si="0">SUM(D5:D6)</f>
        <v>38</v>
      </c>
      <c r="E7" s="28">
        <f t="shared" si="0"/>
        <v>29</v>
      </c>
      <c r="F7" s="28">
        <f t="shared" si="0"/>
        <v>28</v>
      </c>
      <c r="G7" s="28">
        <f t="shared" si="0"/>
        <v>30</v>
      </c>
      <c r="H7" s="28">
        <f t="shared" si="0"/>
        <v>32</v>
      </c>
      <c r="I7" s="28">
        <f t="shared" si="0"/>
        <v>200</v>
      </c>
      <c r="P7" s="6"/>
      <c r="Q7" s="6"/>
    </row>
    <row r="8" spans="1:25" ht="16.5" thickBot="1">
      <c r="C8"/>
      <c r="D8"/>
      <c r="E8"/>
      <c r="H8" s="6"/>
      <c r="I8" s="6"/>
      <c r="J8" s="6"/>
      <c r="K8" s="6"/>
      <c r="L8" s="6"/>
      <c r="M8" s="6"/>
      <c r="N8" s="6"/>
      <c r="O8" s="6"/>
      <c r="P8" s="6"/>
      <c r="Q8" s="6"/>
    </row>
    <row r="9" spans="1:25" ht="16.5" thickBot="1">
      <c r="B9" s="87" t="s">
        <v>25</v>
      </c>
      <c r="C9" s="88"/>
      <c r="D9" s="89"/>
      <c r="E9"/>
      <c r="K9" s="6"/>
      <c r="L9" s="6"/>
      <c r="M9" s="6"/>
      <c r="N9" s="6"/>
      <c r="O9" s="6"/>
      <c r="P9" s="6"/>
      <c r="Q9" s="6"/>
    </row>
    <row r="10" spans="1:25" ht="16.5" thickBot="1">
      <c r="B10" s="87" t="s">
        <v>26</v>
      </c>
      <c r="C10" s="88"/>
      <c r="D10" s="89"/>
      <c r="E10"/>
      <c r="K10" s="6"/>
      <c r="L10" s="6"/>
      <c r="M10" s="6"/>
      <c r="N10" s="6"/>
      <c r="O10" s="6"/>
      <c r="P10" s="6"/>
      <c r="Q10" s="6"/>
    </row>
    <row r="11" spans="1:25">
      <c r="C11"/>
      <c r="D11"/>
      <c r="E11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5">
      <c r="B12" s="27" t="s">
        <v>27</v>
      </c>
      <c r="C12" s="27" t="s">
        <v>28</v>
      </c>
      <c r="D12" s="27" t="s">
        <v>29</v>
      </c>
      <c r="E12" s="27" t="s">
        <v>30</v>
      </c>
      <c r="F12" s="27" t="s">
        <v>31</v>
      </c>
      <c r="G12" s="27" t="s">
        <v>32</v>
      </c>
      <c r="H12" s="27" t="s">
        <v>33</v>
      </c>
      <c r="I12" s="35" t="s">
        <v>22</v>
      </c>
      <c r="J12" s="33"/>
      <c r="K12" s="33"/>
      <c r="L12" s="33"/>
      <c r="M12" s="33"/>
      <c r="N12" s="33"/>
      <c r="O12" s="34"/>
      <c r="P12" s="6"/>
      <c r="Q12" s="6"/>
      <c r="X12" s="14"/>
    </row>
    <row r="13" spans="1:25">
      <c r="B13" s="27" t="s">
        <v>34</v>
      </c>
      <c r="C13" s="63">
        <f>C5/$I7</f>
        <v>0.105</v>
      </c>
      <c r="D13" s="63">
        <f t="shared" ref="D13:H13" si="1">D5/$I7</f>
        <v>0.1</v>
      </c>
      <c r="E13" s="63">
        <f t="shared" si="1"/>
        <v>7.0000000000000007E-2</v>
      </c>
      <c r="F13" s="63">
        <f t="shared" si="1"/>
        <v>6.5000000000000002E-2</v>
      </c>
      <c r="G13" s="63">
        <f t="shared" si="1"/>
        <v>6.5000000000000002E-2</v>
      </c>
      <c r="H13" s="63">
        <f t="shared" si="1"/>
        <v>8.5000000000000006E-2</v>
      </c>
      <c r="I13" s="62">
        <f>SUM(C13:H13)</f>
        <v>0.49000000000000005</v>
      </c>
      <c r="P13" s="6"/>
      <c r="Q13" s="6"/>
    </row>
    <row r="14" spans="1:25">
      <c r="C14" t="s">
        <v>35</v>
      </c>
      <c r="D14"/>
      <c r="E14"/>
      <c r="I14" t="s">
        <v>36</v>
      </c>
      <c r="P14" s="6"/>
      <c r="Q14" s="6"/>
    </row>
    <row r="15" spans="1:25">
      <c r="C15"/>
      <c r="D15"/>
      <c r="E15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25" ht="19.5" thickBot="1">
      <c r="A16" s="29" t="s">
        <v>37</v>
      </c>
      <c r="C16"/>
      <c r="D16"/>
      <c r="E16"/>
      <c r="G16"/>
      <c r="H16" s="6"/>
      <c r="I16" s="6"/>
      <c r="J16" s="6"/>
      <c r="K16" s="6"/>
      <c r="L16" s="6"/>
    </row>
    <row r="17" spans="2:18" ht="16.5" thickBot="1">
      <c r="B17" s="90" t="s">
        <v>38</v>
      </c>
      <c r="C17" s="91"/>
      <c r="D17" s="91"/>
      <c r="E17" s="91"/>
      <c r="F17" s="92"/>
      <c r="H17" s="6"/>
      <c r="I17" s="6"/>
      <c r="J17" s="6"/>
      <c r="K17" s="6"/>
      <c r="L17" s="6"/>
      <c r="R17" s="36"/>
    </row>
    <row r="18" spans="2:18" ht="16.5" thickBot="1">
      <c r="B18" s="90" t="s">
        <v>39</v>
      </c>
      <c r="C18" s="91"/>
      <c r="D18" s="91"/>
      <c r="E18" s="91"/>
      <c r="F18" s="92"/>
      <c r="H18" s="78"/>
      <c r="I18" s="79"/>
      <c r="J18" s="79"/>
      <c r="K18" s="80"/>
      <c r="L18" s="6"/>
      <c r="M18" s="6"/>
      <c r="N18" s="6"/>
      <c r="O18" s="6"/>
      <c r="P18" s="6"/>
      <c r="Q18" s="6"/>
    </row>
    <row r="19" spans="2:18" ht="16.5" thickBot="1">
      <c r="C19"/>
      <c r="D19"/>
      <c r="E19"/>
      <c r="H19" s="84"/>
      <c r="I19" s="85"/>
      <c r="J19" s="85"/>
      <c r="K19" s="86"/>
      <c r="L19" s="6"/>
      <c r="M19" s="33"/>
      <c r="N19" s="33"/>
      <c r="O19" s="6"/>
      <c r="P19" s="6"/>
      <c r="Q19" s="6"/>
    </row>
    <row r="20" spans="2:18">
      <c r="C20"/>
      <c r="D20"/>
      <c r="E20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8">
      <c r="B21" s="27" t="s">
        <v>40</v>
      </c>
      <c r="C21" s="30">
        <f>I5/I7</f>
        <v>0.49</v>
      </c>
      <c r="D21" s="6" t="s">
        <v>41</v>
      </c>
      <c r="E21"/>
      <c r="F21"/>
      <c r="H21" s="42"/>
      <c r="I21" s="6"/>
      <c r="J21" s="6"/>
      <c r="K21" s="6"/>
      <c r="L21" s="6"/>
      <c r="M21" s="6"/>
      <c r="N21" s="6"/>
      <c r="O21" s="6"/>
      <c r="P21" s="6"/>
      <c r="Q21" s="6"/>
    </row>
    <row r="22" spans="2:18" ht="16.5" thickBot="1">
      <c r="B22" s="27" t="s">
        <v>42</v>
      </c>
      <c r="C22" s="30">
        <f>C7/I7</f>
        <v>0.215</v>
      </c>
      <c r="D22" s="6" t="s">
        <v>43</v>
      </c>
      <c r="E22"/>
      <c r="F22"/>
      <c r="G22" s="33"/>
      <c r="H22" s="6"/>
      <c r="I22" s="6"/>
      <c r="J22" s="6"/>
      <c r="K22" s="6"/>
      <c r="L22" s="6"/>
      <c r="M22" s="6"/>
      <c r="N22" s="42"/>
    </row>
    <row r="23" spans="2:18" ht="19.5" thickBot="1">
      <c r="C23"/>
      <c r="D23"/>
      <c r="E23"/>
      <c r="G23" s="76" t="s">
        <v>44</v>
      </c>
      <c r="H23" s="77"/>
      <c r="N23" s="6"/>
    </row>
    <row r="24" spans="2:18" ht="16.5" thickBot="1">
      <c r="B24" s="37" t="s">
        <v>45</v>
      </c>
      <c r="C24" s="47">
        <f>C13</f>
        <v>0.105</v>
      </c>
      <c r="D24" s="81" t="s">
        <v>46</v>
      </c>
      <c r="E24" s="82"/>
      <c r="F24" s="82"/>
      <c r="N24" s="6"/>
    </row>
    <row r="25" spans="2:18" ht="16.5" thickBot="1">
      <c r="C25"/>
      <c r="D25"/>
      <c r="E25"/>
      <c r="H25" s="6"/>
      <c r="I25" s="6"/>
      <c r="J25" s="6"/>
      <c r="K25" s="6"/>
      <c r="L25" s="6"/>
      <c r="M25" s="6"/>
      <c r="N25" s="6"/>
    </row>
    <row r="26" spans="2:18" ht="16.5" thickBot="1">
      <c r="B26" s="41" t="s">
        <v>47</v>
      </c>
      <c r="C26" s="47">
        <f>C24/C21</f>
        <v>0.21428571428571427</v>
      </c>
      <c r="D26" s="6" t="s">
        <v>48</v>
      </c>
      <c r="E26"/>
      <c r="G26" s="78"/>
      <c r="H26" s="79"/>
      <c r="I26" s="79"/>
      <c r="J26" s="79"/>
      <c r="K26" s="80"/>
      <c r="L26" s="6"/>
      <c r="M26" s="6"/>
      <c r="N26" s="6"/>
    </row>
    <row r="27" spans="2:18">
      <c r="C27"/>
      <c r="D27"/>
      <c r="E27"/>
      <c r="G27" s="81"/>
      <c r="H27" s="82"/>
      <c r="I27" s="82"/>
      <c r="J27" s="82"/>
      <c r="K27" s="83"/>
      <c r="L27" s="6"/>
      <c r="M27" s="42"/>
      <c r="N27" s="33"/>
    </row>
    <row r="28" spans="2:18" ht="16.5" thickBot="1">
      <c r="C28"/>
      <c r="D28"/>
      <c r="E28"/>
      <c r="G28" s="84"/>
      <c r="H28" s="85"/>
      <c r="I28" s="85"/>
      <c r="J28" s="85"/>
      <c r="K28" s="86"/>
      <c r="L28" s="6"/>
      <c r="M28" s="6"/>
      <c r="N28" s="6"/>
    </row>
    <row r="29" spans="2:18" ht="16.5" thickBot="1">
      <c r="C29"/>
      <c r="D29"/>
      <c r="E29"/>
      <c r="J29" s="6"/>
      <c r="K29" s="6"/>
      <c r="L29" s="6"/>
      <c r="M29" s="6"/>
      <c r="N29" s="6"/>
    </row>
    <row r="30" spans="2:18">
      <c r="C30"/>
      <c r="D30"/>
      <c r="E30"/>
      <c r="G30" s="78"/>
      <c r="H30" s="79"/>
      <c r="I30" s="79"/>
      <c r="J30" s="79"/>
      <c r="K30" s="80"/>
      <c r="L30" s="6"/>
      <c r="M30" s="6"/>
      <c r="N30" s="6"/>
    </row>
    <row r="31" spans="2:18">
      <c r="C31"/>
      <c r="D31"/>
      <c r="E31"/>
      <c r="G31" s="81"/>
      <c r="H31" s="82"/>
      <c r="I31" s="82"/>
      <c r="J31" s="82"/>
      <c r="K31" s="83"/>
    </row>
    <row r="32" spans="2:18" ht="16.5" thickBot="1">
      <c r="C32"/>
      <c r="D32"/>
      <c r="E32"/>
      <c r="G32" s="84"/>
      <c r="H32" s="85"/>
      <c r="I32" s="85"/>
      <c r="J32" s="85"/>
      <c r="K32" s="86"/>
    </row>
    <row r="33" spans="3:14">
      <c r="C33"/>
      <c r="D33"/>
      <c r="E33"/>
    </row>
    <row r="34" spans="3:14">
      <c r="C34"/>
      <c r="D34"/>
      <c r="E34"/>
    </row>
    <row r="35" spans="3:14">
      <c r="C35"/>
      <c r="D35"/>
      <c r="E35"/>
    </row>
    <row r="36" spans="3:14">
      <c r="C36"/>
      <c r="D36"/>
      <c r="E36"/>
    </row>
    <row r="37" spans="3:14">
      <c r="C37"/>
      <c r="D37"/>
      <c r="E37"/>
    </row>
    <row r="38" spans="3:14">
      <c r="C38"/>
      <c r="D38"/>
      <c r="E38"/>
    </row>
    <row r="39" spans="3:14">
      <c r="C39"/>
      <c r="D39"/>
      <c r="E39"/>
    </row>
    <row r="40" spans="3:14">
      <c r="C40"/>
      <c r="D40"/>
      <c r="E40"/>
      <c r="N40" s="16"/>
    </row>
    <row r="41" spans="3:14">
      <c r="C41"/>
      <c r="D41"/>
      <c r="E41"/>
      <c r="N41" s="16"/>
    </row>
    <row r="42" spans="3:14">
      <c r="C42"/>
      <c r="D42"/>
      <c r="E42"/>
    </row>
    <row r="43" spans="3:14">
      <c r="C43"/>
      <c r="D43"/>
      <c r="E43"/>
    </row>
    <row r="44" spans="3:14">
      <c r="C44"/>
      <c r="D44"/>
      <c r="E44"/>
    </row>
    <row r="45" spans="3:14">
      <c r="C45"/>
      <c r="D45"/>
      <c r="E45"/>
    </row>
    <row r="46" spans="3:14">
      <c r="C46"/>
      <c r="D46"/>
      <c r="E46"/>
    </row>
    <row r="47" spans="3:14">
      <c r="C47"/>
      <c r="D47"/>
      <c r="E47"/>
    </row>
    <row r="48" spans="3:14">
      <c r="C48"/>
      <c r="D48"/>
      <c r="E48"/>
    </row>
    <row r="49" spans="3:5">
      <c r="C49"/>
      <c r="D49"/>
      <c r="E49"/>
    </row>
    <row r="50" spans="3:5">
      <c r="C50"/>
      <c r="D50"/>
      <c r="E50"/>
    </row>
    <row r="51" spans="3:5">
      <c r="C51"/>
      <c r="D51"/>
      <c r="E51"/>
    </row>
    <row r="52" spans="3:5">
      <c r="C52"/>
      <c r="D52"/>
      <c r="E52"/>
    </row>
    <row r="53" spans="3:5">
      <c r="C53"/>
      <c r="D53"/>
      <c r="E53"/>
    </row>
    <row r="54" spans="3:5">
      <c r="C54"/>
      <c r="D54"/>
      <c r="E54"/>
    </row>
    <row r="55" spans="3:5">
      <c r="C55"/>
      <c r="D55"/>
      <c r="E55"/>
    </row>
    <row r="56" spans="3:5">
      <c r="C56"/>
      <c r="D56"/>
      <c r="E56"/>
    </row>
    <row r="57" spans="3:5">
      <c r="C57"/>
      <c r="D57"/>
      <c r="E57"/>
    </row>
    <row r="58" spans="3:5">
      <c r="C58"/>
      <c r="D58"/>
      <c r="E58"/>
    </row>
    <row r="59" spans="3:5">
      <c r="C59"/>
      <c r="D59"/>
      <c r="E59"/>
    </row>
    <row r="60" spans="3:5">
      <c r="C60"/>
      <c r="D60"/>
      <c r="E60"/>
    </row>
    <row r="61" spans="3:5">
      <c r="C61"/>
      <c r="D61"/>
      <c r="E61"/>
    </row>
    <row r="62" spans="3:5">
      <c r="C62"/>
      <c r="D62"/>
      <c r="E62"/>
    </row>
    <row r="63" spans="3:5">
      <c r="C63"/>
      <c r="D63"/>
      <c r="E63"/>
    </row>
    <row r="64" spans="3:5">
      <c r="C64"/>
      <c r="D64"/>
      <c r="E64"/>
    </row>
    <row r="65" spans="3:5">
      <c r="C65"/>
      <c r="D65"/>
      <c r="E65"/>
    </row>
    <row r="66" spans="3:5">
      <c r="C66"/>
      <c r="D66"/>
      <c r="E66"/>
    </row>
    <row r="67" spans="3:5">
      <c r="C67"/>
      <c r="D67"/>
      <c r="E67"/>
    </row>
    <row r="68" spans="3:5">
      <c r="C68"/>
      <c r="D68"/>
      <c r="E68"/>
    </row>
    <row r="69" spans="3:5">
      <c r="C69"/>
      <c r="D69"/>
      <c r="E69"/>
    </row>
    <row r="70" spans="3:5">
      <c r="C70"/>
      <c r="D70"/>
      <c r="E70"/>
    </row>
    <row r="71" spans="3:5">
      <c r="C71"/>
      <c r="D71"/>
      <c r="E71"/>
    </row>
    <row r="72" spans="3:5">
      <c r="C72"/>
      <c r="D72"/>
      <c r="E72"/>
    </row>
    <row r="73" spans="3:5">
      <c r="C73"/>
      <c r="D73"/>
      <c r="E73"/>
    </row>
    <row r="74" spans="3:5">
      <c r="C74"/>
      <c r="D74"/>
      <c r="E74"/>
    </row>
    <row r="75" spans="3:5">
      <c r="C75"/>
      <c r="D75"/>
      <c r="E75"/>
    </row>
    <row r="76" spans="3:5">
      <c r="C76"/>
      <c r="D76"/>
      <c r="E76"/>
    </row>
    <row r="77" spans="3:5">
      <c r="C77"/>
      <c r="D77"/>
      <c r="E77"/>
    </row>
    <row r="78" spans="3:5">
      <c r="C78"/>
      <c r="D78"/>
      <c r="E78"/>
    </row>
    <row r="79" spans="3:5">
      <c r="C79"/>
      <c r="D79"/>
      <c r="E79"/>
    </row>
    <row r="80" spans="3:5">
      <c r="C80"/>
      <c r="D80"/>
      <c r="E80"/>
    </row>
    <row r="81" spans="3:5">
      <c r="C81"/>
      <c r="D81"/>
      <c r="E81"/>
    </row>
    <row r="82" spans="3:5">
      <c r="C82"/>
      <c r="D82"/>
      <c r="E82"/>
    </row>
    <row r="83" spans="3:5">
      <c r="C83"/>
      <c r="D83"/>
      <c r="E83"/>
    </row>
    <row r="84" spans="3:5">
      <c r="C84"/>
      <c r="D84"/>
      <c r="E84"/>
    </row>
    <row r="85" spans="3:5">
      <c r="C85"/>
      <c r="D85"/>
      <c r="E85"/>
    </row>
    <row r="86" spans="3:5">
      <c r="C86"/>
      <c r="D86"/>
      <c r="E86"/>
    </row>
    <row r="87" spans="3:5">
      <c r="C87"/>
      <c r="D87"/>
      <c r="E87"/>
    </row>
    <row r="88" spans="3:5">
      <c r="C88"/>
      <c r="D88"/>
      <c r="E88"/>
    </row>
    <row r="89" spans="3:5">
      <c r="C89"/>
      <c r="D89"/>
      <c r="E89"/>
    </row>
    <row r="90" spans="3:5">
      <c r="C90"/>
      <c r="D90"/>
      <c r="E90"/>
    </row>
    <row r="91" spans="3:5">
      <c r="C91"/>
      <c r="D91"/>
      <c r="E91"/>
    </row>
    <row r="92" spans="3:5">
      <c r="C92"/>
      <c r="D92"/>
      <c r="E92"/>
    </row>
    <row r="93" spans="3:5">
      <c r="C93"/>
      <c r="D93"/>
      <c r="E93"/>
    </row>
    <row r="94" spans="3:5">
      <c r="C94"/>
      <c r="D94"/>
      <c r="E94"/>
    </row>
    <row r="95" spans="3:5">
      <c r="C95"/>
      <c r="D95"/>
      <c r="E95"/>
    </row>
    <row r="96" spans="3:5">
      <c r="C96"/>
      <c r="D96"/>
      <c r="E96"/>
    </row>
    <row r="97" spans="3:5">
      <c r="C97"/>
      <c r="D97"/>
      <c r="E97"/>
    </row>
    <row r="98" spans="3:5">
      <c r="C98"/>
      <c r="D98"/>
      <c r="E98"/>
    </row>
    <row r="99" spans="3:5">
      <c r="C99"/>
      <c r="D99"/>
      <c r="E99"/>
    </row>
    <row r="100" spans="3:5">
      <c r="C100"/>
      <c r="D100"/>
      <c r="E100"/>
    </row>
    <row r="101" spans="3:5">
      <c r="C101"/>
      <c r="D101"/>
      <c r="E101"/>
    </row>
    <row r="102" spans="3:5">
      <c r="C102"/>
      <c r="D102"/>
      <c r="E102"/>
    </row>
    <row r="103" spans="3:5">
      <c r="C103"/>
      <c r="D103"/>
      <c r="E103"/>
    </row>
    <row r="104" spans="3:5">
      <c r="C104"/>
      <c r="D104"/>
      <c r="E104"/>
    </row>
    <row r="105" spans="3:5">
      <c r="C105"/>
      <c r="D105"/>
      <c r="E105"/>
    </row>
    <row r="106" spans="3:5">
      <c r="C106"/>
      <c r="D106"/>
      <c r="E106"/>
    </row>
    <row r="107" spans="3:5">
      <c r="C107"/>
      <c r="D107"/>
      <c r="E107"/>
    </row>
    <row r="108" spans="3:5">
      <c r="C108"/>
      <c r="D108"/>
      <c r="E108"/>
    </row>
    <row r="109" spans="3:5">
      <c r="C109"/>
      <c r="D109"/>
      <c r="E109"/>
    </row>
    <row r="110" spans="3:5">
      <c r="C110"/>
      <c r="D110"/>
      <c r="E110"/>
    </row>
    <row r="111" spans="3:5">
      <c r="C111"/>
      <c r="D111"/>
      <c r="E111"/>
    </row>
    <row r="112" spans="3:5">
      <c r="C112"/>
      <c r="D112"/>
      <c r="E112"/>
    </row>
    <row r="113" spans="3:5">
      <c r="C113"/>
      <c r="D113"/>
      <c r="E113"/>
    </row>
    <row r="114" spans="3:5">
      <c r="C114"/>
      <c r="D114"/>
      <c r="E114"/>
    </row>
    <row r="115" spans="3:5">
      <c r="C115"/>
      <c r="D115"/>
      <c r="E115"/>
    </row>
    <row r="116" spans="3:5">
      <c r="C116"/>
      <c r="D116"/>
      <c r="E116"/>
    </row>
    <row r="117" spans="3:5">
      <c r="C117"/>
      <c r="D117"/>
      <c r="E117"/>
    </row>
    <row r="118" spans="3:5">
      <c r="C118"/>
      <c r="D118"/>
      <c r="E118"/>
    </row>
    <row r="119" spans="3:5">
      <c r="C119"/>
      <c r="D119"/>
      <c r="E119"/>
    </row>
    <row r="120" spans="3:5">
      <c r="C120"/>
      <c r="D120"/>
      <c r="E120"/>
    </row>
    <row r="121" spans="3:5">
      <c r="C121"/>
      <c r="D121"/>
      <c r="E121"/>
    </row>
    <row r="122" spans="3:5">
      <c r="C122"/>
      <c r="D122"/>
      <c r="E122"/>
    </row>
    <row r="123" spans="3:5">
      <c r="C123"/>
      <c r="D123"/>
      <c r="E123"/>
    </row>
    <row r="124" spans="3:5">
      <c r="C124"/>
      <c r="D124"/>
      <c r="E124"/>
    </row>
    <row r="125" spans="3:5">
      <c r="C125"/>
      <c r="D125"/>
      <c r="E125"/>
    </row>
    <row r="126" spans="3:5">
      <c r="C126"/>
      <c r="D126"/>
      <c r="E126"/>
    </row>
    <row r="127" spans="3:5">
      <c r="C127"/>
      <c r="D127"/>
      <c r="E127"/>
    </row>
    <row r="128" spans="3:5">
      <c r="C128"/>
      <c r="D128"/>
      <c r="E128"/>
    </row>
    <row r="129" spans="3:5">
      <c r="C129"/>
      <c r="D129"/>
      <c r="E129"/>
    </row>
    <row r="130" spans="3:5">
      <c r="C130"/>
      <c r="D130"/>
      <c r="E130"/>
    </row>
    <row r="131" spans="3:5">
      <c r="C131"/>
      <c r="D131"/>
      <c r="E131"/>
    </row>
    <row r="132" spans="3:5">
      <c r="C132"/>
      <c r="D132"/>
      <c r="E132"/>
    </row>
    <row r="133" spans="3:5">
      <c r="C133"/>
      <c r="D133"/>
      <c r="E133"/>
    </row>
    <row r="134" spans="3:5">
      <c r="C134"/>
      <c r="D134"/>
      <c r="E134"/>
    </row>
    <row r="135" spans="3:5">
      <c r="C135"/>
      <c r="D135"/>
      <c r="E135"/>
    </row>
    <row r="136" spans="3:5">
      <c r="C136"/>
      <c r="D136"/>
      <c r="E136"/>
    </row>
    <row r="137" spans="3:5">
      <c r="C137"/>
      <c r="D137"/>
      <c r="E137"/>
    </row>
    <row r="138" spans="3:5">
      <c r="C138"/>
      <c r="D138"/>
      <c r="E138"/>
    </row>
    <row r="139" spans="3:5">
      <c r="C139"/>
      <c r="D139"/>
      <c r="E139"/>
    </row>
    <row r="140" spans="3:5">
      <c r="C140"/>
      <c r="D140"/>
      <c r="E140"/>
    </row>
    <row r="141" spans="3:5">
      <c r="C141"/>
      <c r="D141"/>
      <c r="E141"/>
    </row>
    <row r="142" spans="3:5">
      <c r="C142"/>
      <c r="D142"/>
      <c r="E142"/>
    </row>
    <row r="143" spans="3:5">
      <c r="C143"/>
      <c r="D143"/>
      <c r="E143"/>
    </row>
    <row r="144" spans="3:5">
      <c r="C144"/>
      <c r="D144"/>
      <c r="E144"/>
    </row>
    <row r="145" spans="3:5">
      <c r="C145"/>
      <c r="D145"/>
      <c r="E145"/>
    </row>
    <row r="146" spans="3:5">
      <c r="C146"/>
      <c r="D146"/>
      <c r="E146"/>
    </row>
    <row r="147" spans="3:5">
      <c r="C147"/>
      <c r="D147"/>
      <c r="E147"/>
    </row>
    <row r="148" spans="3:5">
      <c r="C148"/>
      <c r="D148"/>
      <c r="E148"/>
    </row>
    <row r="149" spans="3:5">
      <c r="C149"/>
      <c r="D149"/>
      <c r="E149"/>
    </row>
    <row r="150" spans="3:5">
      <c r="C150"/>
      <c r="D150"/>
      <c r="E150"/>
    </row>
    <row r="151" spans="3:5">
      <c r="C151"/>
      <c r="D151"/>
      <c r="E151"/>
    </row>
    <row r="152" spans="3:5">
      <c r="C152"/>
      <c r="D152"/>
      <c r="E152"/>
    </row>
    <row r="153" spans="3:5">
      <c r="C153"/>
      <c r="D153"/>
      <c r="E153"/>
    </row>
    <row r="154" spans="3:5">
      <c r="C154"/>
      <c r="D154"/>
      <c r="E154"/>
    </row>
    <row r="155" spans="3:5">
      <c r="C155"/>
      <c r="D155"/>
      <c r="E155"/>
    </row>
    <row r="156" spans="3:5">
      <c r="C156"/>
      <c r="D156"/>
      <c r="E156"/>
    </row>
    <row r="157" spans="3:5">
      <c r="C157"/>
      <c r="D157"/>
      <c r="E157"/>
    </row>
    <row r="158" spans="3:5">
      <c r="C158"/>
      <c r="D158"/>
      <c r="E158"/>
    </row>
    <row r="159" spans="3:5">
      <c r="C159"/>
      <c r="D159"/>
      <c r="E159"/>
    </row>
    <row r="160" spans="3:5">
      <c r="C160"/>
      <c r="D160"/>
      <c r="E160"/>
    </row>
    <row r="161" spans="3:5">
      <c r="C161"/>
      <c r="D161"/>
      <c r="E161"/>
    </row>
    <row r="162" spans="3:5">
      <c r="C162"/>
      <c r="D162"/>
      <c r="E162"/>
    </row>
    <row r="163" spans="3:5">
      <c r="C163"/>
      <c r="D163"/>
      <c r="E163"/>
    </row>
    <row r="164" spans="3:5">
      <c r="C164"/>
      <c r="D164"/>
      <c r="E164"/>
    </row>
    <row r="165" spans="3:5">
      <c r="C165"/>
      <c r="D165"/>
      <c r="E165"/>
    </row>
    <row r="166" spans="3:5">
      <c r="C166"/>
      <c r="D166"/>
      <c r="E166"/>
    </row>
    <row r="167" spans="3:5">
      <c r="C167"/>
      <c r="D167"/>
      <c r="E167"/>
    </row>
    <row r="168" spans="3:5">
      <c r="C168"/>
      <c r="D168"/>
      <c r="E168"/>
    </row>
    <row r="169" spans="3:5">
      <c r="C169"/>
      <c r="D169"/>
      <c r="E169"/>
    </row>
    <row r="170" spans="3:5">
      <c r="C170"/>
      <c r="D170"/>
      <c r="E170"/>
    </row>
    <row r="171" spans="3:5">
      <c r="C171"/>
      <c r="D171"/>
      <c r="E171"/>
    </row>
    <row r="172" spans="3:5">
      <c r="C172"/>
      <c r="D172"/>
      <c r="E172"/>
    </row>
    <row r="173" spans="3:5">
      <c r="C173"/>
      <c r="D173"/>
      <c r="E173"/>
    </row>
    <row r="174" spans="3:5">
      <c r="C174"/>
      <c r="D174"/>
      <c r="E174"/>
    </row>
    <row r="175" spans="3:5">
      <c r="C175"/>
      <c r="D175"/>
      <c r="E175"/>
    </row>
    <row r="176" spans="3:5">
      <c r="C176"/>
      <c r="D176"/>
      <c r="E176"/>
    </row>
    <row r="177" spans="3:5">
      <c r="C177"/>
      <c r="D177"/>
      <c r="E177"/>
    </row>
    <row r="178" spans="3:5">
      <c r="C178"/>
      <c r="D178"/>
      <c r="E178"/>
    </row>
    <row r="179" spans="3:5">
      <c r="C179"/>
      <c r="D179"/>
      <c r="E179"/>
    </row>
    <row r="180" spans="3:5">
      <c r="C180"/>
      <c r="D180"/>
      <c r="E180"/>
    </row>
    <row r="181" spans="3:5">
      <c r="C181"/>
      <c r="D181"/>
      <c r="E181"/>
    </row>
    <row r="182" spans="3:5">
      <c r="C182"/>
      <c r="D182"/>
      <c r="E182"/>
    </row>
    <row r="183" spans="3:5">
      <c r="C183"/>
      <c r="D183"/>
      <c r="E183"/>
    </row>
    <row r="184" spans="3:5">
      <c r="C184"/>
      <c r="D184"/>
      <c r="E184"/>
    </row>
    <row r="185" spans="3:5">
      <c r="C185"/>
      <c r="D185"/>
      <c r="E185"/>
    </row>
    <row r="186" spans="3:5">
      <c r="C186"/>
      <c r="D186"/>
      <c r="E186"/>
    </row>
    <row r="187" spans="3:5">
      <c r="C187"/>
      <c r="D187"/>
      <c r="E187"/>
    </row>
    <row r="188" spans="3:5">
      <c r="C188"/>
      <c r="D188"/>
      <c r="E188"/>
    </row>
    <row r="189" spans="3:5">
      <c r="C189"/>
      <c r="D189"/>
      <c r="E189"/>
    </row>
    <row r="190" spans="3:5">
      <c r="C190"/>
      <c r="D190"/>
      <c r="E190"/>
    </row>
    <row r="191" spans="3:5">
      <c r="C191"/>
      <c r="D191"/>
      <c r="E191"/>
    </row>
    <row r="192" spans="3:5">
      <c r="C192"/>
      <c r="D192"/>
      <c r="E192"/>
    </row>
    <row r="193" spans="3:5">
      <c r="C193"/>
      <c r="D193"/>
      <c r="E193"/>
    </row>
    <row r="194" spans="3:5">
      <c r="C194"/>
      <c r="D194"/>
      <c r="E194"/>
    </row>
    <row r="195" spans="3:5">
      <c r="C195"/>
      <c r="D195"/>
      <c r="E195"/>
    </row>
    <row r="196" spans="3:5">
      <c r="C196"/>
      <c r="D196"/>
      <c r="E196"/>
    </row>
    <row r="197" spans="3:5">
      <c r="C197"/>
      <c r="D197"/>
      <c r="E197"/>
    </row>
    <row r="198" spans="3:5">
      <c r="C198"/>
      <c r="D198"/>
      <c r="E198"/>
    </row>
    <row r="199" spans="3:5">
      <c r="C199"/>
      <c r="D199"/>
      <c r="E199"/>
    </row>
    <row r="200" spans="3:5">
      <c r="C200"/>
      <c r="D200"/>
      <c r="E200"/>
    </row>
    <row r="201" spans="3:5">
      <c r="C201"/>
      <c r="D201"/>
      <c r="E201"/>
    </row>
    <row r="202" spans="3:5">
      <c r="C202"/>
      <c r="D202"/>
      <c r="E202"/>
    </row>
    <row r="203" spans="3:5">
      <c r="C203"/>
      <c r="D203"/>
      <c r="E203"/>
    </row>
    <row r="204" spans="3:5">
      <c r="C204"/>
      <c r="D204"/>
      <c r="E204"/>
    </row>
    <row r="205" spans="3:5">
      <c r="C205"/>
      <c r="D205"/>
      <c r="E205"/>
    </row>
  </sheetData>
  <mergeCells count="9">
    <mergeCell ref="G23:H23"/>
    <mergeCell ref="G26:K28"/>
    <mergeCell ref="G30:K32"/>
    <mergeCell ref="B9:D9"/>
    <mergeCell ref="B10:D10"/>
    <mergeCell ref="B17:F17"/>
    <mergeCell ref="B18:F18"/>
    <mergeCell ref="H18:K19"/>
    <mergeCell ref="D24:F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8CAD-EC0D-4859-821F-94D54AFAA964}">
  <dimension ref="A1:Y205"/>
  <sheetViews>
    <sheetView zoomScale="85" zoomScaleNormal="85" workbookViewId="0">
      <selection activeCell="D28" sqref="D28"/>
    </sheetView>
  </sheetViews>
  <sheetFormatPr defaultColWidth="11" defaultRowHeight="15.75"/>
  <cols>
    <col min="2" max="2" width="11.125" customWidth="1"/>
    <col min="3" max="3" width="13.375" style="6" customWidth="1"/>
    <col min="4" max="4" width="21.375" style="6" customWidth="1"/>
    <col min="5" max="5" width="15.625" style="6" customWidth="1"/>
    <col min="6" max="6" width="11.5" style="6" customWidth="1"/>
    <col min="7" max="7" width="11" style="6"/>
    <col min="9" max="9" width="18.625" bestFit="1" customWidth="1"/>
    <col min="11" max="11" width="11.375" bestFit="1" customWidth="1"/>
    <col min="12" max="12" width="16.125" customWidth="1"/>
    <col min="13" max="13" width="15.375" bestFit="1" customWidth="1"/>
    <col min="25" max="25" width="16.5" customWidth="1"/>
  </cols>
  <sheetData>
    <row r="1" spans="1:25">
      <c r="A1" s="5"/>
    </row>
    <row r="2" spans="1:25" s="7" customFormat="1" ht="13.5" thickBot="1">
      <c r="B2" s="8"/>
      <c r="C2" s="17"/>
      <c r="D2" s="17"/>
      <c r="E2" s="8"/>
      <c r="F2" s="9"/>
      <c r="G2" s="10"/>
      <c r="J2" s="17"/>
      <c r="K2" s="17"/>
    </row>
    <row r="3" spans="1:25" s="7" customFormat="1" ht="26.45" customHeight="1" thickBot="1">
      <c r="A3" s="31" t="s">
        <v>21</v>
      </c>
      <c r="C3" s="103" t="s">
        <v>49</v>
      </c>
      <c r="D3" s="104"/>
      <c r="E3" s="104"/>
      <c r="F3" s="104"/>
      <c r="G3" s="104"/>
      <c r="H3" s="105"/>
      <c r="I3"/>
      <c r="J3"/>
      <c r="K3"/>
      <c r="L3"/>
      <c r="M3"/>
      <c r="N3"/>
      <c r="Y3" s="12"/>
    </row>
    <row r="4" spans="1:25" ht="16.5" thickBot="1">
      <c r="C4"/>
      <c r="D4"/>
      <c r="E4"/>
      <c r="G4" s="2"/>
      <c r="N4" s="6"/>
      <c r="O4" s="6"/>
      <c r="P4" s="6"/>
      <c r="Q4" s="6"/>
      <c r="R4" s="6"/>
      <c r="S4" s="6"/>
      <c r="T4" s="6"/>
      <c r="U4" s="6"/>
    </row>
    <row r="5" spans="1:25" ht="16.5" thickBot="1">
      <c r="B5" s="27" t="s">
        <v>27</v>
      </c>
      <c r="C5" s="27" t="s">
        <v>50</v>
      </c>
      <c r="D5"/>
      <c r="E5" s="90" t="s">
        <v>51</v>
      </c>
      <c r="F5" s="92"/>
      <c r="H5" s="41" t="s">
        <v>52</v>
      </c>
      <c r="M5" s="14"/>
      <c r="O5" s="6"/>
      <c r="P5" s="6"/>
      <c r="Q5" s="6"/>
      <c r="R5" s="6"/>
      <c r="S5" s="6"/>
      <c r="T5" s="6"/>
      <c r="U5" s="6"/>
    </row>
    <row r="6" spans="1:25" ht="16.5" thickBot="1">
      <c r="B6" s="27">
        <v>0</v>
      </c>
      <c r="C6" s="30">
        <f>_xlfn.BINOM.DIST.RANGE(14,$H$6,B6)</f>
        <v>0.28833364151158847</v>
      </c>
      <c r="D6"/>
      <c r="E6" s="87" t="s">
        <v>53</v>
      </c>
      <c r="F6" s="89"/>
      <c r="H6" s="43">
        <f>'Exercício 1'!H13</f>
        <v>8.5000000000000006E-2</v>
      </c>
      <c r="I6" s="81" t="s">
        <v>54</v>
      </c>
      <c r="J6" s="82"/>
      <c r="O6" s="6"/>
      <c r="P6" s="6"/>
      <c r="Q6" s="6"/>
      <c r="R6" s="6"/>
      <c r="S6" s="6"/>
      <c r="T6" s="6"/>
      <c r="U6" s="6"/>
    </row>
    <row r="7" spans="1:25">
      <c r="B7" s="27">
        <v>1</v>
      </c>
      <c r="C7" s="30">
        <f t="shared" ref="C7:C20" si="0">_xlfn.BINOM.DIST.RANGE(14,$H$6,B7)</f>
        <v>0.37499129333201114</v>
      </c>
      <c r="D7"/>
      <c r="E7"/>
      <c r="N7" s="6"/>
      <c r="O7" s="6"/>
      <c r="P7" s="6"/>
      <c r="Q7" s="6"/>
      <c r="R7" s="6"/>
      <c r="S7" s="6"/>
      <c r="T7" s="6"/>
      <c r="U7" s="6"/>
    </row>
    <row r="8" spans="1:25" ht="16.5" thickBot="1">
      <c r="B8" s="27">
        <v>2</v>
      </c>
      <c r="C8" s="30">
        <f t="shared" si="0"/>
        <v>0.22642916892452045</v>
      </c>
      <c r="D8"/>
      <c r="E8"/>
    </row>
    <row r="9" spans="1:25">
      <c r="B9" s="27">
        <v>3</v>
      </c>
      <c r="C9" s="30">
        <f t="shared" si="0"/>
        <v>8.4137614682335424E-2</v>
      </c>
      <c r="D9"/>
      <c r="E9" s="106"/>
      <c r="F9" s="107"/>
      <c r="G9" s="107"/>
      <c r="H9" s="108"/>
      <c r="J9" s="15"/>
      <c r="K9" s="15"/>
    </row>
    <row r="10" spans="1:25" ht="16.5" thickBot="1">
      <c r="B10" s="27">
        <v>4</v>
      </c>
      <c r="C10" s="30">
        <f t="shared" si="0"/>
        <v>2.1494172056826126E-2</v>
      </c>
      <c r="D10"/>
      <c r="E10" s="109"/>
      <c r="F10" s="110"/>
      <c r="G10" s="110"/>
      <c r="H10" s="111"/>
      <c r="J10" s="2"/>
      <c r="O10" s="15"/>
    </row>
    <row r="11" spans="1:25">
      <c r="B11" s="27">
        <v>5</v>
      </c>
      <c r="C11" s="30">
        <f t="shared" si="0"/>
        <v>3.993452731869334E-3</v>
      </c>
      <c r="D11"/>
      <c r="E11"/>
      <c r="O11" s="15"/>
    </row>
    <row r="12" spans="1:25">
      <c r="B12" s="27">
        <v>6</v>
      </c>
      <c r="C12" s="30">
        <f t="shared" si="0"/>
        <v>5.5646472493261307E-4</v>
      </c>
      <c r="D12"/>
      <c r="E12" s="27" t="s">
        <v>55</v>
      </c>
      <c r="F12" s="30">
        <f>SUM(C13:C20)</f>
        <v>6.4192035916398109E-5</v>
      </c>
      <c r="G12" s="112" t="s">
        <v>56</v>
      </c>
      <c r="H12" s="82"/>
      <c r="X12" s="14"/>
    </row>
    <row r="13" spans="1:25">
      <c r="B13" s="27">
        <v>7</v>
      </c>
      <c r="C13" s="30">
        <f t="shared" si="0"/>
        <v>5.9078222163025179E-5</v>
      </c>
      <c r="D13"/>
      <c r="E13" s="27" t="s">
        <v>57</v>
      </c>
      <c r="F13" s="30">
        <f>SUM(C9:C20)</f>
        <v>0.11024589623187989</v>
      </c>
      <c r="G13" s="112" t="s">
        <v>58</v>
      </c>
      <c r="H13" s="82"/>
    </row>
    <row r="14" spans="1:25">
      <c r="B14" s="27">
        <v>8</v>
      </c>
      <c r="C14" s="30">
        <f t="shared" si="0"/>
        <v>4.8021232495901669E-6</v>
      </c>
      <c r="D14"/>
      <c r="E14"/>
    </row>
    <row r="15" spans="1:25">
      <c r="B15" s="27">
        <v>9</v>
      </c>
      <c r="C15" s="30">
        <f t="shared" si="0"/>
        <v>2.9739925407297861E-7</v>
      </c>
      <c r="D15"/>
      <c r="E15"/>
    </row>
    <row r="16" spans="1:25">
      <c r="B16" s="27">
        <v>10</v>
      </c>
      <c r="C16" s="30">
        <f t="shared" si="0"/>
        <v>1.3813626555302313E-8</v>
      </c>
      <c r="D16"/>
      <c r="E16" s="39" t="s">
        <v>59</v>
      </c>
      <c r="F16" s="40">
        <f>F12</f>
        <v>6.4192035916398109E-5</v>
      </c>
      <c r="G16" s="6" t="s">
        <v>60</v>
      </c>
    </row>
    <row r="17" spans="1:13">
      <c r="B17" s="27">
        <v>11</v>
      </c>
      <c r="C17" s="30">
        <f t="shared" si="0"/>
        <v>4.6663020653778465E-10</v>
      </c>
      <c r="D17"/>
      <c r="E17"/>
    </row>
    <row r="18" spans="1:13">
      <c r="B18" s="27">
        <v>12</v>
      </c>
      <c r="C18" s="30">
        <f t="shared" si="0"/>
        <v>1.083704031576823E-11</v>
      </c>
      <c r="D18"/>
      <c r="E18"/>
    </row>
    <row r="19" spans="1:13">
      <c r="B19" s="27">
        <v>13</v>
      </c>
      <c r="C19" s="30">
        <f t="shared" si="0"/>
        <v>1.5487993725772151E-13</v>
      </c>
      <c r="D19"/>
      <c r="E19" s="113" t="s">
        <v>61</v>
      </c>
      <c r="F19" s="113"/>
      <c r="G19" s="40">
        <f>F16/F13</f>
        <v>5.8226236177882917E-4</v>
      </c>
      <c r="H19" s="6" t="s">
        <v>62</v>
      </c>
    </row>
    <row r="20" spans="1:13">
      <c r="B20" s="27">
        <v>14</v>
      </c>
      <c r="C20" s="30">
        <f t="shared" si="0"/>
        <v>1.0276966953088465E-15</v>
      </c>
      <c r="D20"/>
      <c r="E20"/>
    </row>
    <row r="21" spans="1:13">
      <c r="C21"/>
      <c r="D21"/>
      <c r="E21"/>
    </row>
    <row r="22" spans="1:13" ht="16.5" thickBot="1">
      <c r="C22"/>
      <c r="D22"/>
      <c r="E22"/>
    </row>
    <row r="23" spans="1:13" ht="16.5" thickBot="1">
      <c r="B23" s="90" t="s">
        <v>63</v>
      </c>
      <c r="C23" s="91"/>
      <c r="D23" s="92"/>
      <c r="E23"/>
      <c r="G23"/>
    </row>
    <row r="24" spans="1:13">
      <c r="B24" s="6"/>
      <c r="C24"/>
      <c r="D24"/>
      <c r="E24"/>
      <c r="G24"/>
    </row>
    <row r="25" spans="1:13">
      <c r="B25" s="114" t="s">
        <v>64</v>
      </c>
      <c r="C25" s="114"/>
      <c r="D25" s="114"/>
      <c r="E25"/>
      <c r="G25"/>
    </row>
    <row r="26" spans="1:13">
      <c r="C26"/>
      <c r="D26"/>
      <c r="E26"/>
    </row>
    <row r="27" spans="1:13">
      <c r="C27"/>
      <c r="D27"/>
      <c r="E27"/>
      <c r="L27" s="6"/>
      <c r="M27" s="33"/>
    </row>
    <row r="28" spans="1:13" ht="18.75">
      <c r="A28" s="31" t="s">
        <v>37</v>
      </c>
      <c r="C28"/>
      <c r="D28"/>
      <c r="E28"/>
      <c r="L28" s="6"/>
      <c r="M28" s="33"/>
    </row>
    <row r="29" spans="1:13">
      <c r="C29"/>
      <c r="D29"/>
      <c r="E29"/>
    </row>
    <row r="30" spans="1:13" ht="16.5" thickBot="1">
      <c r="C30"/>
      <c r="D30"/>
      <c r="E30"/>
      <c r="G30" s="33"/>
      <c r="L30" s="6"/>
      <c r="M30" s="36"/>
    </row>
    <row r="31" spans="1:13">
      <c r="B31" s="93" t="s">
        <v>65</v>
      </c>
      <c r="C31" s="94"/>
      <c r="D31" s="94"/>
      <c r="E31" s="94"/>
      <c r="F31" s="94"/>
      <c r="G31" s="95"/>
    </row>
    <row r="32" spans="1:13" ht="16.5" thickBot="1">
      <c r="B32" s="96" t="s">
        <v>66</v>
      </c>
      <c r="C32" s="97"/>
      <c r="D32" s="97"/>
      <c r="E32" s="97"/>
      <c r="F32" s="97"/>
      <c r="G32" s="98"/>
    </row>
    <row r="33" spans="2:13">
      <c r="C33"/>
      <c r="D33"/>
      <c r="E33"/>
    </row>
    <row r="34" spans="2:13" ht="16.5" thickBot="1">
      <c r="C34"/>
      <c r="D34"/>
      <c r="E34"/>
    </row>
    <row r="35" spans="2:13" ht="16.5" thickBot="1">
      <c r="B35" s="99" t="s">
        <v>67</v>
      </c>
      <c r="C35" s="100"/>
      <c r="D35" s="100"/>
      <c r="E35" s="100"/>
      <c r="F35" s="100"/>
      <c r="G35" s="100"/>
      <c r="H35" s="100"/>
      <c r="I35" s="100"/>
      <c r="J35" s="101"/>
      <c r="K35" s="61">
        <f>C9*C6+C8*C7+C8*C7+C6*C9</f>
        <v>0.21833734346511002</v>
      </c>
      <c r="L35" s="102" t="s">
        <v>68</v>
      </c>
      <c r="M35" s="82"/>
    </row>
    <row r="36" spans="2:13">
      <c r="C36"/>
      <c r="D36"/>
      <c r="E36"/>
      <c r="L36" s="6"/>
      <c r="M36" s="36"/>
    </row>
    <row r="37" spans="2:13">
      <c r="C37"/>
      <c r="D37"/>
      <c r="E37"/>
    </row>
    <row r="38" spans="2:13">
      <c r="C38"/>
      <c r="D38"/>
      <c r="E38"/>
    </row>
    <row r="39" spans="2:13">
      <c r="C39"/>
      <c r="D39"/>
      <c r="E39"/>
    </row>
    <row r="40" spans="2:13">
      <c r="C40"/>
      <c r="D40"/>
      <c r="E40"/>
    </row>
    <row r="41" spans="2:13">
      <c r="C41"/>
      <c r="D41"/>
      <c r="E41"/>
    </row>
    <row r="42" spans="2:13">
      <c r="C42"/>
      <c r="D42"/>
      <c r="E42"/>
    </row>
    <row r="43" spans="2:13">
      <c r="C43"/>
      <c r="D43"/>
      <c r="E43"/>
    </row>
    <row r="44" spans="2:13">
      <c r="C44"/>
      <c r="D44"/>
      <c r="E44"/>
    </row>
    <row r="45" spans="2:13">
      <c r="C45"/>
      <c r="D45"/>
      <c r="E45"/>
    </row>
    <row r="46" spans="2:13">
      <c r="C46"/>
      <c r="D46"/>
      <c r="E46"/>
    </row>
    <row r="47" spans="2:13">
      <c r="C47"/>
      <c r="D47"/>
      <c r="E47"/>
    </row>
    <row r="48" spans="2:13">
      <c r="C48"/>
      <c r="D48"/>
      <c r="E48"/>
    </row>
    <row r="49" spans="3:5">
      <c r="C49"/>
      <c r="D49"/>
      <c r="E49"/>
    </row>
    <row r="50" spans="3:5">
      <c r="C50"/>
      <c r="D50"/>
      <c r="E50"/>
    </row>
    <row r="51" spans="3:5">
      <c r="C51"/>
      <c r="D51"/>
      <c r="E51"/>
    </row>
    <row r="52" spans="3:5">
      <c r="C52"/>
      <c r="D52"/>
      <c r="E52"/>
    </row>
    <row r="53" spans="3:5">
      <c r="C53"/>
      <c r="D53"/>
      <c r="E53"/>
    </row>
    <row r="54" spans="3:5">
      <c r="C54"/>
      <c r="D54"/>
      <c r="E54"/>
    </row>
    <row r="55" spans="3:5">
      <c r="C55"/>
      <c r="D55"/>
      <c r="E55"/>
    </row>
    <row r="56" spans="3:5">
      <c r="C56"/>
      <c r="D56"/>
      <c r="E56"/>
    </row>
    <row r="57" spans="3:5">
      <c r="C57"/>
      <c r="D57"/>
      <c r="E57"/>
    </row>
    <row r="58" spans="3:5">
      <c r="C58"/>
      <c r="D58"/>
      <c r="E58"/>
    </row>
    <row r="59" spans="3:5">
      <c r="C59"/>
      <c r="D59"/>
      <c r="E59"/>
    </row>
    <row r="60" spans="3:5">
      <c r="C60"/>
      <c r="D60"/>
      <c r="E60"/>
    </row>
    <row r="61" spans="3:5">
      <c r="C61"/>
      <c r="D61"/>
      <c r="E61"/>
    </row>
    <row r="62" spans="3:5">
      <c r="C62"/>
      <c r="D62"/>
      <c r="E62"/>
    </row>
    <row r="63" spans="3:5">
      <c r="C63"/>
      <c r="D63"/>
      <c r="E63"/>
    </row>
    <row r="64" spans="3:5">
      <c r="C64"/>
      <c r="D64"/>
      <c r="E64"/>
    </row>
    <row r="65" spans="3:5">
      <c r="C65"/>
      <c r="D65"/>
      <c r="E65"/>
    </row>
    <row r="66" spans="3:5">
      <c r="C66"/>
      <c r="D66"/>
      <c r="E66"/>
    </row>
    <row r="67" spans="3:5">
      <c r="C67"/>
      <c r="D67"/>
      <c r="E67"/>
    </row>
    <row r="68" spans="3:5">
      <c r="C68"/>
      <c r="D68"/>
      <c r="E68"/>
    </row>
    <row r="69" spans="3:5">
      <c r="C69"/>
      <c r="D69"/>
      <c r="E69"/>
    </row>
    <row r="70" spans="3:5">
      <c r="C70"/>
      <c r="D70"/>
      <c r="E70"/>
    </row>
    <row r="71" spans="3:5">
      <c r="C71"/>
      <c r="D71"/>
      <c r="E71"/>
    </row>
    <row r="72" spans="3:5">
      <c r="C72"/>
      <c r="D72"/>
      <c r="E72"/>
    </row>
    <row r="73" spans="3:5">
      <c r="C73"/>
      <c r="D73"/>
      <c r="E73"/>
    </row>
    <row r="74" spans="3:5">
      <c r="C74"/>
      <c r="D74"/>
      <c r="E74"/>
    </row>
    <row r="75" spans="3:5">
      <c r="C75"/>
      <c r="D75"/>
      <c r="E75"/>
    </row>
    <row r="76" spans="3:5">
      <c r="C76"/>
      <c r="D76"/>
      <c r="E76"/>
    </row>
    <row r="77" spans="3:5">
      <c r="C77"/>
      <c r="D77"/>
      <c r="E77"/>
    </row>
    <row r="78" spans="3:5">
      <c r="C78"/>
      <c r="D78"/>
      <c r="E78"/>
    </row>
    <row r="79" spans="3:5">
      <c r="C79"/>
      <c r="D79"/>
      <c r="E79"/>
    </row>
    <row r="80" spans="3:5">
      <c r="C80"/>
      <c r="D80"/>
      <c r="E80"/>
    </row>
    <row r="81" spans="3:5">
      <c r="C81"/>
      <c r="D81"/>
      <c r="E81"/>
    </row>
    <row r="82" spans="3:5">
      <c r="C82"/>
      <c r="D82"/>
      <c r="E82"/>
    </row>
    <row r="83" spans="3:5">
      <c r="C83"/>
      <c r="D83"/>
      <c r="E83"/>
    </row>
    <row r="84" spans="3:5">
      <c r="C84"/>
      <c r="D84"/>
      <c r="E84"/>
    </row>
    <row r="85" spans="3:5">
      <c r="C85"/>
      <c r="D85"/>
      <c r="E85"/>
    </row>
    <row r="86" spans="3:5">
      <c r="C86"/>
      <c r="D86"/>
      <c r="E86"/>
    </row>
    <row r="87" spans="3:5">
      <c r="C87"/>
      <c r="D87"/>
      <c r="E87"/>
    </row>
    <row r="88" spans="3:5">
      <c r="C88"/>
      <c r="D88"/>
      <c r="E88"/>
    </row>
    <row r="89" spans="3:5">
      <c r="C89"/>
      <c r="D89"/>
      <c r="E89"/>
    </row>
    <row r="90" spans="3:5">
      <c r="C90"/>
      <c r="D90"/>
      <c r="E90"/>
    </row>
    <row r="91" spans="3:5">
      <c r="C91"/>
      <c r="D91"/>
      <c r="E91"/>
    </row>
    <row r="92" spans="3:5">
      <c r="C92"/>
      <c r="D92"/>
      <c r="E92"/>
    </row>
    <row r="93" spans="3:5">
      <c r="C93"/>
      <c r="D93"/>
      <c r="E93"/>
    </row>
    <row r="94" spans="3:5">
      <c r="C94"/>
      <c r="D94"/>
      <c r="E94"/>
    </row>
    <row r="95" spans="3:5">
      <c r="C95"/>
      <c r="D95"/>
      <c r="E95"/>
    </row>
    <row r="96" spans="3:5">
      <c r="C96"/>
      <c r="D96"/>
      <c r="E96"/>
    </row>
    <row r="97" spans="3:5">
      <c r="C97"/>
      <c r="D97"/>
      <c r="E97"/>
    </row>
    <row r="98" spans="3:5">
      <c r="C98"/>
      <c r="D98"/>
      <c r="E98"/>
    </row>
    <row r="99" spans="3:5">
      <c r="C99"/>
      <c r="D99"/>
      <c r="E99"/>
    </row>
    <row r="100" spans="3:5">
      <c r="C100"/>
      <c r="D100"/>
      <c r="E100"/>
    </row>
    <row r="101" spans="3:5">
      <c r="C101"/>
      <c r="D101"/>
      <c r="E101"/>
    </row>
    <row r="102" spans="3:5">
      <c r="C102"/>
      <c r="D102"/>
      <c r="E102"/>
    </row>
    <row r="103" spans="3:5">
      <c r="C103"/>
      <c r="D103"/>
      <c r="E103"/>
    </row>
    <row r="104" spans="3:5">
      <c r="C104"/>
      <c r="D104"/>
      <c r="E104"/>
    </row>
    <row r="105" spans="3:5">
      <c r="C105"/>
      <c r="D105"/>
      <c r="E105"/>
    </row>
    <row r="106" spans="3:5">
      <c r="C106"/>
      <c r="D106"/>
      <c r="E106"/>
    </row>
    <row r="107" spans="3:5">
      <c r="C107"/>
      <c r="D107"/>
      <c r="E107"/>
    </row>
    <row r="108" spans="3:5">
      <c r="C108"/>
      <c r="D108"/>
      <c r="E108"/>
    </row>
    <row r="109" spans="3:5">
      <c r="C109"/>
      <c r="D109"/>
      <c r="E109"/>
    </row>
    <row r="110" spans="3:5">
      <c r="C110"/>
      <c r="D110"/>
      <c r="E110"/>
    </row>
    <row r="111" spans="3:5">
      <c r="C111"/>
      <c r="D111"/>
      <c r="E111"/>
    </row>
    <row r="112" spans="3:5">
      <c r="C112"/>
      <c r="D112"/>
      <c r="E112"/>
    </row>
    <row r="113" spans="3:5">
      <c r="C113"/>
      <c r="D113"/>
      <c r="E113"/>
    </row>
    <row r="114" spans="3:5">
      <c r="C114"/>
      <c r="D114"/>
      <c r="E114"/>
    </row>
    <row r="115" spans="3:5">
      <c r="C115"/>
      <c r="D115"/>
      <c r="E115"/>
    </row>
    <row r="116" spans="3:5">
      <c r="C116"/>
      <c r="D116"/>
      <c r="E116"/>
    </row>
    <row r="117" spans="3:5">
      <c r="C117"/>
      <c r="D117"/>
      <c r="E117"/>
    </row>
    <row r="118" spans="3:5">
      <c r="C118"/>
      <c r="D118"/>
      <c r="E118"/>
    </row>
    <row r="119" spans="3:5">
      <c r="C119"/>
      <c r="D119"/>
      <c r="E119"/>
    </row>
    <row r="120" spans="3:5">
      <c r="C120"/>
      <c r="D120"/>
      <c r="E120"/>
    </row>
    <row r="121" spans="3:5">
      <c r="C121"/>
      <c r="D121"/>
      <c r="E121"/>
    </row>
    <row r="122" spans="3:5">
      <c r="C122"/>
      <c r="D122"/>
      <c r="E122"/>
    </row>
    <row r="123" spans="3:5">
      <c r="C123"/>
      <c r="D123"/>
      <c r="E123"/>
    </row>
    <row r="124" spans="3:5">
      <c r="C124"/>
      <c r="D124"/>
      <c r="E124"/>
    </row>
    <row r="125" spans="3:5">
      <c r="C125"/>
      <c r="D125"/>
      <c r="E125"/>
    </row>
    <row r="126" spans="3:5">
      <c r="C126"/>
      <c r="D126"/>
      <c r="E126"/>
    </row>
    <row r="127" spans="3:5">
      <c r="C127"/>
      <c r="D127"/>
      <c r="E127"/>
    </row>
    <row r="128" spans="3:5">
      <c r="C128"/>
      <c r="D128"/>
      <c r="E128"/>
    </row>
    <row r="129" spans="3:5">
      <c r="C129"/>
      <c r="D129"/>
      <c r="E129"/>
    </row>
    <row r="130" spans="3:5">
      <c r="C130"/>
      <c r="D130"/>
      <c r="E130"/>
    </row>
    <row r="131" spans="3:5">
      <c r="C131"/>
      <c r="D131"/>
      <c r="E131"/>
    </row>
    <row r="132" spans="3:5">
      <c r="C132"/>
      <c r="D132"/>
      <c r="E132"/>
    </row>
    <row r="133" spans="3:5">
      <c r="C133"/>
      <c r="D133"/>
      <c r="E133"/>
    </row>
    <row r="134" spans="3:5">
      <c r="C134"/>
      <c r="D134"/>
      <c r="E134"/>
    </row>
    <row r="135" spans="3:5">
      <c r="C135"/>
      <c r="D135"/>
      <c r="E135"/>
    </row>
    <row r="136" spans="3:5">
      <c r="C136"/>
      <c r="D136"/>
      <c r="E136"/>
    </row>
    <row r="137" spans="3:5">
      <c r="C137"/>
      <c r="D137"/>
      <c r="E137"/>
    </row>
    <row r="138" spans="3:5">
      <c r="C138"/>
      <c r="D138"/>
      <c r="E138"/>
    </row>
    <row r="139" spans="3:5">
      <c r="C139"/>
      <c r="D139"/>
      <c r="E139"/>
    </row>
    <row r="140" spans="3:5">
      <c r="C140"/>
      <c r="D140"/>
      <c r="E140"/>
    </row>
    <row r="141" spans="3:5">
      <c r="C141"/>
      <c r="D141"/>
      <c r="E141"/>
    </row>
    <row r="142" spans="3:5">
      <c r="C142"/>
      <c r="D142"/>
      <c r="E142"/>
    </row>
    <row r="143" spans="3:5">
      <c r="C143"/>
      <c r="D143"/>
      <c r="E143"/>
    </row>
    <row r="144" spans="3:5">
      <c r="C144"/>
      <c r="D144"/>
      <c r="E144"/>
    </row>
    <row r="145" spans="3:5">
      <c r="C145"/>
      <c r="D145"/>
      <c r="E145"/>
    </row>
    <row r="146" spans="3:5">
      <c r="C146"/>
      <c r="D146"/>
      <c r="E146"/>
    </row>
    <row r="147" spans="3:5">
      <c r="C147"/>
      <c r="D147"/>
      <c r="E147"/>
    </row>
    <row r="148" spans="3:5">
      <c r="C148"/>
      <c r="D148"/>
      <c r="E148"/>
    </row>
    <row r="149" spans="3:5">
      <c r="C149"/>
      <c r="D149"/>
      <c r="E149"/>
    </row>
    <row r="150" spans="3:5">
      <c r="C150"/>
      <c r="D150"/>
      <c r="E150"/>
    </row>
    <row r="151" spans="3:5">
      <c r="C151"/>
      <c r="D151"/>
      <c r="E151"/>
    </row>
    <row r="152" spans="3:5">
      <c r="C152"/>
      <c r="D152"/>
      <c r="E152"/>
    </row>
    <row r="153" spans="3:5">
      <c r="C153"/>
      <c r="D153"/>
      <c r="E153"/>
    </row>
    <row r="154" spans="3:5">
      <c r="C154"/>
      <c r="D154"/>
      <c r="E154"/>
    </row>
    <row r="155" spans="3:5">
      <c r="C155"/>
      <c r="D155"/>
      <c r="E155"/>
    </row>
    <row r="156" spans="3:5">
      <c r="C156"/>
      <c r="D156"/>
      <c r="E156"/>
    </row>
    <row r="157" spans="3:5">
      <c r="C157"/>
      <c r="D157"/>
      <c r="E157"/>
    </row>
    <row r="158" spans="3:5">
      <c r="C158"/>
      <c r="D158"/>
      <c r="E158"/>
    </row>
    <row r="159" spans="3:5">
      <c r="C159"/>
      <c r="D159"/>
      <c r="E159"/>
    </row>
    <row r="160" spans="3:5">
      <c r="C160"/>
      <c r="D160"/>
      <c r="E160"/>
    </row>
    <row r="161" spans="3:5">
      <c r="C161"/>
      <c r="D161"/>
      <c r="E161"/>
    </row>
    <row r="162" spans="3:5">
      <c r="C162"/>
      <c r="D162"/>
      <c r="E162"/>
    </row>
    <row r="163" spans="3:5">
      <c r="C163"/>
      <c r="D163"/>
      <c r="E163"/>
    </row>
    <row r="164" spans="3:5">
      <c r="C164"/>
      <c r="D164"/>
      <c r="E164"/>
    </row>
    <row r="165" spans="3:5">
      <c r="C165"/>
      <c r="D165"/>
      <c r="E165"/>
    </row>
    <row r="166" spans="3:5">
      <c r="C166"/>
      <c r="D166"/>
      <c r="E166"/>
    </row>
    <row r="167" spans="3:5">
      <c r="C167"/>
      <c r="D167"/>
      <c r="E167"/>
    </row>
    <row r="168" spans="3:5">
      <c r="C168"/>
      <c r="D168"/>
      <c r="E168"/>
    </row>
    <row r="169" spans="3:5">
      <c r="C169"/>
      <c r="D169"/>
      <c r="E169"/>
    </row>
    <row r="170" spans="3:5">
      <c r="C170"/>
      <c r="D170"/>
      <c r="E170"/>
    </row>
    <row r="171" spans="3:5">
      <c r="C171"/>
      <c r="D171"/>
      <c r="E171"/>
    </row>
    <row r="172" spans="3:5">
      <c r="C172"/>
      <c r="D172"/>
      <c r="E172"/>
    </row>
    <row r="173" spans="3:5">
      <c r="C173"/>
      <c r="D173"/>
      <c r="E173"/>
    </row>
    <row r="174" spans="3:5">
      <c r="C174"/>
      <c r="D174"/>
      <c r="E174"/>
    </row>
    <row r="175" spans="3:5">
      <c r="C175"/>
      <c r="D175"/>
      <c r="E175"/>
    </row>
    <row r="176" spans="3:5">
      <c r="C176"/>
      <c r="D176"/>
      <c r="E176"/>
    </row>
    <row r="177" spans="3:5">
      <c r="C177"/>
      <c r="D177"/>
      <c r="E177"/>
    </row>
    <row r="178" spans="3:5">
      <c r="C178"/>
      <c r="D178"/>
      <c r="E178"/>
    </row>
    <row r="179" spans="3:5">
      <c r="C179"/>
      <c r="D179"/>
      <c r="E179"/>
    </row>
    <row r="180" spans="3:5">
      <c r="C180"/>
      <c r="D180"/>
      <c r="E180"/>
    </row>
    <row r="181" spans="3:5">
      <c r="C181"/>
      <c r="D181"/>
      <c r="E181"/>
    </row>
    <row r="182" spans="3:5">
      <c r="C182"/>
      <c r="D182"/>
      <c r="E182"/>
    </row>
    <row r="183" spans="3:5">
      <c r="C183"/>
      <c r="D183"/>
      <c r="E183"/>
    </row>
    <row r="184" spans="3:5">
      <c r="C184"/>
      <c r="D184"/>
      <c r="E184"/>
    </row>
    <row r="185" spans="3:5">
      <c r="C185"/>
      <c r="D185"/>
      <c r="E185"/>
    </row>
    <row r="186" spans="3:5">
      <c r="C186"/>
      <c r="D186"/>
      <c r="E186"/>
    </row>
    <row r="187" spans="3:5">
      <c r="C187"/>
      <c r="D187"/>
      <c r="E187"/>
    </row>
    <row r="188" spans="3:5">
      <c r="C188"/>
      <c r="D188"/>
      <c r="E188"/>
    </row>
    <row r="189" spans="3:5">
      <c r="C189"/>
      <c r="D189"/>
      <c r="E189"/>
    </row>
    <row r="190" spans="3:5">
      <c r="C190"/>
      <c r="D190"/>
      <c r="E190"/>
    </row>
    <row r="191" spans="3:5">
      <c r="C191"/>
      <c r="D191"/>
      <c r="E191"/>
    </row>
    <row r="192" spans="3:5">
      <c r="C192"/>
      <c r="D192"/>
      <c r="E192"/>
    </row>
    <row r="193" spans="3:5">
      <c r="C193"/>
      <c r="D193"/>
      <c r="E193"/>
    </row>
    <row r="194" spans="3:5">
      <c r="C194"/>
      <c r="D194"/>
      <c r="E194"/>
    </row>
    <row r="195" spans="3:5">
      <c r="C195"/>
      <c r="D195"/>
      <c r="E195"/>
    </row>
    <row r="196" spans="3:5">
      <c r="C196"/>
      <c r="D196"/>
      <c r="E196"/>
    </row>
    <row r="197" spans="3:5">
      <c r="C197"/>
      <c r="D197"/>
      <c r="E197"/>
    </row>
    <row r="198" spans="3:5">
      <c r="C198"/>
      <c r="D198"/>
      <c r="E198"/>
    </row>
    <row r="199" spans="3:5">
      <c r="C199"/>
      <c r="D199"/>
      <c r="E199"/>
    </row>
    <row r="200" spans="3:5">
      <c r="C200"/>
      <c r="D200"/>
      <c r="E200"/>
    </row>
    <row r="201" spans="3:5">
      <c r="C201"/>
      <c r="D201"/>
      <c r="E201"/>
    </row>
    <row r="202" spans="3:5">
      <c r="C202"/>
      <c r="D202"/>
      <c r="E202"/>
    </row>
    <row r="203" spans="3:5">
      <c r="C203"/>
      <c r="D203"/>
      <c r="E203"/>
    </row>
    <row r="204" spans="3:5">
      <c r="C204"/>
      <c r="D204"/>
      <c r="E204"/>
    </row>
    <row r="205" spans="3:5">
      <c r="C205"/>
      <c r="D205"/>
      <c r="E205"/>
    </row>
  </sheetData>
  <mergeCells count="14">
    <mergeCell ref="B31:G31"/>
    <mergeCell ref="B32:G32"/>
    <mergeCell ref="B35:J35"/>
    <mergeCell ref="L35:M35"/>
    <mergeCell ref="C3:H3"/>
    <mergeCell ref="E5:F5"/>
    <mergeCell ref="E6:F6"/>
    <mergeCell ref="E9:H10"/>
    <mergeCell ref="B23:D23"/>
    <mergeCell ref="B25:D25"/>
    <mergeCell ref="G12:H12"/>
    <mergeCell ref="G13:H13"/>
    <mergeCell ref="E19:F19"/>
    <mergeCell ref="I6:J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5A5-FAE3-374C-9F53-323ACE2E7519}">
  <dimension ref="A1:AA1163"/>
  <sheetViews>
    <sheetView tabSelected="1" topLeftCell="H16" zoomScale="78" zoomScaleNormal="78" workbookViewId="0">
      <selection activeCell="M44" sqref="M44"/>
    </sheetView>
  </sheetViews>
  <sheetFormatPr defaultColWidth="11" defaultRowHeight="15.75"/>
  <cols>
    <col min="1" max="1" width="11" customWidth="1"/>
    <col min="3" max="5" width="11" style="6"/>
    <col min="6" max="6" width="11.5" style="6" customWidth="1"/>
    <col min="7" max="7" width="11" style="6"/>
    <col min="8" max="8" width="15.125" customWidth="1"/>
    <col min="9" max="10" width="16" customWidth="1"/>
    <col min="11" max="11" width="14.375" customWidth="1"/>
    <col min="12" max="12" width="26.375" customWidth="1"/>
    <col min="13" max="13" width="58.25" customWidth="1"/>
    <col min="14" max="14" width="12.5" customWidth="1"/>
    <col min="16" max="16" width="14.25" customWidth="1"/>
    <col min="19" max="19" width="13.25" customWidth="1"/>
    <col min="25" max="25" width="16.5" customWidth="1"/>
  </cols>
  <sheetData>
    <row r="1" spans="1:27">
      <c r="A1" s="5"/>
    </row>
    <row r="2" spans="1:27" s="7" customFormat="1" ht="16.5" customHeight="1">
      <c r="B2" s="8"/>
      <c r="C2" s="17"/>
      <c r="D2" s="17"/>
      <c r="E2" s="8"/>
      <c r="F2" s="9"/>
      <c r="G2" s="49" t="s">
        <v>69</v>
      </c>
      <c r="J2" s="17"/>
      <c r="K2" s="17"/>
      <c r="L2" s="52" t="s">
        <v>21</v>
      </c>
    </row>
    <row r="3" spans="1:27" s="7" customFormat="1" ht="31.5" customHeight="1" thickBot="1">
      <c r="F3" s="11"/>
      <c r="G3" s="50"/>
      <c r="H3" s="51" t="s">
        <v>70</v>
      </c>
      <c r="I3" s="50" t="s">
        <v>71</v>
      </c>
      <c r="J3" s="10"/>
      <c r="L3" s="122" t="s">
        <v>72</v>
      </c>
      <c r="M3" s="123"/>
      <c r="N3" s="123"/>
      <c r="O3" s="124"/>
      <c r="P3" s="54"/>
      <c r="Q3" s="54"/>
      <c r="R3" s="54"/>
      <c r="S3" s="54"/>
      <c r="Y3" s="12"/>
    </row>
    <row r="4" spans="1:27" ht="16.5" thickBot="1">
      <c r="C4"/>
      <c r="G4" s="48">
        <v>44576</v>
      </c>
      <c r="H4" s="1">
        <f>COUNTIFS(Tabela1[Data de visita],G4,Tabela1[Tipo de apartamento],"T3",Tabela1[Vendido S/N],"Sim")</f>
        <v>1</v>
      </c>
      <c r="I4" s="3">
        <f>ROUND(H4/13,4)</f>
        <v>7.6899999999999996E-2</v>
      </c>
      <c r="W4" s="90" t="s">
        <v>63</v>
      </c>
      <c r="X4" s="91"/>
      <c r="Y4" s="91"/>
      <c r="Z4" s="91"/>
      <c r="AA4" s="92"/>
    </row>
    <row r="5" spans="1:27">
      <c r="C5"/>
      <c r="G5" s="48">
        <v>44577</v>
      </c>
      <c r="H5" s="1">
        <f>COUNTIFS(Tabela1[Data de visita],G5,Tabela1[Tipo de apartamento],"T3",Tabela1[Vendido S/N],"Sim")</f>
        <v>2</v>
      </c>
      <c r="I5" s="3">
        <f t="shared" ref="I5:I63" si="0">ROUND(H5/13,4)</f>
        <v>0.15379999999999999</v>
      </c>
      <c r="L5" s="27" t="s">
        <v>27</v>
      </c>
      <c r="M5" s="27">
        <v>0</v>
      </c>
      <c r="N5" s="27">
        <v>1</v>
      </c>
      <c r="O5" s="57">
        <v>2</v>
      </c>
      <c r="P5" s="27">
        <v>3</v>
      </c>
      <c r="Q5" s="27">
        <v>4</v>
      </c>
      <c r="R5" s="27">
        <v>5</v>
      </c>
      <c r="S5" s="27">
        <v>6</v>
      </c>
      <c r="T5" s="59" t="s">
        <v>22</v>
      </c>
      <c r="W5" s="6"/>
    </row>
    <row r="6" spans="1:27">
      <c r="C6"/>
      <c r="G6" s="48">
        <v>44578</v>
      </c>
      <c r="H6" s="1">
        <f>COUNTIFS(Tabela1[Data de visita],G6,Tabela1[Tipo de apartamento],"T3",Tabela1[Vendido S/N],"Sim")</f>
        <v>0</v>
      </c>
      <c r="I6" s="3">
        <f t="shared" si="0"/>
        <v>0</v>
      </c>
      <c r="L6" s="27" t="s">
        <v>34</v>
      </c>
      <c r="M6" s="56">
        <f>COUNTIF(H4:H63,0)/COUNTA(H4:H63)</f>
        <v>0.81666666666666665</v>
      </c>
      <c r="N6" s="53">
        <f>COUNTIF(H4:H63,1)/COUNTA(H4:H63)</f>
        <v>0.15</v>
      </c>
      <c r="O6" s="58">
        <f>COUNTIF(H4:H63,2)/COUNTA(H4:H63)</f>
        <v>3.3333333333333333E-2</v>
      </c>
      <c r="P6" s="55">
        <v>0</v>
      </c>
      <c r="Q6" s="55">
        <v>0</v>
      </c>
      <c r="R6" s="55">
        <v>0</v>
      </c>
      <c r="S6" s="55">
        <v>0</v>
      </c>
      <c r="T6" s="60">
        <f>SUM(M6:S6)</f>
        <v>1</v>
      </c>
      <c r="W6" s="114" t="s">
        <v>73</v>
      </c>
      <c r="X6" s="114"/>
      <c r="Y6" s="114"/>
      <c r="Z6" s="114"/>
      <c r="AA6" s="114"/>
    </row>
    <row r="7" spans="1:27">
      <c r="C7"/>
      <c r="G7" s="48">
        <v>44579</v>
      </c>
      <c r="H7" s="1">
        <f>COUNTIFS(Tabela1[Data de visita],G7,Tabela1[Tipo de apartamento],"T3",Tabela1[Vendido S/N],"Sim")</f>
        <v>0</v>
      </c>
      <c r="I7" s="3">
        <f>ROUND(H7/13,4)</f>
        <v>0</v>
      </c>
    </row>
    <row r="8" spans="1:27">
      <c r="C8"/>
      <c r="G8" s="48">
        <v>44580</v>
      </c>
      <c r="H8" s="1">
        <f>COUNTIFS(Tabela1[Data de visita],G8,Tabela1[Tipo de apartamento],"T3",Tabela1[Vendido S/N],"Sim")</f>
        <v>0</v>
      </c>
      <c r="I8" s="3">
        <f t="shared" si="0"/>
        <v>0</v>
      </c>
      <c r="L8" s="73" t="s">
        <v>74</v>
      </c>
      <c r="M8" s="30">
        <f>(M6*M5)+(N6*N5)+(O6*O5)+(P6*P5)+(Q6*Q5)+(R6*R5)+(S6*S5)</f>
        <v>0.21666666666666667</v>
      </c>
      <c r="N8" s="82" t="s">
        <v>75</v>
      </c>
      <c r="O8" s="82"/>
      <c r="P8" s="82"/>
      <c r="Q8" s="82"/>
      <c r="R8" s="82"/>
    </row>
    <row r="9" spans="1:27" ht="15" customHeight="1">
      <c r="C9"/>
      <c r="G9" s="48">
        <v>44581</v>
      </c>
      <c r="H9" s="1">
        <f>COUNTIFS(Tabela1[Data de visita],G9,Tabela1[Tipo de apartamento],"T3",Tabela1[Vendido S/N],"Sim")</f>
        <v>1</v>
      </c>
      <c r="I9" s="3">
        <f t="shared" si="0"/>
        <v>7.6899999999999996E-2</v>
      </c>
      <c r="J9" s="15"/>
    </row>
    <row r="10" spans="1:27">
      <c r="C10"/>
      <c r="G10" s="48">
        <v>44582</v>
      </c>
      <c r="H10" s="1">
        <f>COUNTIFS(Tabela1[Data de visita],G10,Tabela1[Tipo de apartamento],"T3",Tabela1[Vendido S/N],"Sim")</f>
        <v>0</v>
      </c>
      <c r="I10" s="3">
        <f t="shared" si="0"/>
        <v>0</v>
      </c>
      <c r="J10" s="2"/>
    </row>
    <row r="11" spans="1:27" ht="24" customHeight="1" thickBot="1">
      <c r="C11"/>
      <c r="G11" s="48">
        <v>44583</v>
      </c>
      <c r="H11" s="1">
        <f>COUNTIFS(Tabela1[Data de visita],G11,Tabela1[Tipo de apartamento],"T3",Tabela1[Vendido S/N],"Sim")</f>
        <v>0</v>
      </c>
      <c r="I11" s="3">
        <f t="shared" si="0"/>
        <v>0</v>
      </c>
      <c r="L11" s="52" t="s">
        <v>76</v>
      </c>
    </row>
    <row r="12" spans="1:27" ht="18.600000000000001" customHeight="1" thickBot="1">
      <c r="C12"/>
      <c r="G12" s="48">
        <v>44584</v>
      </c>
      <c r="H12" s="1">
        <f>COUNTIFS(Tabela1[Data de visita],G12,Tabela1[Tipo de apartamento],"T3",Tabela1[Vendido S/N],"Sim")</f>
        <v>1</v>
      </c>
      <c r="I12" s="3">
        <f t="shared" si="0"/>
        <v>7.6899999999999996E-2</v>
      </c>
      <c r="L12" s="27" t="s">
        <v>27</v>
      </c>
      <c r="M12" s="27">
        <v>0</v>
      </c>
      <c r="N12" s="27">
        <v>1</v>
      </c>
      <c r="O12" s="27">
        <v>2</v>
      </c>
      <c r="P12" s="27">
        <v>3</v>
      </c>
      <c r="Q12" s="27">
        <v>4</v>
      </c>
      <c r="R12" s="27">
        <v>5</v>
      </c>
      <c r="S12" s="27">
        <v>6</v>
      </c>
      <c r="T12" s="35" t="s">
        <v>22</v>
      </c>
      <c r="W12" s="128" t="s">
        <v>63</v>
      </c>
      <c r="X12" s="129"/>
      <c r="Y12" s="129"/>
      <c r="Z12" s="129"/>
      <c r="AA12" s="130"/>
    </row>
    <row r="13" spans="1:27" ht="16.5" customHeight="1">
      <c r="C13"/>
      <c r="G13" s="48">
        <v>44585</v>
      </c>
      <c r="H13" s="1">
        <f>COUNTIFS(Tabela1[Data de visita],G13,Tabela1[Tipo de apartamento],"T3",Tabela1[Vendido S/N],"Sim")</f>
        <v>1</v>
      </c>
      <c r="I13" s="3">
        <f t="shared" si="0"/>
        <v>7.6899999999999996E-2</v>
      </c>
      <c r="L13" s="27" t="s">
        <v>34</v>
      </c>
      <c r="M13" s="1">
        <f t="shared" ref="M13:S13" si="1">(POWER(EXP(1),-$M$8)*POWER($M$8,M$12))/FACT(M$12)</f>
        <v>0.80519832401807057</v>
      </c>
      <c r="N13" s="1">
        <f t="shared" si="1"/>
        <v>0.17445963687058197</v>
      </c>
      <c r="O13" s="1">
        <f t="shared" si="1"/>
        <v>1.8899793994313047E-2</v>
      </c>
      <c r="P13" s="1">
        <f t="shared" si="1"/>
        <v>1.3649851218114982E-3</v>
      </c>
      <c r="Q13" s="1">
        <f t="shared" si="1"/>
        <v>7.39366940981228E-5</v>
      </c>
      <c r="R13" s="1">
        <f t="shared" si="1"/>
        <v>3.203923410918655E-6</v>
      </c>
      <c r="S13" s="1">
        <f t="shared" si="1"/>
        <v>1.1569723428317364E-7</v>
      </c>
      <c r="T13" s="38">
        <f>SUM(M13:S13)</f>
        <v>0.99999999631952041</v>
      </c>
      <c r="W13" s="6"/>
    </row>
    <row r="14" spans="1:27" ht="16.5" thickBot="1">
      <c r="C14"/>
      <c r="G14" s="48">
        <v>44586</v>
      </c>
      <c r="H14" s="1">
        <f>COUNTIFS(Tabela1[Data de visita],G14,Tabela1[Tipo de apartamento],"T3",Tabela1[Vendido S/N],"Sim")</f>
        <v>0</v>
      </c>
      <c r="I14" s="3">
        <f t="shared" si="0"/>
        <v>0</v>
      </c>
      <c r="W14" s="114" t="s">
        <v>77</v>
      </c>
      <c r="X14" s="114"/>
      <c r="Y14" s="114"/>
      <c r="Z14" s="114"/>
      <c r="AA14" s="114"/>
    </row>
    <row r="15" spans="1:27" ht="16.5" customHeight="1">
      <c r="C15"/>
      <c r="G15" s="48">
        <v>44587</v>
      </c>
      <c r="H15" s="1">
        <f>COUNTIFS(Tabela1[Data de visita],G15,Tabela1[Tipo de apartamento],"T3",Tabela1[Vendido S/N],"Sim")</f>
        <v>0</v>
      </c>
      <c r="I15" s="3">
        <f t="shared" si="0"/>
        <v>0</v>
      </c>
      <c r="L15" s="125"/>
      <c r="M15" s="65"/>
      <c r="N15" s="66"/>
    </row>
    <row r="16" spans="1:27">
      <c r="C16"/>
      <c r="G16" s="48">
        <v>44588</v>
      </c>
      <c r="H16" s="1">
        <f>COUNTIFS(Tabela1[Data de visita],G16,Tabela1[Tipo de apartamento],"T3",Tabela1[Vendido S/N],"Sim")</f>
        <v>0</v>
      </c>
      <c r="I16" s="3">
        <f t="shared" si="0"/>
        <v>0</v>
      </c>
      <c r="L16" s="126"/>
      <c r="O16" s="73" t="s">
        <v>78</v>
      </c>
      <c r="P16" s="74">
        <f>$M$8</f>
        <v>0.21666666666666667</v>
      </c>
      <c r="Q16" s="112" t="s">
        <v>79</v>
      </c>
      <c r="R16" s="82"/>
      <c r="S16" s="82"/>
    </row>
    <row r="17" spans="3:21" ht="15.75" customHeight="1" thickBot="1">
      <c r="C17"/>
      <c r="G17" s="48">
        <v>44589</v>
      </c>
      <c r="H17" s="1">
        <f>COUNTIFS(Tabela1[Data de visita],G17,Tabela1[Tipo de apartamento],"T3",Tabela1[Vendido S/N],"Sim")</f>
        <v>0</v>
      </c>
      <c r="I17" s="3">
        <f t="shared" si="0"/>
        <v>0</v>
      </c>
      <c r="L17" s="127"/>
    </row>
    <row r="18" spans="3:21" ht="18.75" customHeight="1">
      <c r="C18"/>
      <c r="G18" s="48">
        <v>44590</v>
      </c>
      <c r="H18" s="1">
        <f>COUNTIFS(Tabela1[Data de visita],G18,Tabela1[Tipo de apartamento],"T3",Tabela1[Vendido S/N],"Sim")</f>
        <v>0</v>
      </c>
      <c r="I18" s="3">
        <f t="shared" si="0"/>
        <v>0</v>
      </c>
    </row>
    <row r="19" spans="3:21" ht="17.25" customHeight="1">
      <c r="C19"/>
      <c r="G19" s="48">
        <v>44591</v>
      </c>
      <c r="H19" s="1">
        <f>COUNTIFS(Tabela1[Data de visita],G19,Tabela1[Tipo de apartamento],"T3",Tabela1[Vendido S/N],"Sim")</f>
        <v>0</v>
      </c>
      <c r="I19" s="3">
        <f t="shared" si="0"/>
        <v>0</v>
      </c>
    </row>
    <row r="20" spans="3:21" ht="17.25" customHeight="1">
      <c r="C20"/>
      <c r="G20" s="48">
        <v>44592</v>
      </c>
      <c r="H20" s="1">
        <f>COUNTIFS(Tabela1[Data de visita],G20,Tabela1[Tipo de apartamento],"T3",Tabela1[Vendido S/N],"Sim")</f>
        <v>0</v>
      </c>
      <c r="I20" s="3">
        <f t="shared" si="0"/>
        <v>0</v>
      </c>
    </row>
    <row r="21" spans="3:21">
      <c r="C21"/>
      <c r="G21" s="48">
        <v>44593</v>
      </c>
      <c r="H21" s="1">
        <f>COUNTIFS(Tabela1[Data de visita],G21,Tabela1[Tipo de apartamento],"T3",Tabela1[Vendido S/N],"Sim")</f>
        <v>0</v>
      </c>
      <c r="I21" s="3">
        <f t="shared" si="0"/>
        <v>0</v>
      </c>
    </row>
    <row r="22" spans="3:21">
      <c r="C22"/>
      <c r="G22" s="48">
        <v>44594</v>
      </c>
      <c r="H22" s="1">
        <f>COUNTIFS(Tabela1[Data de visita],G22,Tabela1[Tipo de apartamento],"T3",Tabela1[Vendido S/N],"Sim")</f>
        <v>1</v>
      </c>
      <c r="I22" s="3">
        <f t="shared" si="0"/>
        <v>7.6899999999999996E-2</v>
      </c>
    </row>
    <row r="23" spans="3:21" ht="23.25">
      <c r="C23"/>
      <c r="G23" s="48">
        <v>44595</v>
      </c>
      <c r="H23" s="1">
        <f>COUNTIFS(Tabela1[Data de visita],G23,Tabela1[Tipo de apartamento],"T3",Tabela1[Vendido S/N],"Sim")</f>
        <v>0</v>
      </c>
      <c r="I23" s="3">
        <f t="shared" si="0"/>
        <v>0</v>
      </c>
      <c r="L23" s="52" t="s">
        <v>80</v>
      </c>
    </row>
    <row r="24" spans="3:21" ht="21.75" customHeight="1">
      <c r="C24"/>
      <c r="G24" s="48">
        <v>44596</v>
      </c>
      <c r="H24" s="1">
        <f>COUNTIFS(Tabela1[Data de visita],G24,Tabela1[Tipo de apartamento],"T3",Tabela1[Vendido S/N],"Sim")</f>
        <v>0</v>
      </c>
      <c r="I24" s="3">
        <f t="shared" si="0"/>
        <v>0</v>
      </c>
      <c r="L24" s="75" t="s">
        <v>81</v>
      </c>
      <c r="M24" s="71">
        <f>ROUND(SUM(P13:R13)/SUM(M13:R13),4)</f>
        <v>1.4E-3</v>
      </c>
      <c r="N24" s="131" t="s">
        <v>82</v>
      </c>
      <c r="O24" s="132"/>
      <c r="P24" s="132"/>
    </row>
    <row r="25" spans="3:21">
      <c r="C25"/>
      <c r="G25" s="48">
        <v>44597</v>
      </c>
      <c r="H25" s="1">
        <f>COUNTIFS(Tabela1[Data de visita],G25,Tabela1[Tipo de apartamento],"T3",Tabela1[Vendido S/N],"Sim")</f>
        <v>0</v>
      </c>
      <c r="I25" s="3">
        <f t="shared" si="0"/>
        <v>0</v>
      </c>
      <c r="L25" s="67"/>
      <c r="M25" s="67"/>
    </row>
    <row r="26" spans="3:21">
      <c r="C26"/>
      <c r="G26" s="48">
        <v>44598</v>
      </c>
      <c r="H26" s="1">
        <f>COUNTIFS(Tabela1[Data de visita],G26,Tabela1[Tipo de apartamento],"T3",Tabela1[Vendido S/N],"Sim")</f>
        <v>0</v>
      </c>
      <c r="I26" s="3">
        <f t="shared" si="0"/>
        <v>0</v>
      </c>
      <c r="N26" s="64"/>
    </row>
    <row r="27" spans="3:21" ht="16.5" thickBot="1">
      <c r="C27"/>
      <c r="G27" s="48">
        <v>44599</v>
      </c>
      <c r="H27" s="1">
        <f>COUNTIFS(Tabela1[Data de visita],G27,Tabela1[Tipo de apartamento],"T3",Tabela1[Vendido S/N],"Sim")</f>
        <v>2</v>
      </c>
      <c r="I27" s="3">
        <f t="shared" si="0"/>
        <v>0.15379999999999999</v>
      </c>
    </row>
    <row r="28" spans="3:21">
      <c r="C28"/>
      <c r="G28" s="48">
        <v>44600</v>
      </c>
      <c r="H28" s="1">
        <f>COUNTIFS(Tabela1[Data de visita],G28,Tabela1[Tipo de apartamento],"T3",Tabela1[Vendido S/N],"Sim")</f>
        <v>0</v>
      </c>
      <c r="I28" s="3">
        <f t="shared" si="0"/>
        <v>0</v>
      </c>
      <c r="L28" s="78"/>
      <c r="M28" s="79"/>
      <c r="N28" s="79"/>
      <c r="O28" s="79"/>
      <c r="P28" s="79"/>
      <c r="Q28" s="79"/>
      <c r="R28" s="79"/>
      <c r="S28" s="80"/>
    </row>
    <row r="29" spans="3:21" ht="15" customHeight="1">
      <c r="C29"/>
      <c r="G29" s="48">
        <v>44601</v>
      </c>
      <c r="H29" s="1">
        <f>COUNTIFS(Tabela1[Data de visita],G29,Tabela1[Tipo de apartamento],"T3",Tabela1[Vendido S/N],"Sim")</f>
        <v>0</v>
      </c>
      <c r="I29" s="3">
        <f t="shared" si="0"/>
        <v>0</v>
      </c>
      <c r="L29" s="81"/>
      <c r="M29" s="82"/>
      <c r="N29" s="82"/>
      <c r="O29" s="82"/>
      <c r="P29" s="82"/>
      <c r="Q29" s="82"/>
      <c r="R29" s="82"/>
      <c r="S29" s="83"/>
    </row>
    <row r="30" spans="3:21" s="68" customFormat="1" ht="19.5" customHeight="1" thickBot="1">
      <c r="G30" s="69">
        <v>44602</v>
      </c>
      <c r="H30" s="70">
        <f>COUNTIFS(Tabela1[Data de visita],G30,Tabela1[Tipo de apartamento],"T3",Tabela1[Vendido S/N],"Sim")</f>
        <v>0</v>
      </c>
      <c r="I30" s="70">
        <f t="shared" si="0"/>
        <v>0</v>
      </c>
      <c r="L30" s="84"/>
      <c r="M30" s="85"/>
      <c r="N30" s="85"/>
      <c r="O30" s="85"/>
      <c r="P30" s="85"/>
      <c r="Q30" s="85"/>
      <c r="R30" s="85"/>
      <c r="S30" s="86"/>
      <c r="T30"/>
      <c r="U30"/>
    </row>
    <row r="31" spans="3:21">
      <c r="C31"/>
      <c r="G31" s="48">
        <v>44603</v>
      </c>
      <c r="H31" s="1">
        <f>COUNTIFS(Tabela1[Data de visita],G31,Tabela1[Tipo de apartamento],"T3",Tabela1[Vendido S/N],"Sim")</f>
        <v>0</v>
      </c>
      <c r="I31" s="3">
        <f t="shared" si="0"/>
        <v>0</v>
      </c>
      <c r="U31" s="68"/>
    </row>
    <row r="32" spans="3:21">
      <c r="C32"/>
      <c r="G32" s="48">
        <v>44604</v>
      </c>
      <c r="H32" s="1">
        <f>COUNTIFS(Tabela1[Data de visita],G32,Tabela1[Tipo de apartamento],"T3",Tabela1[Vendido S/N],"Sim")</f>
        <v>1</v>
      </c>
      <c r="I32" s="3">
        <f t="shared" si="0"/>
        <v>7.6899999999999996E-2</v>
      </c>
    </row>
    <row r="33" spans="3:27" ht="23.25" customHeight="1" thickBot="1">
      <c r="C33"/>
      <c r="G33" s="48">
        <v>44605</v>
      </c>
      <c r="H33" s="1">
        <f>COUNTIFS(Tabela1[Data de visita],G33,Tabela1[Tipo de apartamento],"T3",Tabela1[Vendido S/N],"Sim")</f>
        <v>0</v>
      </c>
      <c r="I33" s="3">
        <f t="shared" si="0"/>
        <v>0</v>
      </c>
      <c r="L33" s="52" t="s">
        <v>83</v>
      </c>
    </row>
    <row r="34" spans="3:27" ht="16.5" thickBot="1">
      <c r="C34"/>
      <c r="G34" s="48">
        <v>44606</v>
      </c>
      <c r="H34" s="1">
        <f>COUNTIFS(Tabela1[Data de visita],G34,Tabela1[Tipo de apartamento],"T3",Tabela1[Vendido S/N],"Sim")</f>
        <v>0</v>
      </c>
      <c r="I34" s="3">
        <f t="shared" si="0"/>
        <v>0</v>
      </c>
      <c r="L34" s="27" t="s">
        <v>27</v>
      </c>
      <c r="M34" s="27">
        <v>0</v>
      </c>
      <c r="N34" s="27">
        <v>1</v>
      </c>
      <c r="O34" s="27">
        <v>2</v>
      </c>
      <c r="P34" s="27">
        <v>3</v>
      </c>
      <c r="Q34" s="27">
        <v>4</v>
      </c>
      <c r="R34" s="27">
        <v>5</v>
      </c>
      <c r="S34" s="27">
        <v>6</v>
      </c>
      <c r="T34" s="35" t="s">
        <v>22</v>
      </c>
      <c r="W34" s="90" t="s">
        <v>63</v>
      </c>
      <c r="X34" s="91"/>
      <c r="Y34" s="91"/>
      <c r="Z34" s="91"/>
      <c r="AA34" s="92"/>
    </row>
    <row r="35" spans="3:27">
      <c r="C35"/>
      <c r="G35" s="48">
        <v>44607</v>
      </c>
      <c r="H35" s="1">
        <f>COUNTIFS(Tabela1[Data de visita],G35,Tabela1[Tipo de apartamento],"T3",Tabela1[Vendido S/N],"Sim")</f>
        <v>0</v>
      </c>
      <c r="I35" s="3">
        <f t="shared" si="0"/>
        <v>0</v>
      </c>
      <c r="L35" s="27" t="s">
        <v>34</v>
      </c>
      <c r="M35" s="1">
        <f t="shared" ref="M35:S35" si="2">(POWER(EXP(1),-$M$8*10)*POWER($M$8*10,M$34))/FACT(M$34)</f>
        <v>0.11455884399268768</v>
      </c>
      <c r="N35" s="1">
        <f t="shared" si="2"/>
        <v>0.24821082865082333</v>
      </c>
      <c r="O35" s="1">
        <f t="shared" si="2"/>
        <v>0.26889506437172528</v>
      </c>
      <c r="P35" s="1">
        <f t="shared" si="2"/>
        <v>0.19420199093513493</v>
      </c>
      <c r="Q35" s="1">
        <f t="shared" si="2"/>
        <v>0.10519274508986477</v>
      </c>
      <c r="R35" s="1">
        <f t="shared" si="2"/>
        <v>4.5583522872274747E-2</v>
      </c>
      <c r="S35" s="1">
        <f t="shared" si="2"/>
        <v>1.6460716592765878E-2</v>
      </c>
      <c r="T35" s="38">
        <f>SUM(M35:S35)</f>
        <v>0.99310371250527663</v>
      </c>
      <c r="W35" s="6"/>
    </row>
    <row r="36" spans="3:27" ht="16.5" thickBot="1">
      <c r="C36"/>
      <c r="G36" s="48">
        <v>44608</v>
      </c>
      <c r="H36" s="1">
        <f>COUNTIFS(Tabela1[Data de visita],G36,Tabela1[Tipo de apartamento],"T3",Tabela1[Vendido S/N],"Sim")</f>
        <v>0</v>
      </c>
      <c r="I36" s="3">
        <f t="shared" si="0"/>
        <v>0</v>
      </c>
      <c r="W36" s="114" t="s">
        <v>84</v>
      </c>
      <c r="X36" s="114"/>
      <c r="Y36" s="114"/>
      <c r="Z36" s="114"/>
      <c r="AA36" s="114"/>
    </row>
    <row r="37" spans="3:27" ht="24.75" customHeight="1" thickBot="1">
      <c r="C37"/>
      <c r="G37" s="48">
        <v>44609</v>
      </c>
      <c r="H37" s="1">
        <f>COUNTIFS(Tabela1[Data de visita],G37,Tabela1[Tipo de apartamento],"T3",Tabela1[Vendido S/N],"Sim")</f>
        <v>0</v>
      </c>
      <c r="I37" s="3">
        <f t="shared" si="0"/>
        <v>0</v>
      </c>
      <c r="L37" s="133" t="s">
        <v>85</v>
      </c>
      <c r="M37" s="134"/>
      <c r="N37" s="72">
        <f>ROUND(1-SUM(M35:S35),4)</f>
        <v>6.8999999999999999E-3</v>
      </c>
      <c r="O37" s="68"/>
      <c r="P37" s="118"/>
      <c r="Q37" s="119"/>
      <c r="R37" s="68"/>
      <c r="S37" s="73" t="s">
        <v>86</v>
      </c>
      <c r="T37" s="3">
        <f>ROUND(P16*10,4)</f>
        <v>2.1667000000000001</v>
      </c>
    </row>
    <row r="38" spans="3:27" ht="16.5" thickBot="1">
      <c r="C38"/>
      <c r="G38" s="48">
        <v>44610</v>
      </c>
      <c r="H38" s="1">
        <f>COUNTIFS(Tabela1[Data de visita],G38,Tabela1[Tipo de apartamento],"T3",Tabela1[Vendido S/N],"Sim")</f>
        <v>0</v>
      </c>
      <c r="I38" s="3">
        <f t="shared" si="0"/>
        <v>0</v>
      </c>
      <c r="P38" s="120"/>
      <c r="Q38" s="121"/>
    </row>
    <row r="39" spans="3:27" ht="16.5" thickBot="1">
      <c r="C39"/>
      <c r="G39" s="48">
        <v>44611</v>
      </c>
      <c r="H39" s="1">
        <f>COUNTIFS(Tabela1[Data de visita],G39,Tabela1[Tipo de apartamento],"T3",Tabela1[Vendido S/N],"Sim")</f>
        <v>1</v>
      </c>
      <c r="I39" s="3">
        <f t="shared" si="0"/>
        <v>7.6899999999999996E-2</v>
      </c>
    </row>
    <row r="40" spans="3:27" ht="19.5" thickBot="1">
      <c r="C40"/>
      <c r="G40" s="48">
        <v>44612</v>
      </c>
      <c r="H40" s="1">
        <f>COUNTIFS(Tabela1[Data de visita],G40,Tabela1[Tipo de apartamento],"T3",Tabela1[Vendido S/N],"Sim")</f>
        <v>0</v>
      </c>
      <c r="I40" s="3">
        <f t="shared" si="0"/>
        <v>0</v>
      </c>
      <c r="L40" s="115" t="s">
        <v>87</v>
      </c>
      <c r="M40" s="116"/>
      <c r="N40" s="116"/>
      <c r="O40" s="116"/>
      <c r="P40" s="116"/>
      <c r="Q40" s="117"/>
    </row>
    <row r="41" spans="3:27">
      <c r="C41"/>
      <c r="G41" s="48">
        <v>44613</v>
      </c>
      <c r="H41" s="1">
        <f>COUNTIFS(Tabela1[Data de visita],G41,Tabela1[Tipo de apartamento],"T3",Tabela1[Vendido S/N],"Sim")</f>
        <v>0</v>
      </c>
      <c r="I41" s="3">
        <f t="shared" si="0"/>
        <v>0</v>
      </c>
    </row>
    <row r="42" spans="3:27">
      <c r="C42"/>
      <c r="G42" s="48">
        <v>44614</v>
      </c>
      <c r="H42" s="1">
        <f>COUNTIFS(Tabela1[Data de visita],G42,Tabela1[Tipo de apartamento],"T3",Tabela1[Vendido S/N],"Sim")</f>
        <v>0</v>
      </c>
      <c r="I42" s="3">
        <f t="shared" si="0"/>
        <v>0</v>
      </c>
    </row>
    <row r="43" spans="3:27">
      <c r="C43"/>
      <c r="G43" s="48">
        <v>44615</v>
      </c>
      <c r="H43" s="1">
        <f>COUNTIFS(Tabela1[Data de visita],G43,Tabela1[Tipo de apartamento],"T3",Tabela1[Vendido S/N],"Sim")</f>
        <v>0</v>
      </c>
      <c r="I43" s="3">
        <f t="shared" si="0"/>
        <v>0</v>
      </c>
    </row>
    <row r="44" spans="3:27">
      <c r="C44"/>
      <c r="G44" s="48">
        <v>44616</v>
      </c>
      <c r="H44" s="1">
        <f>COUNTIFS(Tabela1[Data de visita],G44,Tabela1[Tipo de apartamento],"T3",Tabela1[Vendido S/N],"Sim")</f>
        <v>0</v>
      </c>
      <c r="I44" s="3">
        <f t="shared" si="0"/>
        <v>0</v>
      </c>
    </row>
    <row r="45" spans="3:27">
      <c r="C45"/>
      <c r="G45" s="48">
        <v>44617</v>
      </c>
      <c r="H45" s="1">
        <f>COUNTIFS(Tabela1[Data de visita],G45,Tabela1[Tipo de apartamento],"T3",Tabela1[Vendido S/N],"Sim")</f>
        <v>0</v>
      </c>
      <c r="I45" s="3">
        <f t="shared" si="0"/>
        <v>0</v>
      </c>
    </row>
    <row r="46" spans="3:27">
      <c r="C46"/>
      <c r="G46" s="48">
        <v>44618</v>
      </c>
      <c r="H46" s="1">
        <f>COUNTIFS(Tabela1[Data de visita],G46,Tabela1[Tipo de apartamento],"T3",Tabela1[Vendido S/N],"Sim")</f>
        <v>0</v>
      </c>
      <c r="I46" s="3">
        <f t="shared" si="0"/>
        <v>0</v>
      </c>
    </row>
    <row r="47" spans="3:27">
      <c r="C47"/>
      <c r="G47" s="48">
        <v>44619</v>
      </c>
      <c r="H47" s="1">
        <f>COUNTIFS(Tabela1[Data de visita],G47,Tabela1[Tipo de apartamento],"T3",Tabela1[Vendido S/N],"Sim")</f>
        <v>0</v>
      </c>
      <c r="I47" s="3">
        <f t="shared" si="0"/>
        <v>0</v>
      </c>
    </row>
    <row r="48" spans="3:27">
      <c r="C48"/>
      <c r="G48" s="48">
        <v>44620</v>
      </c>
      <c r="H48" s="1">
        <f>COUNTIFS(Tabela1[Data de visita],G48,Tabela1[Tipo de apartamento],"T3",Tabela1[Vendido S/N],"Sim")</f>
        <v>0</v>
      </c>
      <c r="I48" s="3">
        <f t="shared" si="0"/>
        <v>0</v>
      </c>
    </row>
    <row r="49" spans="3:9">
      <c r="C49"/>
      <c r="G49" s="48">
        <v>44621</v>
      </c>
      <c r="H49" s="1">
        <f>COUNTIFS(Tabela1[Data de visita],G49,Tabela1[Tipo de apartamento],"T3",Tabela1[Vendido S/N],"Sim")</f>
        <v>0</v>
      </c>
      <c r="I49" s="3">
        <f t="shared" si="0"/>
        <v>0</v>
      </c>
    </row>
    <row r="50" spans="3:9">
      <c r="C50"/>
      <c r="G50" s="48">
        <v>44622</v>
      </c>
      <c r="H50" s="1">
        <f>COUNTIFS(Tabela1[Data de visita],G50,Tabela1[Tipo de apartamento],"T3",Tabela1[Vendido S/N],"Sim")</f>
        <v>0</v>
      </c>
      <c r="I50" s="3">
        <f t="shared" si="0"/>
        <v>0</v>
      </c>
    </row>
    <row r="51" spans="3:9">
      <c r="C51"/>
      <c r="G51" s="48">
        <v>44623</v>
      </c>
      <c r="H51" s="1">
        <f>COUNTIFS(Tabela1[Data de visita],G51,Tabela1[Tipo de apartamento],"T3",Tabela1[Vendido S/N],"Sim")</f>
        <v>0</v>
      </c>
      <c r="I51" s="3">
        <f t="shared" si="0"/>
        <v>0</v>
      </c>
    </row>
    <row r="52" spans="3:9">
      <c r="C52"/>
      <c r="G52" s="48">
        <v>44624</v>
      </c>
      <c r="H52" s="1">
        <f>COUNTIFS(Tabela1[Data de visita],G52,Tabela1[Tipo de apartamento],"T3",Tabela1[Vendido S/N],"Sim")</f>
        <v>0</v>
      </c>
      <c r="I52" s="3">
        <f t="shared" si="0"/>
        <v>0</v>
      </c>
    </row>
    <row r="53" spans="3:9">
      <c r="C53"/>
      <c r="G53" s="48">
        <v>44625</v>
      </c>
      <c r="H53" s="1">
        <f>COUNTIFS(Tabela1[Data de visita],G53,Tabela1[Tipo de apartamento],"T3",Tabela1[Vendido S/N],"Sim")</f>
        <v>1</v>
      </c>
      <c r="I53" s="3">
        <f t="shared" si="0"/>
        <v>7.6899999999999996E-2</v>
      </c>
    </row>
    <row r="54" spans="3:9">
      <c r="C54"/>
      <c r="G54" s="48">
        <v>44626</v>
      </c>
      <c r="H54" s="1">
        <f>COUNTIFS(Tabela1[Data de visita],G54,Tabela1[Tipo de apartamento],"T3",Tabela1[Vendido S/N],"Sim")</f>
        <v>0</v>
      </c>
      <c r="I54" s="3">
        <f t="shared" si="0"/>
        <v>0</v>
      </c>
    </row>
    <row r="55" spans="3:9">
      <c r="C55"/>
      <c r="G55" s="48">
        <v>44627</v>
      </c>
      <c r="H55" s="1">
        <f>COUNTIFS(Tabela1[Data de visita],G55,Tabela1[Tipo de apartamento],"T3",Tabela1[Vendido S/N],"Sim")</f>
        <v>0</v>
      </c>
      <c r="I55" s="3">
        <f t="shared" si="0"/>
        <v>0</v>
      </c>
    </row>
    <row r="56" spans="3:9">
      <c r="C56"/>
      <c r="G56" s="48">
        <v>44628</v>
      </c>
      <c r="H56" s="1">
        <f>COUNTIFS(Tabela1[Data de visita],G56,Tabela1[Tipo de apartamento],"T3",Tabela1[Vendido S/N],"Sim")</f>
        <v>0</v>
      </c>
      <c r="I56" s="3">
        <f t="shared" si="0"/>
        <v>0</v>
      </c>
    </row>
    <row r="57" spans="3:9">
      <c r="C57"/>
      <c r="G57" s="48">
        <v>44629</v>
      </c>
      <c r="H57" s="1">
        <f>COUNTIFS(Tabela1[Data de visita],G57,Tabela1[Tipo de apartamento],"T3",Tabela1[Vendido S/N],"Sim")</f>
        <v>0</v>
      </c>
      <c r="I57" s="3">
        <f t="shared" si="0"/>
        <v>0</v>
      </c>
    </row>
    <row r="58" spans="3:9">
      <c r="C58"/>
      <c r="G58" s="48">
        <v>44630</v>
      </c>
      <c r="H58" s="1">
        <f>COUNTIFS(Tabela1[Data de visita],G58,Tabela1[Tipo de apartamento],"T3",Tabela1[Vendido S/N],"Sim")</f>
        <v>0</v>
      </c>
      <c r="I58" s="3">
        <f t="shared" si="0"/>
        <v>0</v>
      </c>
    </row>
    <row r="59" spans="3:9">
      <c r="C59"/>
      <c r="G59" s="48">
        <v>44631</v>
      </c>
      <c r="H59" s="1">
        <f>COUNTIFS(Tabela1[Data de visita],G59,Tabela1[Tipo de apartamento],"T3",Tabela1[Vendido S/N],"Sim")</f>
        <v>0</v>
      </c>
      <c r="I59" s="3">
        <f t="shared" si="0"/>
        <v>0</v>
      </c>
    </row>
    <row r="60" spans="3:9">
      <c r="C60"/>
      <c r="G60" s="48">
        <v>44632</v>
      </c>
      <c r="H60" s="1">
        <f>COUNTIFS(Tabela1[Data de visita],G60,Tabela1[Tipo de apartamento],"T3",Tabela1[Vendido S/N],"Sim")</f>
        <v>1</v>
      </c>
      <c r="I60" s="3">
        <f t="shared" si="0"/>
        <v>7.6899999999999996E-2</v>
      </c>
    </row>
    <row r="61" spans="3:9">
      <c r="C61"/>
      <c r="G61" s="48">
        <v>44633</v>
      </c>
      <c r="H61" s="1">
        <f>COUNTIFS(Tabela1[Data de visita],G61,Tabela1[Tipo de apartamento],"T3",Tabela1[Vendido S/N],"Sim")</f>
        <v>0</v>
      </c>
      <c r="I61" s="3">
        <f t="shared" si="0"/>
        <v>0</v>
      </c>
    </row>
    <row r="62" spans="3:9">
      <c r="C62"/>
      <c r="G62" s="48">
        <v>44634</v>
      </c>
      <c r="H62" s="1">
        <f>COUNTIFS(Tabela1[Data de visita],G62,Tabela1[Tipo de apartamento],"T3",Tabela1[Vendido S/N],"Sim")</f>
        <v>0</v>
      </c>
      <c r="I62" s="3">
        <f t="shared" si="0"/>
        <v>0</v>
      </c>
    </row>
    <row r="63" spans="3:9">
      <c r="C63"/>
      <c r="G63" s="48">
        <v>44635</v>
      </c>
      <c r="H63" s="1">
        <f>COUNTIFS(Tabela1[Data de visita],G63,Tabela1[Tipo de apartamento],"T3",Tabela1[Vendido S/N],"Sim")</f>
        <v>0</v>
      </c>
      <c r="I63" s="3">
        <f t="shared" si="0"/>
        <v>0</v>
      </c>
    </row>
    <row r="64" spans="3:9">
      <c r="C64"/>
      <c r="G64" s="28" t="s">
        <v>22</v>
      </c>
      <c r="H64" s="1">
        <f>SUM(H4:H63)</f>
        <v>13</v>
      </c>
      <c r="I64" s="3">
        <f>SUM(I4:I63)</f>
        <v>0.99969999999999981</v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  <row r="395" spans="3:3">
      <c r="C395"/>
    </row>
    <row r="396" spans="3:3">
      <c r="C396"/>
    </row>
    <row r="397" spans="3:3">
      <c r="C397"/>
    </row>
    <row r="398" spans="3:3">
      <c r="C398"/>
    </row>
    <row r="399" spans="3:3">
      <c r="C399"/>
    </row>
    <row r="400" spans="3:3">
      <c r="C400"/>
    </row>
    <row r="401" spans="3:3">
      <c r="C401"/>
    </row>
    <row r="402" spans="3:3">
      <c r="C402"/>
    </row>
    <row r="403" spans="3:3">
      <c r="C403"/>
    </row>
    <row r="404" spans="3:3">
      <c r="C404"/>
    </row>
    <row r="405" spans="3:3">
      <c r="C405"/>
    </row>
    <row r="406" spans="3:3">
      <c r="C406"/>
    </row>
    <row r="407" spans="3:3">
      <c r="C407"/>
    </row>
    <row r="408" spans="3:3">
      <c r="C408"/>
    </row>
    <row r="409" spans="3:3">
      <c r="C409"/>
    </row>
    <row r="410" spans="3:3">
      <c r="C410"/>
    </row>
    <row r="411" spans="3:3">
      <c r="C411"/>
    </row>
    <row r="412" spans="3:3">
      <c r="C412"/>
    </row>
    <row r="413" spans="3:3">
      <c r="C413"/>
    </row>
    <row r="414" spans="3:3">
      <c r="C414"/>
    </row>
    <row r="415" spans="3:3">
      <c r="C415"/>
    </row>
    <row r="416" spans="3:3">
      <c r="C416"/>
    </row>
    <row r="417" spans="3:3">
      <c r="C417"/>
    </row>
    <row r="418" spans="3:3">
      <c r="C418"/>
    </row>
    <row r="419" spans="3:3">
      <c r="C419"/>
    </row>
    <row r="420" spans="3:3">
      <c r="C420"/>
    </row>
    <row r="421" spans="3:3">
      <c r="C421"/>
    </row>
    <row r="422" spans="3:3">
      <c r="C422"/>
    </row>
    <row r="423" spans="3:3">
      <c r="C423"/>
    </row>
    <row r="424" spans="3:3">
      <c r="C424"/>
    </row>
    <row r="425" spans="3:3">
      <c r="C425"/>
    </row>
    <row r="426" spans="3:3">
      <c r="C426"/>
    </row>
    <row r="427" spans="3:3">
      <c r="C427"/>
    </row>
    <row r="428" spans="3:3">
      <c r="C428"/>
    </row>
    <row r="429" spans="3:3">
      <c r="C429"/>
    </row>
    <row r="430" spans="3:3">
      <c r="C430"/>
    </row>
    <row r="431" spans="3:3">
      <c r="C431"/>
    </row>
    <row r="432" spans="3:3">
      <c r="C432"/>
    </row>
    <row r="433" spans="3:3">
      <c r="C433"/>
    </row>
    <row r="434" spans="3:3">
      <c r="C434"/>
    </row>
    <row r="435" spans="3:3">
      <c r="C435"/>
    </row>
    <row r="436" spans="3:3">
      <c r="C436"/>
    </row>
    <row r="437" spans="3:3">
      <c r="C437"/>
    </row>
    <row r="438" spans="3:3">
      <c r="C438"/>
    </row>
    <row r="439" spans="3:3">
      <c r="C439"/>
    </row>
    <row r="440" spans="3:3">
      <c r="C440"/>
    </row>
    <row r="441" spans="3:3">
      <c r="C441"/>
    </row>
    <row r="442" spans="3:3">
      <c r="C442"/>
    </row>
    <row r="443" spans="3:3">
      <c r="C443"/>
    </row>
    <row r="444" spans="3:3">
      <c r="C444"/>
    </row>
    <row r="445" spans="3:3">
      <c r="C445"/>
    </row>
    <row r="446" spans="3:3">
      <c r="C446"/>
    </row>
    <row r="447" spans="3:3">
      <c r="C447"/>
    </row>
    <row r="448" spans="3:3">
      <c r="C448"/>
    </row>
    <row r="449" spans="3:3">
      <c r="C449"/>
    </row>
    <row r="450" spans="3:3">
      <c r="C450"/>
    </row>
    <row r="451" spans="3:3">
      <c r="C451"/>
    </row>
    <row r="452" spans="3:3">
      <c r="C452"/>
    </row>
    <row r="453" spans="3:3">
      <c r="C453"/>
    </row>
    <row r="454" spans="3:3">
      <c r="C454"/>
    </row>
    <row r="455" spans="3:3">
      <c r="C455"/>
    </row>
    <row r="456" spans="3:3">
      <c r="C456"/>
    </row>
    <row r="457" spans="3:3">
      <c r="C457"/>
    </row>
    <row r="458" spans="3:3">
      <c r="C458"/>
    </row>
    <row r="459" spans="3:3">
      <c r="C459"/>
    </row>
    <row r="460" spans="3:3">
      <c r="C460"/>
    </row>
    <row r="461" spans="3:3">
      <c r="C461"/>
    </row>
    <row r="462" spans="3:3">
      <c r="C462"/>
    </row>
    <row r="463" spans="3:3">
      <c r="C463"/>
    </row>
    <row r="464" spans="3:3">
      <c r="C464"/>
    </row>
    <row r="465" spans="3:3">
      <c r="C465"/>
    </row>
    <row r="466" spans="3:3">
      <c r="C466"/>
    </row>
    <row r="467" spans="3:3">
      <c r="C467"/>
    </row>
    <row r="468" spans="3:3">
      <c r="C468"/>
    </row>
    <row r="469" spans="3:3">
      <c r="C469"/>
    </row>
    <row r="470" spans="3:3">
      <c r="C470"/>
    </row>
    <row r="471" spans="3:3">
      <c r="C471"/>
    </row>
    <row r="472" spans="3:3">
      <c r="C472"/>
    </row>
    <row r="473" spans="3:3">
      <c r="C473"/>
    </row>
    <row r="474" spans="3:3">
      <c r="C474"/>
    </row>
    <row r="475" spans="3:3">
      <c r="C475"/>
    </row>
    <row r="476" spans="3:3">
      <c r="C476"/>
    </row>
    <row r="477" spans="3:3">
      <c r="C477"/>
    </row>
    <row r="478" spans="3:3">
      <c r="C478"/>
    </row>
    <row r="479" spans="3:3">
      <c r="C479"/>
    </row>
    <row r="480" spans="3:3">
      <c r="C480"/>
    </row>
    <row r="481" spans="3:3">
      <c r="C481"/>
    </row>
    <row r="482" spans="3:3">
      <c r="C482"/>
    </row>
    <row r="483" spans="3:3">
      <c r="C483"/>
    </row>
    <row r="484" spans="3:3">
      <c r="C484"/>
    </row>
    <row r="485" spans="3:3">
      <c r="C485"/>
    </row>
    <row r="486" spans="3:3">
      <c r="C486"/>
    </row>
    <row r="487" spans="3:3">
      <c r="C487"/>
    </row>
    <row r="488" spans="3:3">
      <c r="C488"/>
    </row>
    <row r="489" spans="3:3">
      <c r="C489"/>
    </row>
    <row r="490" spans="3:3">
      <c r="C490"/>
    </row>
    <row r="491" spans="3:3">
      <c r="C491"/>
    </row>
    <row r="492" spans="3:3">
      <c r="C492"/>
    </row>
    <row r="493" spans="3:3">
      <c r="C493"/>
    </row>
    <row r="494" spans="3:3">
      <c r="C494"/>
    </row>
    <row r="495" spans="3:3">
      <c r="C495"/>
    </row>
    <row r="496" spans="3:3">
      <c r="C496"/>
    </row>
    <row r="497" spans="3:3">
      <c r="C497"/>
    </row>
    <row r="498" spans="3:3">
      <c r="C498"/>
    </row>
    <row r="499" spans="3:3">
      <c r="C499"/>
    </row>
    <row r="500" spans="3:3">
      <c r="C500"/>
    </row>
    <row r="501" spans="3:3">
      <c r="C501"/>
    </row>
    <row r="502" spans="3:3">
      <c r="C502"/>
    </row>
    <row r="503" spans="3:3">
      <c r="C503"/>
    </row>
    <row r="504" spans="3:3">
      <c r="C504"/>
    </row>
    <row r="505" spans="3:3">
      <c r="C505"/>
    </row>
    <row r="506" spans="3:3">
      <c r="C506"/>
    </row>
    <row r="507" spans="3:3">
      <c r="C507"/>
    </row>
    <row r="508" spans="3:3">
      <c r="C508"/>
    </row>
    <row r="509" spans="3:3">
      <c r="C509"/>
    </row>
    <row r="510" spans="3:3">
      <c r="C510"/>
    </row>
    <row r="511" spans="3:3">
      <c r="C511"/>
    </row>
    <row r="512" spans="3:3">
      <c r="C512"/>
    </row>
    <row r="513" spans="3:3">
      <c r="C513"/>
    </row>
    <row r="514" spans="3:3">
      <c r="C514"/>
    </row>
    <row r="515" spans="3:3">
      <c r="C515"/>
    </row>
    <row r="516" spans="3:3">
      <c r="C516"/>
    </row>
    <row r="517" spans="3:3">
      <c r="C517"/>
    </row>
    <row r="518" spans="3:3">
      <c r="C518"/>
    </row>
    <row r="519" spans="3:3">
      <c r="C519"/>
    </row>
    <row r="520" spans="3:3">
      <c r="C520"/>
    </row>
    <row r="521" spans="3:3">
      <c r="C521"/>
    </row>
    <row r="522" spans="3:3">
      <c r="C522"/>
    </row>
    <row r="523" spans="3:3">
      <c r="C523"/>
    </row>
    <row r="524" spans="3:3">
      <c r="C524"/>
    </row>
    <row r="525" spans="3:3">
      <c r="C525"/>
    </row>
    <row r="526" spans="3:3">
      <c r="C526"/>
    </row>
    <row r="527" spans="3:3">
      <c r="C527"/>
    </row>
    <row r="528" spans="3:3">
      <c r="C528"/>
    </row>
    <row r="529" spans="3:3">
      <c r="C529"/>
    </row>
    <row r="530" spans="3:3">
      <c r="C530"/>
    </row>
    <row r="531" spans="3:3">
      <c r="C531"/>
    </row>
    <row r="532" spans="3:3">
      <c r="C532"/>
    </row>
    <row r="533" spans="3:3">
      <c r="C533"/>
    </row>
    <row r="534" spans="3:3">
      <c r="C534"/>
    </row>
    <row r="535" spans="3:3">
      <c r="C535"/>
    </row>
    <row r="536" spans="3:3">
      <c r="C536"/>
    </row>
    <row r="537" spans="3:3">
      <c r="C537"/>
    </row>
    <row r="538" spans="3:3">
      <c r="C538"/>
    </row>
    <row r="539" spans="3:3">
      <c r="C539"/>
    </row>
    <row r="540" spans="3:3">
      <c r="C540"/>
    </row>
    <row r="541" spans="3:3">
      <c r="C541"/>
    </row>
    <row r="542" spans="3:3">
      <c r="C542"/>
    </row>
    <row r="543" spans="3:3">
      <c r="C543"/>
    </row>
    <row r="544" spans="3:3">
      <c r="C544"/>
    </row>
    <row r="545" spans="3:3">
      <c r="C545"/>
    </row>
    <row r="546" spans="3:3">
      <c r="C546"/>
    </row>
    <row r="547" spans="3:3">
      <c r="C547"/>
    </row>
    <row r="548" spans="3:3">
      <c r="C548"/>
    </row>
    <row r="549" spans="3:3">
      <c r="C549"/>
    </row>
    <row r="550" spans="3:3">
      <c r="C550"/>
    </row>
    <row r="551" spans="3:3">
      <c r="C551"/>
    </row>
    <row r="552" spans="3:3">
      <c r="C552"/>
    </row>
    <row r="553" spans="3:3">
      <c r="C553"/>
    </row>
    <row r="554" spans="3:3">
      <c r="C554"/>
    </row>
    <row r="555" spans="3:3">
      <c r="C555"/>
    </row>
    <row r="556" spans="3:3">
      <c r="C556"/>
    </row>
    <row r="557" spans="3:3">
      <c r="C557"/>
    </row>
    <row r="558" spans="3:3">
      <c r="C558"/>
    </row>
    <row r="559" spans="3:3">
      <c r="C559"/>
    </row>
    <row r="560" spans="3:3">
      <c r="C560"/>
    </row>
    <row r="561" spans="3:3">
      <c r="C561"/>
    </row>
    <row r="562" spans="3:3">
      <c r="C562"/>
    </row>
    <row r="563" spans="3:3">
      <c r="C563"/>
    </row>
    <row r="564" spans="3:3">
      <c r="C564"/>
    </row>
    <row r="565" spans="3:3">
      <c r="C565"/>
    </row>
    <row r="566" spans="3:3">
      <c r="C566"/>
    </row>
    <row r="567" spans="3:3">
      <c r="C567"/>
    </row>
    <row r="568" spans="3:3">
      <c r="C568"/>
    </row>
    <row r="569" spans="3:3">
      <c r="C569"/>
    </row>
    <row r="570" spans="3:3">
      <c r="C570"/>
    </row>
    <row r="571" spans="3:3">
      <c r="C571"/>
    </row>
    <row r="572" spans="3:3">
      <c r="C572"/>
    </row>
    <row r="573" spans="3:3">
      <c r="C573"/>
    </row>
    <row r="574" spans="3:3">
      <c r="C574"/>
    </row>
    <row r="575" spans="3:3">
      <c r="C575"/>
    </row>
    <row r="576" spans="3:3">
      <c r="C576"/>
    </row>
    <row r="577" spans="3:3">
      <c r="C577"/>
    </row>
    <row r="578" spans="3:3">
      <c r="C578"/>
    </row>
    <row r="579" spans="3:3">
      <c r="C579"/>
    </row>
    <row r="580" spans="3:3">
      <c r="C580"/>
    </row>
    <row r="581" spans="3:3">
      <c r="C581"/>
    </row>
    <row r="582" spans="3:3">
      <c r="C582"/>
    </row>
    <row r="583" spans="3:3">
      <c r="C583"/>
    </row>
    <row r="584" spans="3:3">
      <c r="C584"/>
    </row>
    <row r="585" spans="3:3">
      <c r="C585"/>
    </row>
    <row r="586" spans="3:3">
      <c r="C586"/>
    </row>
    <row r="587" spans="3:3">
      <c r="C587"/>
    </row>
    <row r="588" spans="3:3">
      <c r="C588"/>
    </row>
    <row r="589" spans="3:3">
      <c r="C589"/>
    </row>
    <row r="590" spans="3:3">
      <c r="C590"/>
    </row>
    <row r="591" spans="3:3">
      <c r="C591"/>
    </row>
    <row r="592" spans="3:3">
      <c r="C592"/>
    </row>
    <row r="593" spans="3:3">
      <c r="C593"/>
    </row>
    <row r="594" spans="3:3">
      <c r="C594"/>
    </row>
    <row r="595" spans="3:3">
      <c r="C595"/>
    </row>
    <row r="596" spans="3:3">
      <c r="C596"/>
    </row>
    <row r="597" spans="3:3">
      <c r="C597"/>
    </row>
    <row r="598" spans="3:3">
      <c r="C598"/>
    </row>
    <row r="599" spans="3:3">
      <c r="C599"/>
    </row>
    <row r="600" spans="3:3">
      <c r="C600"/>
    </row>
    <row r="601" spans="3:3">
      <c r="C601"/>
    </row>
    <row r="602" spans="3:3">
      <c r="C602"/>
    </row>
    <row r="603" spans="3:3">
      <c r="C603"/>
    </row>
    <row r="604" spans="3:3">
      <c r="C604"/>
    </row>
    <row r="605" spans="3:3">
      <c r="C605"/>
    </row>
    <row r="606" spans="3:3">
      <c r="C606"/>
    </row>
    <row r="607" spans="3:3">
      <c r="C607"/>
    </row>
    <row r="608" spans="3:3">
      <c r="C608"/>
    </row>
    <row r="609" spans="3:3">
      <c r="C609"/>
    </row>
    <row r="610" spans="3:3">
      <c r="C610"/>
    </row>
    <row r="611" spans="3:3">
      <c r="C611"/>
    </row>
    <row r="612" spans="3:3">
      <c r="C612"/>
    </row>
    <row r="613" spans="3:3">
      <c r="C613"/>
    </row>
    <row r="614" spans="3:3">
      <c r="C614"/>
    </row>
    <row r="615" spans="3:3">
      <c r="C615"/>
    </row>
    <row r="616" spans="3:3">
      <c r="C616"/>
    </row>
    <row r="617" spans="3:3">
      <c r="C617"/>
    </row>
    <row r="618" spans="3:3">
      <c r="C618"/>
    </row>
    <row r="619" spans="3:3">
      <c r="C619"/>
    </row>
    <row r="620" spans="3:3">
      <c r="C620"/>
    </row>
    <row r="621" spans="3:3">
      <c r="C621"/>
    </row>
    <row r="622" spans="3:3">
      <c r="C622"/>
    </row>
    <row r="623" spans="3:3">
      <c r="C623"/>
    </row>
    <row r="624" spans="3:3">
      <c r="C624"/>
    </row>
    <row r="625" spans="3:3">
      <c r="C625"/>
    </row>
    <row r="626" spans="3:3">
      <c r="C626"/>
    </row>
    <row r="627" spans="3:3">
      <c r="C627"/>
    </row>
    <row r="628" spans="3:3">
      <c r="C628"/>
    </row>
    <row r="629" spans="3:3">
      <c r="C629"/>
    </row>
    <row r="630" spans="3:3">
      <c r="C630"/>
    </row>
    <row r="631" spans="3:3">
      <c r="C631"/>
    </row>
    <row r="632" spans="3:3">
      <c r="C632"/>
    </row>
    <row r="633" spans="3:3">
      <c r="C633"/>
    </row>
    <row r="634" spans="3:3">
      <c r="C634"/>
    </row>
    <row r="635" spans="3:3">
      <c r="C635"/>
    </row>
    <row r="636" spans="3:3">
      <c r="C636"/>
    </row>
    <row r="637" spans="3:3">
      <c r="C637"/>
    </row>
    <row r="638" spans="3:3">
      <c r="C638"/>
    </row>
    <row r="639" spans="3:3">
      <c r="C639"/>
    </row>
    <row r="640" spans="3:3">
      <c r="C640"/>
    </row>
    <row r="641" spans="3:3">
      <c r="C641"/>
    </row>
    <row r="642" spans="3:3">
      <c r="C642"/>
    </row>
    <row r="643" spans="3:3">
      <c r="C643"/>
    </row>
    <row r="644" spans="3:3">
      <c r="C644"/>
    </row>
    <row r="645" spans="3:3">
      <c r="C645"/>
    </row>
    <row r="646" spans="3:3">
      <c r="C646"/>
    </row>
    <row r="647" spans="3:3">
      <c r="C647"/>
    </row>
    <row r="648" spans="3:3">
      <c r="C648"/>
    </row>
    <row r="649" spans="3:3">
      <c r="C649"/>
    </row>
    <row r="650" spans="3:3">
      <c r="C650"/>
    </row>
    <row r="651" spans="3:3">
      <c r="C651"/>
    </row>
    <row r="652" spans="3:3">
      <c r="C652"/>
    </row>
    <row r="653" spans="3:3">
      <c r="C653"/>
    </row>
    <row r="654" spans="3:3">
      <c r="C654"/>
    </row>
    <row r="655" spans="3:3">
      <c r="C655"/>
    </row>
    <row r="656" spans="3:3">
      <c r="C656"/>
    </row>
    <row r="657" spans="3:3">
      <c r="C657"/>
    </row>
    <row r="658" spans="3:3">
      <c r="C658"/>
    </row>
    <row r="659" spans="3:3">
      <c r="C659"/>
    </row>
    <row r="660" spans="3:3">
      <c r="C660"/>
    </row>
    <row r="661" spans="3:3">
      <c r="C661"/>
    </row>
    <row r="662" spans="3:3">
      <c r="C662"/>
    </row>
    <row r="663" spans="3:3">
      <c r="C663"/>
    </row>
    <row r="664" spans="3:3">
      <c r="C664"/>
    </row>
    <row r="665" spans="3:3">
      <c r="C665"/>
    </row>
    <row r="666" spans="3:3">
      <c r="C666"/>
    </row>
    <row r="667" spans="3:3">
      <c r="C667"/>
    </row>
    <row r="668" spans="3:3">
      <c r="C668"/>
    </row>
    <row r="669" spans="3:3">
      <c r="C669"/>
    </row>
    <row r="670" spans="3:3">
      <c r="C670"/>
    </row>
    <row r="671" spans="3:3">
      <c r="C671"/>
    </row>
    <row r="672" spans="3:3">
      <c r="C672"/>
    </row>
    <row r="673" spans="3:3">
      <c r="C673"/>
    </row>
    <row r="674" spans="3:3">
      <c r="C674"/>
    </row>
    <row r="675" spans="3:3">
      <c r="C675"/>
    </row>
    <row r="676" spans="3:3">
      <c r="C676"/>
    </row>
    <row r="677" spans="3:3">
      <c r="C677"/>
    </row>
    <row r="678" spans="3:3">
      <c r="C678"/>
    </row>
    <row r="679" spans="3:3">
      <c r="C679"/>
    </row>
    <row r="680" spans="3:3">
      <c r="C680"/>
    </row>
    <row r="681" spans="3:3">
      <c r="C681"/>
    </row>
    <row r="682" spans="3:3">
      <c r="C682"/>
    </row>
    <row r="683" spans="3:3">
      <c r="C683"/>
    </row>
    <row r="684" spans="3:3">
      <c r="C684"/>
    </row>
    <row r="685" spans="3:3">
      <c r="C685"/>
    </row>
    <row r="686" spans="3:3">
      <c r="C686"/>
    </row>
    <row r="687" spans="3:3">
      <c r="C687"/>
    </row>
    <row r="688" spans="3:3">
      <c r="C688"/>
    </row>
    <row r="689" spans="3:3">
      <c r="C689"/>
    </row>
    <row r="690" spans="3:3">
      <c r="C690"/>
    </row>
    <row r="691" spans="3:3">
      <c r="C691"/>
    </row>
    <row r="692" spans="3:3">
      <c r="C692"/>
    </row>
    <row r="693" spans="3:3">
      <c r="C693"/>
    </row>
    <row r="694" spans="3:3">
      <c r="C694"/>
    </row>
    <row r="695" spans="3:3">
      <c r="C695"/>
    </row>
    <row r="696" spans="3:3">
      <c r="C696"/>
    </row>
    <row r="697" spans="3:3">
      <c r="C697"/>
    </row>
    <row r="698" spans="3:3">
      <c r="C698"/>
    </row>
    <row r="699" spans="3:3">
      <c r="C699"/>
    </row>
    <row r="700" spans="3:3">
      <c r="C700"/>
    </row>
    <row r="701" spans="3:3">
      <c r="C701"/>
    </row>
    <row r="702" spans="3:3">
      <c r="C702"/>
    </row>
    <row r="703" spans="3:3">
      <c r="C703"/>
    </row>
    <row r="704" spans="3:3">
      <c r="C704"/>
    </row>
    <row r="705" spans="3:3">
      <c r="C705"/>
    </row>
    <row r="706" spans="3:3">
      <c r="C706"/>
    </row>
    <row r="707" spans="3:3">
      <c r="C707"/>
    </row>
    <row r="708" spans="3:3">
      <c r="C708"/>
    </row>
    <row r="709" spans="3:3">
      <c r="C709"/>
    </row>
    <row r="710" spans="3:3">
      <c r="C710"/>
    </row>
    <row r="711" spans="3:3">
      <c r="C711"/>
    </row>
    <row r="712" spans="3:3">
      <c r="C712"/>
    </row>
    <row r="713" spans="3:3">
      <c r="C713"/>
    </row>
    <row r="714" spans="3:3">
      <c r="C714"/>
    </row>
    <row r="715" spans="3:3">
      <c r="C715"/>
    </row>
    <row r="716" spans="3:3">
      <c r="C716"/>
    </row>
    <row r="717" spans="3:3">
      <c r="C717"/>
    </row>
    <row r="718" spans="3:3">
      <c r="C718"/>
    </row>
    <row r="719" spans="3:3">
      <c r="C719"/>
    </row>
    <row r="720" spans="3:3">
      <c r="C720"/>
    </row>
    <row r="721" spans="3:3">
      <c r="C721"/>
    </row>
    <row r="722" spans="3:3">
      <c r="C722"/>
    </row>
    <row r="723" spans="3:3">
      <c r="C723"/>
    </row>
    <row r="724" spans="3:3">
      <c r="C724"/>
    </row>
    <row r="725" spans="3:3">
      <c r="C725"/>
    </row>
    <row r="726" spans="3:3">
      <c r="C726"/>
    </row>
    <row r="727" spans="3:3">
      <c r="C727"/>
    </row>
    <row r="728" spans="3:3">
      <c r="C728"/>
    </row>
    <row r="729" spans="3:3">
      <c r="C729"/>
    </row>
    <row r="730" spans="3:3">
      <c r="C730"/>
    </row>
    <row r="731" spans="3:3">
      <c r="C731"/>
    </row>
    <row r="732" spans="3:3">
      <c r="C732"/>
    </row>
    <row r="733" spans="3:3">
      <c r="C733"/>
    </row>
    <row r="734" spans="3:3">
      <c r="C734"/>
    </row>
    <row r="735" spans="3:3">
      <c r="C735"/>
    </row>
    <row r="736" spans="3:3">
      <c r="C736"/>
    </row>
    <row r="737" spans="3:3">
      <c r="C737"/>
    </row>
    <row r="738" spans="3:3">
      <c r="C738"/>
    </row>
    <row r="739" spans="3:3">
      <c r="C739"/>
    </row>
    <row r="740" spans="3:3">
      <c r="C740"/>
    </row>
    <row r="741" spans="3:3">
      <c r="C741"/>
    </row>
    <row r="742" spans="3:3">
      <c r="C742"/>
    </row>
    <row r="743" spans="3:3">
      <c r="C743"/>
    </row>
    <row r="744" spans="3:3">
      <c r="C744"/>
    </row>
    <row r="745" spans="3:3">
      <c r="C745"/>
    </row>
    <row r="746" spans="3:3">
      <c r="C746"/>
    </row>
    <row r="747" spans="3:3">
      <c r="C747"/>
    </row>
    <row r="748" spans="3:3">
      <c r="C748"/>
    </row>
    <row r="749" spans="3:3">
      <c r="C749"/>
    </row>
    <row r="750" spans="3:3">
      <c r="C750"/>
    </row>
    <row r="751" spans="3:3">
      <c r="C751"/>
    </row>
    <row r="752" spans="3:3">
      <c r="C752"/>
    </row>
    <row r="753" spans="3:3">
      <c r="C753"/>
    </row>
    <row r="754" spans="3:3">
      <c r="C754"/>
    </row>
    <row r="755" spans="3:3">
      <c r="C755"/>
    </row>
    <row r="756" spans="3:3">
      <c r="C756"/>
    </row>
    <row r="757" spans="3:3">
      <c r="C757"/>
    </row>
    <row r="758" spans="3:3">
      <c r="C758"/>
    </row>
    <row r="759" spans="3:3">
      <c r="C759"/>
    </row>
    <row r="760" spans="3:3">
      <c r="C760"/>
    </row>
    <row r="761" spans="3:3">
      <c r="C761"/>
    </row>
    <row r="762" spans="3:3">
      <c r="C762"/>
    </row>
    <row r="763" spans="3:3">
      <c r="C763"/>
    </row>
    <row r="764" spans="3:3">
      <c r="C764"/>
    </row>
    <row r="765" spans="3:3">
      <c r="C765"/>
    </row>
    <row r="766" spans="3:3">
      <c r="C766"/>
    </row>
    <row r="767" spans="3:3">
      <c r="C767"/>
    </row>
    <row r="768" spans="3:3">
      <c r="C768"/>
    </row>
    <row r="769" spans="3:3">
      <c r="C769"/>
    </row>
    <row r="770" spans="3:3">
      <c r="C770"/>
    </row>
    <row r="771" spans="3:3">
      <c r="C771"/>
    </row>
    <row r="772" spans="3:3">
      <c r="C772"/>
    </row>
    <row r="773" spans="3:3">
      <c r="C773"/>
    </row>
    <row r="774" spans="3:3">
      <c r="C774"/>
    </row>
    <row r="775" spans="3:3">
      <c r="C775"/>
    </row>
    <row r="776" spans="3:3">
      <c r="C776"/>
    </row>
    <row r="777" spans="3:3">
      <c r="C777"/>
    </row>
    <row r="778" spans="3:3">
      <c r="C778"/>
    </row>
    <row r="779" spans="3:3">
      <c r="C779"/>
    </row>
    <row r="780" spans="3:3">
      <c r="C780"/>
    </row>
    <row r="781" spans="3:3">
      <c r="C781"/>
    </row>
    <row r="782" spans="3:3">
      <c r="C782"/>
    </row>
    <row r="783" spans="3:3">
      <c r="C783"/>
    </row>
    <row r="784" spans="3:3">
      <c r="C784"/>
    </row>
    <row r="785" spans="3:3">
      <c r="C785"/>
    </row>
    <row r="786" spans="3:3">
      <c r="C786"/>
    </row>
    <row r="787" spans="3:3">
      <c r="C787"/>
    </row>
    <row r="788" spans="3:3">
      <c r="C788"/>
    </row>
    <row r="789" spans="3:3">
      <c r="C789"/>
    </row>
    <row r="790" spans="3:3">
      <c r="C790"/>
    </row>
    <row r="791" spans="3:3">
      <c r="C791"/>
    </row>
    <row r="792" spans="3:3">
      <c r="C792"/>
    </row>
    <row r="793" spans="3:3">
      <c r="C793"/>
    </row>
    <row r="794" spans="3:3">
      <c r="C794"/>
    </row>
    <row r="795" spans="3:3">
      <c r="C795"/>
    </row>
    <row r="796" spans="3:3">
      <c r="C796"/>
    </row>
    <row r="797" spans="3:3">
      <c r="C797"/>
    </row>
    <row r="798" spans="3:3">
      <c r="C798"/>
    </row>
    <row r="799" spans="3:3">
      <c r="C799"/>
    </row>
    <row r="800" spans="3:3">
      <c r="C800"/>
    </row>
    <row r="801" spans="3:3">
      <c r="C801"/>
    </row>
    <row r="802" spans="3:3">
      <c r="C802"/>
    </row>
    <row r="803" spans="3:3">
      <c r="C803"/>
    </row>
    <row r="804" spans="3:3">
      <c r="C804"/>
    </row>
    <row r="805" spans="3:3">
      <c r="C805"/>
    </row>
    <row r="806" spans="3:3">
      <c r="C806"/>
    </row>
    <row r="807" spans="3:3">
      <c r="C807"/>
    </row>
    <row r="808" spans="3:3">
      <c r="C808"/>
    </row>
    <row r="809" spans="3:3">
      <c r="C809"/>
    </row>
    <row r="810" spans="3:3">
      <c r="C810"/>
    </row>
    <row r="811" spans="3:3">
      <c r="C811"/>
    </row>
    <row r="812" spans="3:3">
      <c r="C812"/>
    </row>
    <row r="813" spans="3:3">
      <c r="C813"/>
    </row>
    <row r="814" spans="3:3">
      <c r="C814"/>
    </row>
    <row r="815" spans="3:3">
      <c r="C815"/>
    </row>
    <row r="816" spans="3:3">
      <c r="C816"/>
    </row>
    <row r="817" spans="3:3">
      <c r="C817"/>
    </row>
    <row r="818" spans="3:3">
      <c r="C818"/>
    </row>
    <row r="819" spans="3:3">
      <c r="C819"/>
    </row>
    <row r="820" spans="3:3">
      <c r="C820"/>
    </row>
    <row r="821" spans="3:3">
      <c r="C821"/>
    </row>
    <row r="822" spans="3:3">
      <c r="C822"/>
    </row>
    <row r="823" spans="3:3">
      <c r="C823"/>
    </row>
    <row r="824" spans="3:3">
      <c r="C824"/>
    </row>
    <row r="825" spans="3:3">
      <c r="C825"/>
    </row>
    <row r="826" spans="3:3">
      <c r="C826"/>
    </row>
    <row r="827" spans="3:3">
      <c r="C827"/>
    </row>
    <row r="828" spans="3:3">
      <c r="C828"/>
    </row>
    <row r="829" spans="3:3">
      <c r="C829"/>
    </row>
    <row r="830" spans="3:3">
      <c r="C830"/>
    </row>
    <row r="831" spans="3:3">
      <c r="C831"/>
    </row>
    <row r="832" spans="3:3">
      <c r="C832"/>
    </row>
    <row r="833" spans="3:3">
      <c r="C833"/>
    </row>
    <row r="834" spans="3:3">
      <c r="C834"/>
    </row>
    <row r="835" spans="3:3">
      <c r="C835"/>
    </row>
    <row r="836" spans="3:3">
      <c r="C836"/>
    </row>
    <row r="837" spans="3:3">
      <c r="C837"/>
    </row>
    <row r="838" spans="3:3">
      <c r="C838"/>
    </row>
    <row r="839" spans="3:3">
      <c r="C839"/>
    </row>
    <row r="840" spans="3:3">
      <c r="C840"/>
    </row>
    <row r="841" spans="3:3">
      <c r="C841"/>
    </row>
    <row r="842" spans="3:3">
      <c r="C842"/>
    </row>
    <row r="843" spans="3:3">
      <c r="C843"/>
    </row>
    <row r="844" spans="3:3">
      <c r="C844"/>
    </row>
    <row r="845" spans="3:3">
      <c r="C845"/>
    </row>
    <row r="846" spans="3:3">
      <c r="C846"/>
    </row>
    <row r="847" spans="3:3">
      <c r="C847"/>
    </row>
    <row r="848" spans="3:3">
      <c r="C848"/>
    </row>
    <row r="849" spans="3:3">
      <c r="C849"/>
    </row>
    <row r="850" spans="3:3">
      <c r="C850"/>
    </row>
    <row r="851" spans="3:3">
      <c r="C851"/>
    </row>
    <row r="852" spans="3:3">
      <c r="C852"/>
    </row>
    <row r="853" spans="3:3">
      <c r="C853"/>
    </row>
    <row r="854" spans="3:3">
      <c r="C854"/>
    </row>
    <row r="855" spans="3:3">
      <c r="C855"/>
    </row>
    <row r="856" spans="3:3">
      <c r="C856"/>
    </row>
    <row r="857" spans="3:3">
      <c r="C857"/>
    </row>
    <row r="858" spans="3:3">
      <c r="C858"/>
    </row>
    <row r="859" spans="3:3">
      <c r="C859"/>
    </row>
    <row r="860" spans="3:3">
      <c r="C860"/>
    </row>
    <row r="861" spans="3:3">
      <c r="C861"/>
    </row>
    <row r="862" spans="3:3">
      <c r="C862"/>
    </row>
    <row r="863" spans="3:3">
      <c r="C863"/>
    </row>
    <row r="864" spans="3:3">
      <c r="C864"/>
    </row>
    <row r="865" spans="3:3">
      <c r="C865"/>
    </row>
    <row r="866" spans="3:3">
      <c r="C866"/>
    </row>
    <row r="867" spans="3:3">
      <c r="C867"/>
    </row>
    <row r="868" spans="3:3">
      <c r="C868"/>
    </row>
    <row r="869" spans="3:3">
      <c r="C869"/>
    </row>
    <row r="870" spans="3:3">
      <c r="C870"/>
    </row>
    <row r="871" spans="3:3">
      <c r="C871"/>
    </row>
    <row r="872" spans="3:3">
      <c r="C872"/>
    </row>
    <row r="873" spans="3:3">
      <c r="C873"/>
    </row>
    <row r="874" spans="3:3">
      <c r="C874"/>
    </row>
    <row r="875" spans="3:3">
      <c r="C875"/>
    </row>
    <row r="876" spans="3:3">
      <c r="C876"/>
    </row>
    <row r="877" spans="3:3">
      <c r="C877"/>
    </row>
    <row r="878" spans="3:3">
      <c r="C878"/>
    </row>
    <row r="879" spans="3:3">
      <c r="C879"/>
    </row>
    <row r="880" spans="3:3">
      <c r="C880"/>
    </row>
    <row r="881" spans="3:3">
      <c r="C881"/>
    </row>
    <row r="882" spans="3:3">
      <c r="C882"/>
    </row>
    <row r="883" spans="3:3">
      <c r="C883"/>
    </row>
    <row r="884" spans="3:3">
      <c r="C884"/>
    </row>
    <row r="885" spans="3:3">
      <c r="C885"/>
    </row>
    <row r="886" spans="3:3">
      <c r="C886"/>
    </row>
    <row r="887" spans="3:3">
      <c r="C887"/>
    </row>
    <row r="888" spans="3:3">
      <c r="C888"/>
    </row>
    <row r="889" spans="3:3">
      <c r="C889"/>
    </row>
    <row r="890" spans="3:3">
      <c r="C890"/>
    </row>
    <row r="891" spans="3:3">
      <c r="C891"/>
    </row>
    <row r="892" spans="3:3">
      <c r="C892"/>
    </row>
    <row r="893" spans="3:3">
      <c r="C893"/>
    </row>
    <row r="894" spans="3:3">
      <c r="C894"/>
    </row>
    <row r="895" spans="3:3">
      <c r="C895"/>
    </row>
    <row r="896" spans="3:3">
      <c r="C896"/>
    </row>
    <row r="897" spans="3:3">
      <c r="C897"/>
    </row>
    <row r="898" spans="3:3">
      <c r="C898"/>
    </row>
    <row r="899" spans="3:3">
      <c r="C899"/>
    </row>
    <row r="900" spans="3:3">
      <c r="C900"/>
    </row>
    <row r="901" spans="3:3">
      <c r="C901"/>
    </row>
    <row r="902" spans="3:3">
      <c r="C902"/>
    </row>
    <row r="903" spans="3:3">
      <c r="C903"/>
    </row>
    <row r="904" spans="3:3">
      <c r="C904"/>
    </row>
    <row r="905" spans="3:3">
      <c r="C905"/>
    </row>
    <row r="906" spans="3:3">
      <c r="C906"/>
    </row>
    <row r="907" spans="3:3">
      <c r="C907"/>
    </row>
    <row r="908" spans="3:3">
      <c r="C908"/>
    </row>
    <row r="909" spans="3:3">
      <c r="C909"/>
    </row>
    <row r="910" spans="3:3">
      <c r="C910"/>
    </row>
    <row r="911" spans="3:3">
      <c r="C911"/>
    </row>
    <row r="912" spans="3:3">
      <c r="C912"/>
    </row>
    <row r="913" spans="3:3">
      <c r="C913"/>
    </row>
    <row r="914" spans="3:3">
      <c r="C914"/>
    </row>
    <row r="915" spans="3:3">
      <c r="C915"/>
    </row>
    <row r="916" spans="3:3">
      <c r="C916"/>
    </row>
    <row r="917" spans="3:3">
      <c r="C917"/>
    </row>
    <row r="918" spans="3:3">
      <c r="C918"/>
    </row>
    <row r="919" spans="3:3">
      <c r="C919"/>
    </row>
    <row r="920" spans="3:3">
      <c r="C920"/>
    </row>
    <row r="921" spans="3:3">
      <c r="C921"/>
    </row>
    <row r="922" spans="3:3">
      <c r="C922"/>
    </row>
    <row r="923" spans="3:3">
      <c r="C923"/>
    </row>
    <row r="924" spans="3:3">
      <c r="C924"/>
    </row>
    <row r="925" spans="3:3">
      <c r="C925"/>
    </row>
    <row r="926" spans="3:3">
      <c r="C926"/>
    </row>
    <row r="927" spans="3:3">
      <c r="C927"/>
    </row>
    <row r="928" spans="3:3">
      <c r="C928"/>
    </row>
    <row r="929" spans="3:3">
      <c r="C929"/>
    </row>
    <row r="930" spans="3:3">
      <c r="C930"/>
    </row>
    <row r="931" spans="3:3">
      <c r="C931"/>
    </row>
    <row r="932" spans="3:3">
      <c r="C932"/>
    </row>
    <row r="933" spans="3:3">
      <c r="C933"/>
    </row>
    <row r="934" spans="3:3">
      <c r="C934"/>
    </row>
    <row r="935" spans="3:3">
      <c r="C935"/>
    </row>
    <row r="936" spans="3:3">
      <c r="C936"/>
    </row>
    <row r="937" spans="3:3">
      <c r="C937"/>
    </row>
    <row r="938" spans="3:3">
      <c r="C938"/>
    </row>
    <row r="939" spans="3:3">
      <c r="C939"/>
    </row>
    <row r="940" spans="3:3">
      <c r="C940"/>
    </row>
    <row r="941" spans="3:3">
      <c r="C941"/>
    </row>
    <row r="942" spans="3:3">
      <c r="C942"/>
    </row>
    <row r="943" spans="3:3">
      <c r="C943"/>
    </row>
    <row r="944" spans="3:3">
      <c r="C944"/>
    </row>
    <row r="945" spans="3:3">
      <c r="C945"/>
    </row>
    <row r="946" spans="3:3">
      <c r="C946"/>
    </row>
    <row r="947" spans="3:3">
      <c r="C947"/>
    </row>
    <row r="948" spans="3:3">
      <c r="C948"/>
    </row>
    <row r="949" spans="3:3">
      <c r="C949"/>
    </row>
    <row r="950" spans="3:3">
      <c r="C950"/>
    </row>
    <row r="951" spans="3:3">
      <c r="C951"/>
    </row>
    <row r="952" spans="3:3">
      <c r="C952"/>
    </row>
    <row r="953" spans="3:3">
      <c r="C953"/>
    </row>
    <row r="954" spans="3:3">
      <c r="C954"/>
    </row>
    <row r="955" spans="3:3">
      <c r="C955"/>
    </row>
    <row r="956" spans="3:3">
      <c r="C956"/>
    </row>
    <row r="957" spans="3:3">
      <c r="C957"/>
    </row>
    <row r="958" spans="3:3">
      <c r="C958"/>
    </row>
    <row r="959" spans="3:3">
      <c r="C959"/>
    </row>
    <row r="960" spans="3:3">
      <c r="C960"/>
    </row>
    <row r="961" spans="3:3">
      <c r="C961"/>
    </row>
    <row r="962" spans="3:3">
      <c r="C962"/>
    </row>
    <row r="963" spans="3:3">
      <c r="C963"/>
    </row>
    <row r="964" spans="3:3">
      <c r="C964"/>
    </row>
    <row r="965" spans="3:3">
      <c r="C965"/>
    </row>
    <row r="966" spans="3:3">
      <c r="C966"/>
    </row>
    <row r="967" spans="3:3">
      <c r="C967"/>
    </row>
    <row r="968" spans="3:3">
      <c r="C968"/>
    </row>
    <row r="969" spans="3:3">
      <c r="C969"/>
    </row>
    <row r="970" spans="3:3">
      <c r="C970"/>
    </row>
    <row r="971" spans="3:3">
      <c r="C971"/>
    </row>
    <row r="972" spans="3:3">
      <c r="C972"/>
    </row>
    <row r="973" spans="3:3">
      <c r="C973"/>
    </row>
    <row r="974" spans="3:3">
      <c r="C974"/>
    </row>
    <row r="975" spans="3:3">
      <c r="C975"/>
    </row>
    <row r="976" spans="3:3">
      <c r="C976"/>
    </row>
    <row r="977" spans="3:3">
      <c r="C977"/>
    </row>
    <row r="978" spans="3:3">
      <c r="C978"/>
    </row>
    <row r="979" spans="3:3">
      <c r="C979"/>
    </row>
    <row r="980" spans="3:3">
      <c r="C980"/>
    </row>
    <row r="981" spans="3:3">
      <c r="C981"/>
    </row>
    <row r="982" spans="3:3">
      <c r="C982"/>
    </row>
    <row r="983" spans="3:3">
      <c r="C983"/>
    </row>
    <row r="984" spans="3:3">
      <c r="C984"/>
    </row>
    <row r="985" spans="3:3">
      <c r="C985"/>
    </row>
    <row r="986" spans="3:3">
      <c r="C986"/>
    </row>
    <row r="987" spans="3:3">
      <c r="C987"/>
    </row>
    <row r="988" spans="3:3">
      <c r="C988"/>
    </row>
    <row r="989" spans="3:3">
      <c r="C989"/>
    </row>
    <row r="990" spans="3:3">
      <c r="C990"/>
    </row>
    <row r="991" spans="3:3">
      <c r="C991"/>
    </row>
    <row r="992" spans="3:3">
      <c r="C992"/>
    </row>
    <row r="993" spans="3:3">
      <c r="C993"/>
    </row>
    <row r="994" spans="3:3">
      <c r="C994"/>
    </row>
    <row r="995" spans="3:3">
      <c r="C995"/>
    </row>
    <row r="996" spans="3:3">
      <c r="C996"/>
    </row>
    <row r="997" spans="3:3">
      <c r="C997"/>
    </row>
    <row r="998" spans="3:3">
      <c r="C998"/>
    </row>
    <row r="999" spans="3:3">
      <c r="C999"/>
    </row>
    <row r="1000" spans="3:3">
      <c r="C1000"/>
    </row>
    <row r="1001" spans="3:3">
      <c r="C1001"/>
    </row>
    <row r="1002" spans="3:3">
      <c r="C1002"/>
    </row>
    <row r="1003" spans="3:3">
      <c r="C1003"/>
    </row>
    <row r="1004" spans="3:3">
      <c r="C1004"/>
    </row>
    <row r="1005" spans="3:3">
      <c r="C1005"/>
    </row>
    <row r="1006" spans="3:3">
      <c r="C1006"/>
    </row>
    <row r="1007" spans="3:3">
      <c r="C1007"/>
    </row>
    <row r="1008" spans="3:3">
      <c r="C1008"/>
    </row>
    <row r="1009" spans="3:3">
      <c r="C1009"/>
    </row>
    <row r="1010" spans="3:3">
      <c r="C1010"/>
    </row>
    <row r="1011" spans="3:3">
      <c r="C1011"/>
    </row>
    <row r="1012" spans="3:3">
      <c r="C1012"/>
    </row>
    <row r="1013" spans="3:3">
      <c r="C1013"/>
    </row>
    <row r="1014" spans="3:3">
      <c r="C1014"/>
    </row>
    <row r="1015" spans="3:3">
      <c r="C1015"/>
    </row>
    <row r="1016" spans="3:3">
      <c r="C1016"/>
    </row>
    <row r="1017" spans="3:3">
      <c r="C1017"/>
    </row>
    <row r="1018" spans="3:3">
      <c r="C1018"/>
    </row>
    <row r="1019" spans="3:3">
      <c r="C1019"/>
    </row>
    <row r="1020" spans="3:3">
      <c r="C1020"/>
    </row>
    <row r="1021" spans="3:3">
      <c r="C1021"/>
    </row>
    <row r="1022" spans="3:3">
      <c r="C1022"/>
    </row>
    <row r="1023" spans="3:3">
      <c r="C1023"/>
    </row>
    <row r="1024" spans="3:3">
      <c r="C1024"/>
    </row>
    <row r="1025" spans="3:3">
      <c r="C1025"/>
    </row>
    <row r="1026" spans="3:3">
      <c r="C1026"/>
    </row>
    <row r="1027" spans="3:3">
      <c r="C1027"/>
    </row>
    <row r="1028" spans="3:3">
      <c r="C1028"/>
    </row>
    <row r="1029" spans="3:3">
      <c r="C1029"/>
    </row>
    <row r="1030" spans="3:3">
      <c r="C1030"/>
    </row>
    <row r="1031" spans="3:3">
      <c r="C1031"/>
    </row>
    <row r="1032" spans="3:3">
      <c r="C1032"/>
    </row>
    <row r="1033" spans="3:3">
      <c r="C1033"/>
    </row>
    <row r="1034" spans="3:3">
      <c r="C1034"/>
    </row>
    <row r="1035" spans="3:3">
      <c r="C1035"/>
    </row>
    <row r="1036" spans="3:3">
      <c r="C1036"/>
    </row>
    <row r="1037" spans="3:3">
      <c r="C1037"/>
    </row>
    <row r="1038" spans="3:3">
      <c r="C1038"/>
    </row>
    <row r="1039" spans="3:3">
      <c r="C1039"/>
    </row>
    <row r="1040" spans="3:3">
      <c r="C1040"/>
    </row>
    <row r="1041" spans="3:3">
      <c r="C1041"/>
    </row>
    <row r="1042" spans="3:3">
      <c r="C1042"/>
    </row>
    <row r="1043" spans="3:3">
      <c r="C1043"/>
    </row>
    <row r="1044" spans="3:3">
      <c r="C1044"/>
    </row>
    <row r="1045" spans="3:3">
      <c r="C1045"/>
    </row>
    <row r="1046" spans="3:3">
      <c r="C1046"/>
    </row>
    <row r="1047" spans="3:3">
      <c r="C1047"/>
    </row>
    <row r="1048" spans="3:3">
      <c r="C1048"/>
    </row>
    <row r="1049" spans="3:3">
      <c r="C1049"/>
    </row>
    <row r="1050" spans="3:3">
      <c r="C1050"/>
    </row>
    <row r="1051" spans="3:3">
      <c r="C1051"/>
    </row>
    <row r="1052" spans="3:3">
      <c r="C1052"/>
    </row>
    <row r="1053" spans="3:3">
      <c r="C1053"/>
    </row>
    <row r="1054" spans="3:3">
      <c r="C1054"/>
    </row>
    <row r="1055" spans="3:3">
      <c r="C1055"/>
    </row>
    <row r="1056" spans="3:3">
      <c r="C1056"/>
    </row>
    <row r="1057" spans="3:3">
      <c r="C1057"/>
    </row>
    <row r="1058" spans="3:3">
      <c r="C1058"/>
    </row>
    <row r="1059" spans="3:3">
      <c r="C1059"/>
    </row>
    <row r="1060" spans="3:3">
      <c r="C1060"/>
    </row>
    <row r="1061" spans="3:3">
      <c r="C1061"/>
    </row>
    <row r="1062" spans="3:3">
      <c r="C1062"/>
    </row>
    <row r="1063" spans="3:3">
      <c r="C1063"/>
    </row>
    <row r="1064" spans="3:3">
      <c r="C1064"/>
    </row>
    <row r="1065" spans="3:3">
      <c r="C1065"/>
    </row>
    <row r="1066" spans="3:3">
      <c r="C1066"/>
    </row>
    <row r="1067" spans="3:3">
      <c r="C1067"/>
    </row>
    <row r="1068" spans="3:3">
      <c r="C1068"/>
    </row>
    <row r="1069" spans="3:3">
      <c r="C1069"/>
    </row>
    <row r="1070" spans="3:3">
      <c r="C1070"/>
    </row>
    <row r="1071" spans="3:3">
      <c r="C1071"/>
    </row>
    <row r="1072" spans="3:3">
      <c r="C1072"/>
    </row>
    <row r="1073" spans="3:3">
      <c r="C1073"/>
    </row>
    <row r="1074" spans="3:3">
      <c r="C1074"/>
    </row>
    <row r="1075" spans="3:3">
      <c r="C1075"/>
    </row>
    <row r="1076" spans="3:3">
      <c r="C1076"/>
    </row>
    <row r="1077" spans="3:3">
      <c r="C1077"/>
    </row>
    <row r="1078" spans="3:3">
      <c r="C1078"/>
    </row>
    <row r="1079" spans="3:3">
      <c r="C1079"/>
    </row>
    <row r="1080" spans="3:3">
      <c r="C1080"/>
    </row>
    <row r="1081" spans="3:3">
      <c r="C1081"/>
    </row>
    <row r="1082" spans="3:3">
      <c r="C1082"/>
    </row>
    <row r="1083" spans="3:3">
      <c r="C1083"/>
    </row>
    <row r="1084" spans="3:3">
      <c r="C1084"/>
    </row>
    <row r="1085" spans="3:3">
      <c r="C1085"/>
    </row>
    <row r="1086" spans="3:3">
      <c r="C1086"/>
    </row>
    <row r="1087" spans="3:3">
      <c r="C1087"/>
    </row>
    <row r="1088" spans="3:3">
      <c r="C1088"/>
    </row>
    <row r="1089" spans="3:3">
      <c r="C1089"/>
    </row>
    <row r="1090" spans="3:3">
      <c r="C1090"/>
    </row>
    <row r="1091" spans="3:3">
      <c r="C1091"/>
    </row>
    <row r="1092" spans="3:3">
      <c r="C1092"/>
    </row>
    <row r="1093" spans="3:3">
      <c r="C1093"/>
    </row>
    <row r="1094" spans="3:3">
      <c r="C1094"/>
    </row>
    <row r="1095" spans="3:3">
      <c r="C1095"/>
    </row>
    <row r="1096" spans="3:3">
      <c r="C1096"/>
    </row>
    <row r="1097" spans="3:3">
      <c r="C1097"/>
    </row>
    <row r="1098" spans="3:3">
      <c r="C1098"/>
    </row>
    <row r="1099" spans="3:3">
      <c r="C1099"/>
    </row>
    <row r="1100" spans="3:3">
      <c r="C1100"/>
    </row>
    <row r="1101" spans="3:3">
      <c r="C1101"/>
    </row>
    <row r="1102" spans="3:3">
      <c r="C1102"/>
    </row>
    <row r="1103" spans="3:3">
      <c r="C1103"/>
    </row>
    <row r="1104" spans="3:3">
      <c r="C1104"/>
    </row>
    <row r="1105" spans="3:3">
      <c r="C1105"/>
    </row>
    <row r="1106" spans="3:3">
      <c r="C1106"/>
    </row>
    <row r="1107" spans="3:3">
      <c r="C1107"/>
    </row>
    <row r="1108" spans="3:3">
      <c r="C1108"/>
    </row>
    <row r="1109" spans="3:3">
      <c r="C1109"/>
    </row>
    <row r="1110" spans="3:3">
      <c r="C1110"/>
    </row>
    <row r="1111" spans="3:3">
      <c r="C1111"/>
    </row>
    <row r="1112" spans="3:3">
      <c r="C1112"/>
    </row>
    <row r="1113" spans="3:3">
      <c r="C1113"/>
    </row>
    <row r="1114" spans="3:3">
      <c r="C1114"/>
    </row>
    <row r="1115" spans="3:3">
      <c r="C1115"/>
    </row>
    <row r="1116" spans="3:3">
      <c r="C1116"/>
    </row>
    <row r="1117" spans="3:3">
      <c r="C1117"/>
    </row>
    <row r="1118" spans="3:3">
      <c r="C1118"/>
    </row>
    <row r="1119" spans="3:3">
      <c r="C1119"/>
    </row>
    <row r="1120" spans="3:3">
      <c r="C1120"/>
    </row>
    <row r="1121" spans="3:3">
      <c r="C1121"/>
    </row>
    <row r="1122" spans="3:3">
      <c r="C1122"/>
    </row>
    <row r="1123" spans="3:3">
      <c r="C1123"/>
    </row>
    <row r="1124" spans="3:3">
      <c r="C1124"/>
    </row>
    <row r="1125" spans="3:3">
      <c r="C1125"/>
    </row>
    <row r="1126" spans="3:3">
      <c r="C1126"/>
    </row>
    <row r="1127" spans="3:3">
      <c r="C1127"/>
    </row>
    <row r="1128" spans="3:3">
      <c r="C1128"/>
    </row>
    <row r="1129" spans="3:3">
      <c r="C1129"/>
    </row>
    <row r="1130" spans="3:3">
      <c r="C1130"/>
    </row>
    <row r="1131" spans="3:3">
      <c r="C1131"/>
    </row>
    <row r="1132" spans="3:3">
      <c r="C1132"/>
    </row>
    <row r="1133" spans="3:3">
      <c r="C1133"/>
    </row>
    <row r="1134" spans="3:3">
      <c r="C1134"/>
    </row>
    <row r="1135" spans="3:3">
      <c r="C1135"/>
    </row>
    <row r="1136" spans="3:3">
      <c r="C1136"/>
    </row>
    <row r="1137" spans="3:3">
      <c r="C1137"/>
    </row>
    <row r="1138" spans="3:3">
      <c r="C1138"/>
    </row>
    <row r="1139" spans="3:3">
      <c r="C1139"/>
    </row>
    <row r="1140" spans="3:3">
      <c r="C1140"/>
    </row>
    <row r="1141" spans="3:3">
      <c r="C1141"/>
    </row>
    <row r="1142" spans="3:3">
      <c r="C1142"/>
    </row>
    <row r="1143" spans="3:3">
      <c r="C1143"/>
    </row>
    <row r="1144" spans="3:3">
      <c r="C1144"/>
    </row>
    <row r="1145" spans="3:3">
      <c r="C1145"/>
    </row>
    <row r="1146" spans="3:3">
      <c r="C1146"/>
    </row>
    <row r="1147" spans="3:3">
      <c r="C1147"/>
    </row>
    <row r="1148" spans="3:3">
      <c r="C1148"/>
    </row>
    <row r="1149" spans="3:3">
      <c r="C1149"/>
    </row>
    <row r="1150" spans="3:3">
      <c r="C1150"/>
    </row>
    <row r="1151" spans="3:3">
      <c r="C1151"/>
    </row>
    <row r="1152" spans="3:3">
      <c r="C1152"/>
    </row>
    <row r="1153" spans="3:3">
      <c r="C1153"/>
    </row>
    <row r="1154" spans="3:3">
      <c r="C1154"/>
    </row>
    <row r="1155" spans="3:3">
      <c r="C1155"/>
    </row>
    <row r="1156" spans="3:3">
      <c r="C1156"/>
    </row>
    <row r="1157" spans="3:3">
      <c r="C1157"/>
    </row>
    <row r="1158" spans="3:3">
      <c r="C1158"/>
    </row>
    <row r="1159" spans="3:3">
      <c r="C1159"/>
    </row>
    <row r="1160" spans="3:3">
      <c r="C1160"/>
    </row>
    <row r="1161" spans="3:3">
      <c r="C1161"/>
    </row>
    <row r="1162" spans="3:3">
      <c r="C1162"/>
    </row>
    <row r="1163" spans="3:3">
      <c r="C1163"/>
    </row>
  </sheetData>
  <mergeCells count="15">
    <mergeCell ref="W36:AA36"/>
    <mergeCell ref="W34:AA34"/>
    <mergeCell ref="L40:Q40"/>
    <mergeCell ref="P37:Q38"/>
    <mergeCell ref="L3:O3"/>
    <mergeCell ref="L28:S30"/>
    <mergeCell ref="L15:L17"/>
    <mergeCell ref="N8:R8"/>
    <mergeCell ref="W14:AA14"/>
    <mergeCell ref="W12:AA12"/>
    <mergeCell ref="Q16:S16"/>
    <mergeCell ref="N24:P24"/>
    <mergeCell ref="W4:AA4"/>
    <mergeCell ref="W6:AA6"/>
    <mergeCell ref="L37:M3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 do Microsoft Office</dc:creator>
  <cp:keywords/>
  <dc:description/>
  <cp:lastModifiedBy/>
  <cp:revision/>
  <dcterms:created xsi:type="dcterms:W3CDTF">2021-03-21T23:58:51Z</dcterms:created>
  <dcterms:modified xsi:type="dcterms:W3CDTF">2023-06-29T19:06:54Z</dcterms:modified>
  <cp:category/>
  <cp:contentStatus/>
</cp:coreProperties>
</file>