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d\Work\micro_macro_v.2.1\"/>
    </mc:Choice>
  </mc:AlternateContent>
  <xr:revisionPtr revIDLastSave="0" documentId="8_{EB25E7EF-F6BB-46D9-A689-6208DEC09510}" xr6:coauthVersionLast="43" xr6:coauthVersionMax="43" xr10:uidLastSave="{00000000-0000-0000-0000-000000000000}"/>
  <bookViews>
    <workbookView xWindow="-120" yWindow="-120" windowWidth="20730" windowHeight="11160" xr2:uid="{85EA5580-FF1D-4652-8556-15C97FAC4FED}"/>
  </bookViews>
  <sheets>
    <sheet name="Variables" sheetId="1" r:id="rId1"/>
    <sheet name="Planilha1" sheetId="3" r:id="rId2"/>
    <sheet name="Parameters" sheetId="2" r:id="rId3"/>
  </sheets>
  <definedNames>
    <definedName name="_xlnm._FilterDatabase" localSheetId="0" hidden="1">Variables!$A$1:$H$91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G82" i="1" l="1"/>
  <c r="Q175" i="2" l="1"/>
  <c r="Q174" i="2"/>
  <c r="M164" i="2"/>
  <c r="P164" i="2"/>
  <c r="M165" i="2"/>
  <c r="P165" i="2"/>
  <c r="M166" i="2"/>
  <c r="P166" i="2"/>
  <c r="M167" i="2"/>
  <c r="P167" i="2"/>
  <c r="M168" i="2"/>
  <c r="P168" i="2"/>
  <c r="M169" i="2"/>
  <c r="P169" i="2"/>
  <c r="M170" i="2"/>
  <c r="P170" i="2"/>
  <c r="M171" i="2"/>
  <c r="P171" i="2"/>
  <c r="M172" i="2"/>
  <c r="P172" i="2"/>
  <c r="M173" i="2"/>
  <c r="P173" i="2"/>
  <c r="M174" i="2"/>
  <c r="P174" i="2"/>
  <c r="M175" i="2"/>
  <c r="P175" i="2"/>
  <c r="M176" i="2"/>
  <c r="P176" i="2"/>
  <c r="M177" i="2"/>
  <c r="P177" i="2"/>
  <c r="M178" i="2"/>
  <c r="P178" i="2"/>
  <c r="M179" i="2"/>
  <c r="P179" i="2"/>
  <c r="M180" i="2"/>
  <c r="P180" i="2"/>
  <c r="M181" i="2"/>
  <c r="P181" i="2"/>
  <c r="M182" i="2"/>
  <c r="P182" i="2"/>
  <c r="M183" i="2"/>
  <c r="P183" i="2"/>
  <c r="M184" i="2"/>
  <c r="P184" i="2"/>
  <c r="M185" i="2"/>
  <c r="P185" i="2"/>
  <c r="M186" i="2"/>
  <c r="P186" i="2"/>
  <c r="M187" i="2"/>
  <c r="P187" i="2"/>
  <c r="M188" i="2"/>
  <c r="P188" i="2"/>
  <c r="M189" i="2"/>
  <c r="P189" i="2"/>
  <c r="M190" i="2"/>
  <c r="P190" i="2"/>
  <c r="M191" i="2"/>
  <c r="P191" i="2"/>
  <c r="M192" i="2"/>
  <c r="P192" i="2"/>
  <c r="M193" i="2"/>
  <c r="P193" i="2"/>
  <c r="M194" i="2"/>
  <c r="P194" i="2"/>
  <c r="M195" i="2"/>
  <c r="P195" i="2"/>
  <c r="M196" i="2"/>
  <c r="P196" i="2"/>
  <c r="M197" i="2"/>
  <c r="P197" i="2"/>
  <c r="M198" i="2"/>
  <c r="P198" i="2"/>
  <c r="M199" i="2"/>
  <c r="P199" i="2"/>
  <c r="E111" i="1" l="1"/>
  <c r="F76" i="1"/>
  <c r="G76" i="1"/>
  <c r="H76" i="1"/>
  <c r="F77" i="1"/>
  <c r="G77" i="1"/>
  <c r="H77" i="1"/>
  <c r="F78" i="1"/>
  <c r="G78" i="1"/>
  <c r="H78" i="1"/>
  <c r="F81" i="1"/>
  <c r="F96" i="1" s="1"/>
  <c r="G81" i="1"/>
  <c r="G96" i="1" s="1"/>
  <c r="H81" i="1"/>
  <c r="H96" i="1" s="1"/>
  <c r="F82" i="1"/>
  <c r="F94" i="1" s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9" i="1"/>
  <c r="G89" i="1"/>
  <c r="H89" i="1"/>
  <c r="E89" i="1"/>
  <c r="E86" i="1"/>
  <c r="E85" i="1"/>
  <c r="E84" i="1"/>
  <c r="E83" i="1"/>
  <c r="E82" i="1"/>
  <c r="E94" i="1" s="1"/>
  <c r="E81" i="1"/>
  <c r="E78" i="1"/>
  <c r="E77" i="1"/>
  <c r="E76" i="1"/>
  <c r="F48" i="1"/>
  <c r="G48" i="1"/>
  <c r="H48" i="1"/>
  <c r="E48" i="1"/>
  <c r="F59" i="1"/>
  <c r="G59" i="1"/>
  <c r="H59" i="1"/>
  <c r="F35" i="1"/>
  <c r="F55" i="1" s="1"/>
  <c r="F61" i="1" s="1"/>
  <c r="G35" i="1"/>
  <c r="G55" i="1" s="1"/>
  <c r="G61" i="1" s="1"/>
  <c r="H35" i="1"/>
  <c r="H55" i="1" s="1"/>
  <c r="H61" i="1" s="1"/>
  <c r="F73" i="1"/>
  <c r="F92" i="1" s="1"/>
  <c r="G73" i="1"/>
  <c r="G92" i="1" s="1"/>
  <c r="H73" i="1"/>
  <c r="H92" i="1" s="1"/>
  <c r="E73" i="1"/>
  <c r="E92" i="1" s="1"/>
  <c r="E101" i="1" s="1"/>
  <c r="E35" i="1"/>
  <c r="E55" i="1" s="1"/>
  <c r="E61" i="1" s="1"/>
  <c r="E59" i="1"/>
  <c r="F46" i="1"/>
  <c r="G46" i="1"/>
  <c r="H46" i="1"/>
  <c r="E46" i="1"/>
  <c r="F36" i="1"/>
  <c r="F39" i="1" s="1"/>
  <c r="G36" i="1"/>
  <c r="G39" i="1" s="1"/>
  <c r="H36" i="1"/>
  <c r="H39" i="1" s="1"/>
  <c r="E36" i="1"/>
  <c r="E39" i="1" s="1"/>
  <c r="F57" i="1"/>
  <c r="F71" i="1" s="1"/>
  <c r="G57" i="1"/>
  <c r="G71" i="1" s="1"/>
  <c r="H57" i="1"/>
  <c r="H71" i="1" s="1"/>
  <c r="E57" i="1"/>
  <c r="E71" i="1" s="1"/>
  <c r="F52" i="1"/>
  <c r="F66" i="1" s="1"/>
  <c r="G52" i="1"/>
  <c r="G66" i="1" s="1"/>
  <c r="H52" i="1"/>
  <c r="H66" i="1" s="1"/>
  <c r="E52" i="1"/>
  <c r="E62" i="1" s="1"/>
  <c r="F51" i="1"/>
  <c r="F68" i="1" s="1"/>
  <c r="G51" i="1"/>
  <c r="G68" i="1" s="1"/>
  <c r="H51" i="1"/>
  <c r="E51" i="1"/>
  <c r="F62" i="1"/>
  <c r="G62" i="1"/>
  <c r="H62" i="1"/>
  <c r="F45" i="1"/>
  <c r="G45" i="1"/>
  <c r="H45" i="1"/>
  <c r="E45" i="1"/>
  <c r="F50" i="1"/>
  <c r="G50" i="1"/>
  <c r="H50" i="1"/>
  <c r="E50" i="1"/>
  <c r="F47" i="1"/>
  <c r="F60" i="1" s="1"/>
  <c r="G47" i="1"/>
  <c r="G60" i="1" s="1"/>
  <c r="H47" i="1"/>
  <c r="H60" i="1" s="1"/>
  <c r="E47" i="1"/>
  <c r="E60" i="1" s="1"/>
  <c r="F56" i="1"/>
  <c r="F69" i="1" s="1"/>
  <c r="G56" i="1"/>
  <c r="G69" i="1" s="1"/>
  <c r="H56" i="1"/>
  <c r="H69" i="1" s="1"/>
  <c r="E56" i="1"/>
  <c r="E69" i="1" s="1"/>
  <c r="E96" i="1" l="1"/>
  <c r="B5" i="3"/>
  <c r="H94" i="1"/>
  <c r="G94" i="1"/>
  <c r="I94" i="1" s="1"/>
  <c r="E95" i="1"/>
  <c r="F95" i="1"/>
  <c r="I96" i="1"/>
  <c r="H95" i="1"/>
  <c r="G95" i="1"/>
  <c r="E109" i="1"/>
  <c r="E105" i="1"/>
  <c r="E100" i="1"/>
  <c r="E102" i="1"/>
  <c r="E98" i="1"/>
  <c r="E68" i="1"/>
  <c r="H68" i="1"/>
  <c r="E66" i="1"/>
  <c r="E110" i="1" l="1"/>
  <c r="E133" i="1" s="1"/>
  <c r="H117" i="1" s="1"/>
  <c r="H118" i="1" s="1"/>
  <c r="E9" i="3"/>
  <c r="D8" i="3"/>
  <c r="I95" i="1"/>
  <c r="G117" i="1"/>
  <c r="G118" i="1" s="1"/>
  <c r="E117" i="1"/>
  <c r="F117" i="1"/>
  <c r="F118" i="1" s="1"/>
  <c r="F119" i="1"/>
  <c r="G119" i="1"/>
  <c r="H119" i="1"/>
  <c r="E119" i="1"/>
  <c r="E118" i="1" l="1"/>
  <c r="E132" i="1"/>
  <c r="E124" i="1" s="1"/>
  <c r="E128" i="1" s="1"/>
  <c r="E106" i="1" s="1"/>
  <c r="E130" i="1" l="1"/>
  <c r="E129" i="1"/>
  <c r="E103" i="1"/>
  <c r="E108" i="1"/>
  <c r="E123" i="1"/>
  <c r="E122" i="1"/>
  <c r="E125" i="1"/>
  <c r="E121" i="1"/>
  <c r="E5" i="3"/>
  <c r="D5" i="3" s="1"/>
</calcChain>
</file>

<file path=xl/sharedStrings.xml><?xml version="1.0" encoding="utf-8"?>
<sst xmlns="http://schemas.openxmlformats.org/spreadsheetml/2006/main" count="1081" uniqueCount="302">
  <si>
    <t>Name</t>
  </si>
  <si>
    <t>Type</t>
  </si>
  <si>
    <t>Object</t>
  </si>
  <si>
    <t>Lags</t>
  </si>
  <si>
    <t>Value by Instance</t>
  </si>
  <si>
    <t>number_object_firms</t>
  </si>
  <si>
    <t>number_object_capital</t>
  </si>
  <si>
    <t>parameter</t>
  </si>
  <si>
    <t>Sector</t>
  </si>
  <si>
    <t>na</t>
  </si>
  <si>
    <t>Firm</t>
  </si>
  <si>
    <t>avg_price_initial</t>
  </si>
  <si>
    <t>markup_initial</t>
  </si>
  <si>
    <t>capital_output_ratio_initial</t>
  </si>
  <si>
    <t>quality_initial</t>
  </si>
  <si>
    <t>foreign_price_initial</t>
  </si>
  <si>
    <t>desired_inventories_proportion</t>
  </si>
  <si>
    <t>desired_degree_capacity_utilization</t>
  </si>
  <si>
    <t>Market_Share</t>
  </si>
  <si>
    <t>Variable</t>
  </si>
  <si>
    <t>Effective_Market_Share</t>
  </si>
  <si>
    <t>Firm_Avg_Market_Share</t>
  </si>
  <si>
    <t>Desired_Market_Share</t>
  </si>
  <si>
    <t>Price</t>
  </si>
  <si>
    <t>Productive_Capacity</t>
  </si>
  <si>
    <t>Firm_Avg_Productivity</t>
  </si>
  <si>
    <t>Frontier_Productivity</t>
  </si>
  <si>
    <t>Max_Capital_Goods_Productivity</t>
  </si>
  <si>
    <t>Capital</t>
  </si>
  <si>
    <t>Desired_Markup</t>
  </si>
  <si>
    <t>Potential_Markup</t>
  </si>
  <si>
    <t>Strategic_Markup</t>
  </si>
  <si>
    <t>Avg_Potential_Markup</t>
  </si>
  <si>
    <t>Variable_Cost</t>
  </si>
  <si>
    <t>Quality</t>
  </si>
  <si>
    <t>Potential_Quality</t>
  </si>
  <si>
    <t>Effective_Orders</t>
  </si>
  <si>
    <t>Sales</t>
  </si>
  <si>
    <t>Revenue</t>
  </si>
  <si>
    <t>Inventories</t>
  </si>
  <si>
    <t>Avg_Price</t>
  </si>
  <si>
    <t>Avg_Productivity_Sector</t>
  </si>
  <si>
    <t>Avg_Quality_Sector</t>
  </si>
  <si>
    <t>Effective_Orders_Sector</t>
  </si>
  <si>
    <t>Employment_Sector</t>
  </si>
  <si>
    <t>Foreign_Price</t>
  </si>
  <si>
    <t>Inventories_Sector</t>
  </si>
  <si>
    <t>Max_Productivity</t>
  </si>
  <si>
    <t>Max_Quality</t>
  </si>
  <si>
    <t>Productive_Capacity_Sector</t>
  </si>
  <si>
    <t>Number_Entry</t>
  </si>
  <si>
    <t>Number_Exit</t>
  </si>
  <si>
    <t>Productive_Capacity_Entry</t>
  </si>
  <si>
    <t>Productive_Capacity_Exit</t>
  </si>
  <si>
    <t>Demand_Met</t>
  </si>
  <si>
    <t>Demand_Met_By_Imports</t>
  </si>
  <si>
    <t>Avg_Competitiveness</t>
  </si>
  <si>
    <t>Aggregate_Inventories</t>
  </si>
  <si>
    <t>Autonomous_Consumption_Variation_Rate</t>
  </si>
  <si>
    <t>Avg_Productivity</t>
  </si>
  <si>
    <t>Avg_Wage</t>
  </si>
  <si>
    <t>Consumer_Price_Index</t>
  </si>
  <si>
    <t>GDP</t>
  </si>
  <si>
    <t>Likelihood_Crisis</t>
  </si>
  <si>
    <t>Price_Index</t>
  </si>
  <si>
    <t>Q_GDP</t>
  </si>
  <si>
    <t>Real_Growth_Rate</t>
  </si>
  <si>
    <t>Real_Q_GDP</t>
  </si>
  <si>
    <t>Total_Employment</t>
  </si>
  <si>
    <t>Total_Workers</t>
  </si>
  <si>
    <t>Unemployment</t>
  </si>
  <si>
    <t>Macro</t>
  </si>
  <si>
    <t>unemployment_target</t>
  </si>
  <si>
    <t>Government</t>
  </si>
  <si>
    <t>Wage</t>
  </si>
  <si>
    <t>Class_Autonomous_Consumption</t>
  </si>
  <si>
    <t>Class_Debt</t>
  </si>
  <si>
    <t>Class_Debt_Payment</t>
  </si>
  <si>
    <t>Class_Financial_Assets</t>
  </si>
  <si>
    <t>Class_Nominal_Income</t>
  </si>
  <si>
    <t>Class_Real_Income</t>
  </si>
  <si>
    <t>Class_Number_Workers</t>
  </si>
  <si>
    <t>Classes</t>
  </si>
  <si>
    <t>Desired_Government_Consumption</t>
  </si>
  <si>
    <t>Desired_Government_Investment</t>
  </si>
  <si>
    <t>Government_Consumption</t>
  </si>
  <si>
    <t>Government_Expenses</t>
  </si>
  <si>
    <t>Government_Investment</t>
  </si>
  <si>
    <t>Government_Surplus_Rate_Target</t>
  </si>
  <si>
    <t>Government_Surplus_Target</t>
  </si>
  <si>
    <t>Government_Wages</t>
  </si>
  <si>
    <t>Max_Government_Expenses_Ceiling</t>
  </si>
  <si>
    <t>Max_Government_Expenses_Surplus_Target</t>
  </si>
  <si>
    <t>Public_Debt</t>
  </si>
  <si>
    <t>Total_Taxes</t>
  </si>
  <si>
    <t>Unemployment_Benefits</t>
  </si>
  <si>
    <t>unemployment_benefit</t>
  </si>
  <si>
    <t>class_direct_tax</t>
  </si>
  <si>
    <t>indirect_tax</t>
  </si>
  <si>
    <t>Wage_Sector</t>
  </si>
  <si>
    <t>Surplus_Sector</t>
  </si>
  <si>
    <t>Indirect_Taxes</t>
  </si>
  <si>
    <t>class_profit_share</t>
  </si>
  <si>
    <t>class_wage_share</t>
  </si>
  <si>
    <t>profits_distribution_rate</t>
  </si>
  <si>
    <t>Exchange_Rate</t>
  </si>
  <si>
    <t>External_Income</t>
  </si>
  <si>
    <t>External_shock</t>
  </si>
  <si>
    <t>International_Reserves</t>
  </si>
  <si>
    <t>External Sec</t>
  </si>
  <si>
    <t>Autonomous_Investment_Quality</t>
  </si>
  <si>
    <t>Competitiveness</t>
  </si>
  <si>
    <t>Delivery_Delay</t>
  </si>
  <si>
    <t>Demand_Productive_Capacity_Quality</t>
  </si>
  <si>
    <t>Desired_Autonomous_Investment_Quality</t>
  </si>
  <si>
    <t>Imitation_Probability</t>
  </si>
  <si>
    <t>Innovation_Probability</t>
  </si>
  <si>
    <t>Pay_Test_Quality</t>
  </si>
  <si>
    <t>Productive_Capacity_Depreciated</t>
  </si>
  <si>
    <t>Productive_Capacity_Scrapped</t>
  </si>
  <si>
    <t>Replecement</t>
  </si>
  <si>
    <t>Spread_Firm</t>
  </si>
  <si>
    <t>Demand_Productive_Capacity</t>
  </si>
  <si>
    <t>Depends on the firm number</t>
  </si>
  <si>
    <t>Depreciation_Productive_Capacity</t>
  </si>
  <si>
    <t>Productive_Capacity_Variation</t>
  </si>
  <si>
    <t>Sum_Id_A_3</t>
  </si>
  <si>
    <t>Financial_Assets</t>
  </si>
  <si>
    <t>Debt</t>
  </si>
  <si>
    <t>Debt_Rate</t>
  </si>
  <si>
    <t>Demand_Met_By_Imports_Input</t>
  </si>
  <si>
    <t>Demand_Met_Input</t>
  </si>
  <si>
    <t>Remaining_Inputs</t>
  </si>
  <si>
    <t>Inputs</t>
  </si>
  <si>
    <t>Capital_Good_Acumulated_Production</t>
  </si>
  <si>
    <t>Sum_Id_A_2</t>
  </si>
  <si>
    <t>crisis_threshold</t>
  </si>
  <si>
    <t>entry_parameter</t>
  </si>
  <si>
    <t>gama_macro</t>
  </si>
  <si>
    <t>gama_variation</t>
  </si>
  <si>
    <t>investment_period</t>
  </si>
  <si>
    <t>max_autonomous_consummption_variation_rate</t>
  </si>
  <si>
    <t>max_gama</t>
  </si>
  <si>
    <t>min_autonomous_consummption_variation_rate</t>
  </si>
  <si>
    <t>min_gama</t>
  </si>
  <si>
    <t>percent_spread</t>
  </si>
  <si>
    <t>population_growth_rate</t>
  </si>
  <si>
    <t>return_rate</t>
  </si>
  <si>
    <t>switch_autonomous_consumption</t>
  </si>
  <si>
    <t>switch_autonomous_investment</t>
  </si>
  <si>
    <t>switch_debt</t>
  </si>
  <si>
    <t>switch_desired_markup</t>
  </si>
  <si>
    <t>exchange_rate_growth</t>
  </si>
  <si>
    <t>external_income_growth</t>
  </si>
  <si>
    <t>external_shock_duration</t>
  </si>
  <si>
    <t>external_shock_parameter</t>
  </si>
  <si>
    <t>external_shock_period</t>
  </si>
  <si>
    <t>government_consumption_growth</t>
  </si>
  <si>
    <t>government_investment_growth</t>
  </si>
  <si>
    <t>government_wages_growth</t>
  </si>
  <si>
    <t>inflation_sensitivity</t>
  </si>
  <si>
    <t>inflation_target</t>
  </si>
  <si>
    <t>max_government_surplus_rate_target</t>
  </si>
  <si>
    <t>max_public_debt</t>
  </si>
  <si>
    <t>min_government_surplus_rate_target</t>
  </si>
  <si>
    <t>min_public_debt</t>
  </si>
  <si>
    <t>switch_government_expenses_ceiling</t>
  </si>
  <si>
    <t>switch_government_surplus_target</t>
  </si>
  <si>
    <t>unemployment_sensitivity</t>
  </si>
  <si>
    <t>variation_government_surplus_parameter</t>
  </si>
  <si>
    <t>interest_rate_adjustment</t>
  </si>
  <si>
    <t>interest_rate</t>
  </si>
  <si>
    <t>class_autonomous_consumption_propensity</t>
  </si>
  <si>
    <t>class_autonomous_consumption_variation_propensity</t>
  </si>
  <si>
    <t>class_interest_payment_share</t>
  </si>
  <si>
    <t>class_max_debt_ratio</t>
  </si>
  <si>
    <t>class_min_debt_ratio</t>
  </si>
  <si>
    <t>class_propensity_to_consume</t>
  </si>
  <si>
    <t>class_propensity_to_import</t>
  </si>
  <si>
    <t>bonus</t>
  </si>
  <si>
    <t>depreciation</t>
  </si>
  <si>
    <t>depreciation_rate</t>
  </si>
  <si>
    <t>discount</t>
  </si>
  <si>
    <t>e_delay</t>
  </si>
  <si>
    <t>e_price</t>
  </si>
  <si>
    <t>e_quality</t>
  </si>
  <si>
    <t>effective_market_share_exit_temporary</t>
  </si>
  <si>
    <t>effective_market_share_exit_temporary_2</t>
  </si>
  <si>
    <t>exports_coefficient</t>
  </si>
  <si>
    <t>foreign_price_comp</t>
  </si>
  <si>
    <t>foreign_price_growth</t>
  </si>
  <si>
    <t>passthrough_productivity</t>
  </si>
  <si>
    <t>id_capital_goods_sector</t>
  </si>
  <si>
    <t>id_consumption_goods_sector</t>
  </si>
  <si>
    <t>id_intermediate_goods_sector</t>
  </si>
  <si>
    <t>id_sector_number</t>
  </si>
  <si>
    <t>imitation_revenue_proportion_sector</t>
  </si>
  <si>
    <t>imitation_success_parameter</t>
  </si>
  <si>
    <t>income_elasticity_exports</t>
  </si>
  <si>
    <t>income_elasticity_imports</t>
  </si>
  <si>
    <t>innovation_success_parameter</t>
  </si>
  <si>
    <t>market_share_adjustment</t>
  </si>
  <si>
    <t>number_exit_temporary</t>
  </si>
  <si>
    <t>number_exit_temporary_2</t>
  </si>
  <si>
    <t>payback</t>
  </si>
  <si>
    <t>price_elasticity_exports</t>
  </si>
  <si>
    <t>price_elasticity_imports</t>
  </si>
  <si>
    <t>productive_capacity_cost</t>
  </si>
  <si>
    <t>productive_capacity_exit_temporary</t>
  </si>
  <si>
    <t>productive_capacity_exit_temporary_2</t>
  </si>
  <si>
    <t>productive_capacity_overuse</t>
  </si>
  <si>
    <t>propensity_to_import_capital_goods</t>
  </si>
  <si>
    <t>quality_imitation_success_parameter</t>
  </si>
  <si>
    <t>quality_innovation_success_parameter</t>
  </si>
  <si>
    <t>quality_investment_parameter</t>
  </si>
  <si>
    <t>speed_learning</t>
  </si>
  <si>
    <t>std_dev_innovation</t>
  </si>
  <si>
    <t>std_dev_quality</t>
  </si>
  <si>
    <t>switch_strategic_markup</t>
  </si>
  <si>
    <t>tech_opportunity</t>
  </si>
  <si>
    <t>tech_opportunity_quality</t>
  </si>
  <si>
    <t>tech_regime</t>
  </si>
  <si>
    <t>tech_regime_quality</t>
  </si>
  <si>
    <t>passthrough_inflation</t>
  </si>
  <si>
    <t>bargain_power_adjustment_parameter</t>
  </si>
  <si>
    <t>antecipation</t>
  </si>
  <si>
    <t>aprop</t>
  </si>
  <si>
    <t>capital_goods_effective_orders_firm_temporary</t>
  </si>
  <si>
    <t>capital_goods_production_temporary</t>
  </si>
  <si>
    <t>consumption_effective_orders_firm_temporary</t>
  </si>
  <si>
    <t>debt_1</t>
  </si>
  <si>
    <t>debt_2</t>
  </si>
  <si>
    <t>debt_3</t>
  </si>
  <si>
    <t>desired_autonomous_investment_parameter</t>
  </si>
  <si>
    <t>desired_debt_rate</t>
  </si>
  <si>
    <t>desired_debt_rate_2</t>
  </si>
  <si>
    <t>desired_financial_rate</t>
  </si>
  <si>
    <t>equivalent_price_variation_temporary</t>
  </si>
  <si>
    <t>expand</t>
  </si>
  <si>
    <t>financial_asset_1</t>
  </si>
  <si>
    <t>financial_asset_2</t>
  </si>
  <si>
    <t>financial_asset_3</t>
  </si>
  <si>
    <t>firm_date_birth</t>
  </si>
  <si>
    <t>frontier_productivity_initial</t>
  </si>
  <si>
    <t>id_a_3</t>
  </si>
  <si>
    <t>id_firm_number</t>
  </si>
  <si>
    <t>1,2,3,4,5,6,7,8,9,10,11,12,13,14,15,16,17,18,19,20</t>
  </si>
  <si>
    <t>id_innovative_firm</t>
  </si>
  <si>
    <t>imitation</t>
  </si>
  <si>
    <t>imitation_revenue_proportion</t>
  </si>
  <si>
    <t>imitation_success</t>
  </si>
  <si>
    <t>innovation</t>
  </si>
  <si>
    <t>innovation_revenue_proportion</t>
  </si>
  <si>
    <t>innovation_success</t>
  </si>
  <si>
    <t>intermediate_effective_orders_firm_temporary</t>
  </si>
  <si>
    <t>intermediate_production_firm_temporary</t>
  </si>
  <si>
    <t>parameter1</t>
  </si>
  <si>
    <t>quality_imitation_revenue_proportion</t>
  </si>
  <si>
    <t>quality_innovation_revenue_proportion</t>
  </si>
  <si>
    <t>rest</t>
  </si>
  <si>
    <t>Lag</t>
  </si>
  <si>
    <t>Parameter</t>
  </si>
  <si>
    <t>Value</t>
  </si>
  <si>
    <t>Class</t>
  </si>
  <si>
    <t>capital_good_date_birth</t>
  </si>
  <si>
    <t>capital_good_productive_capacity</t>
  </si>
  <si>
    <t>capital_good_productivity_initial</t>
  </si>
  <si>
    <t>capital_good_replacement_temporary</t>
  </si>
  <si>
    <t>id_a_2</t>
  </si>
  <si>
    <t>pay_test</t>
  </si>
  <si>
    <t>pay_test_2</t>
  </si>
  <si>
    <t>to_die_capital_good</t>
  </si>
  <si>
    <t>capital_output_ratio</t>
  </si>
  <si>
    <t>id_input_sector</t>
  </si>
  <si>
    <t>input_techinal_relationship_imports</t>
  </si>
  <si>
    <t>input_technical_relationship</t>
  </si>
  <si>
    <t>Depends on the number of capital</t>
  </si>
  <si>
    <t>Obs</t>
  </si>
  <si>
    <t>Analysis parameter</t>
  </si>
  <si>
    <t>Essential Parameter</t>
  </si>
  <si>
    <t>Shock Parameter</t>
  </si>
  <si>
    <t>Switch Parameter</t>
  </si>
  <si>
    <t>Policy Parameter</t>
  </si>
  <si>
    <t>TBC</t>
  </si>
  <si>
    <t>Distributive Parameter</t>
  </si>
  <si>
    <t>Temporary Value Parameter</t>
  </si>
  <si>
    <t>Id Parameter</t>
  </si>
  <si>
    <t>ESSENTIAL PARAMETERS</t>
  </si>
  <si>
    <t>VARIABLES</t>
  </si>
  <si>
    <t>Firma</t>
  </si>
  <si>
    <t>Date Birth</t>
  </si>
  <si>
    <t>Intermediate Sectors Initialization</t>
  </si>
  <si>
    <t>Sector 1</t>
  </si>
  <si>
    <t>Sector 2</t>
  </si>
  <si>
    <t>Sector 3</t>
  </si>
  <si>
    <t>Sector 4</t>
  </si>
  <si>
    <t>Tech Coef 3</t>
  </si>
  <si>
    <t>Tech Coef 4</t>
  </si>
  <si>
    <t>Ini. Prod</t>
  </si>
  <si>
    <t>K3</t>
  </si>
  <si>
    <t>K4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</si>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</sst>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/>
    <xf numFmtId="1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7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D67D-F200-400B-AAD2-1C1A37FC66F9}">
  <dimension ref="A1:I138"/>
  <sheetViews>
    <sheetView tabSelected="1" topLeftCell="A82" zoomScaleNormal="100" workbookViewId="0">
      <selection activeCell="G9" sqref="G9"/>
    </sheetView>
  </sheetViews>
  <sheetFormatPr defaultRowHeight="15" x14ac:dyDescent="0.25"/>
  <cols>
    <col min="1" max="1" width="34" bestFit="1" customWidth="1"/>
    <col min="2" max="2" width="10.28515625" bestFit="1" customWidth="1"/>
    <col min="3" max="3" width="12.140625" bestFit="1" customWidth="1"/>
    <col min="4" max="4" width="4.7109375" bestFit="1" customWidth="1"/>
    <col min="5" max="5" width="7.7109375" style="1" bestFit="1" customWidth="1"/>
    <col min="6" max="8" width="6.5703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0"/>
      <c r="G1" s="10"/>
      <c r="H1" s="10"/>
    </row>
    <row r="2" spans="1:8" x14ac:dyDescent="0.25">
      <c r="E2" s="3">
        <v>1</v>
      </c>
      <c r="F2" s="3">
        <v>2</v>
      </c>
      <c r="G2" s="3">
        <v>3</v>
      </c>
      <c r="H2" s="3">
        <v>4</v>
      </c>
    </row>
    <row r="3" spans="1:8" x14ac:dyDescent="0.25">
      <c r="A3" t="s">
        <v>287</v>
      </c>
      <c r="E3" s="3"/>
      <c r="F3" s="3"/>
      <c r="G3" s="3"/>
      <c r="H3" s="3"/>
    </row>
    <row r="4" spans="1:8" ht="6" customHeight="1" x14ac:dyDescent="0.25">
      <c r="E4" s="3"/>
      <c r="F4" s="3"/>
      <c r="G4" s="3"/>
      <c r="H4" s="3"/>
    </row>
    <row r="5" spans="1:8" x14ac:dyDescent="0.25">
      <c r="A5" t="s">
        <v>274</v>
      </c>
      <c r="B5" t="s">
        <v>261</v>
      </c>
      <c r="C5" t="s">
        <v>133</v>
      </c>
      <c r="D5" t="s">
        <v>9</v>
      </c>
      <c r="E5">
        <v>0</v>
      </c>
      <c r="F5">
        <v>0</v>
      </c>
      <c r="G5">
        <v>1.8749999999999999E-2</v>
      </c>
      <c r="H5">
        <v>3.125E-2</v>
      </c>
    </row>
    <row r="6" spans="1:8" x14ac:dyDescent="0.25">
      <c r="A6" t="s">
        <v>275</v>
      </c>
      <c r="B6" t="s">
        <v>261</v>
      </c>
      <c r="C6" t="s">
        <v>133</v>
      </c>
      <c r="D6" t="s">
        <v>9</v>
      </c>
      <c r="E6">
        <v>0</v>
      </c>
      <c r="F6">
        <v>0</v>
      </c>
      <c r="G6">
        <v>0.15</v>
      </c>
      <c r="H6">
        <v>0.25</v>
      </c>
    </row>
    <row r="7" spans="1:8" x14ac:dyDescent="0.25">
      <c r="A7" t="s">
        <v>266</v>
      </c>
      <c r="B7" t="s">
        <v>7</v>
      </c>
      <c r="C7" t="s">
        <v>28</v>
      </c>
      <c r="D7" t="s">
        <v>9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t="s">
        <v>5</v>
      </c>
      <c r="B8" t="s">
        <v>7</v>
      </c>
      <c r="C8" t="s">
        <v>8</v>
      </c>
      <c r="D8" t="s">
        <v>9</v>
      </c>
      <c r="E8" s="1">
        <v>20</v>
      </c>
      <c r="F8" s="1">
        <v>10</v>
      </c>
      <c r="G8" s="1">
        <v>10</v>
      </c>
      <c r="H8" s="1">
        <v>10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s="1">
        <v>12</v>
      </c>
      <c r="F9" s="1">
        <v>6</v>
      </c>
      <c r="G9" s="1">
        <v>10</v>
      </c>
      <c r="H9" s="1">
        <v>12</v>
      </c>
    </row>
    <row r="10" spans="1:8" x14ac:dyDescent="0.25">
      <c r="A10" t="s">
        <v>11</v>
      </c>
      <c r="B10" t="s">
        <v>7</v>
      </c>
      <c r="C10" t="s">
        <v>8</v>
      </c>
      <c r="D10" t="s">
        <v>9</v>
      </c>
      <c r="E10" s="1">
        <v>1</v>
      </c>
      <c r="F10" s="1">
        <v>1</v>
      </c>
      <c r="G10" s="1">
        <v>1</v>
      </c>
      <c r="H10" s="1">
        <v>1</v>
      </c>
    </row>
    <row r="11" spans="1:8" x14ac:dyDescent="0.25">
      <c r="A11" t="s">
        <v>12</v>
      </c>
      <c r="B11" t="s">
        <v>7</v>
      </c>
      <c r="C11" t="s">
        <v>8</v>
      </c>
      <c r="D11" t="s">
        <v>9</v>
      </c>
      <c r="E11" s="1">
        <v>1.5</v>
      </c>
      <c r="F11" s="1">
        <v>1.5</v>
      </c>
      <c r="G11" s="1">
        <v>1.5</v>
      </c>
      <c r="H11" s="1">
        <v>1.5</v>
      </c>
    </row>
    <row r="12" spans="1:8" x14ac:dyDescent="0.25">
      <c r="A12" t="s">
        <v>13</v>
      </c>
      <c r="B12" t="s">
        <v>7</v>
      </c>
      <c r="C12" t="s">
        <v>8</v>
      </c>
      <c r="D12" t="s">
        <v>9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t="s">
        <v>14</v>
      </c>
      <c r="B13" t="s">
        <v>7</v>
      </c>
      <c r="C13" t="s">
        <v>8</v>
      </c>
      <c r="D13" t="s">
        <v>9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t="s">
        <v>15</v>
      </c>
      <c r="B14" t="s">
        <v>7</v>
      </c>
      <c r="C14" t="s">
        <v>8</v>
      </c>
      <c r="D14" t="s">
        <v>9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t="s">
        <v>16</v>
      </c>
      <c r="B15" t="s">
        <v>7</v>
      </c>
      <c r="C15" t="s">
        <v>8</v>
      </c>
      <c r="D15" t="s">
        <v>9</v>
      </c>
      <c r="E15" s="1">
        <v>0.1</v>
      </c>
      <c r="F15" s="1">
        <v>0</v>
      </c>
      <c r="G15" s="1">
        <v>0.1</v>
      </c>
      <c r="H15" s="1">
        <v>0.1</v>
      </c>
    </row>
    <row r="16" spans="1:8" x14ac:dyDescent="0.25">
      <c r="A16" t="s">
        <v>17</v>
      </c>
      <c r="B16" t="s">
        <v>7</v>
      </c>
      <c r="C16" t="s">
        <v>8</v>
      </c>
      <c r="D16" t="s">
        <v>9</v>
      </c>
      <c r="E16" s="1">
        <v>0.83299999999999996</v>
      </c>
      <c r="F16" s="1">
        <v>0.83299999999999996</v>
      </c>
      <c r="G16" s="1">
        <v>0.83299999999999996</v>
      </c>
      <c r="H16" s="1">
        <v>0.83299999999999996</v>
      </c>
    </row>
    <row r="17" spans="1:8" x14ac:dyDescent="0.25">
      <c r="A17" t="s">
        <v>104</v>
      </c>
      <c r="B17" t="s">
        <v>7</v>
      </c>
      <c r="C17" t="s">
        <v>8</v>
      </c>
      <c r="D17" t="s">
        <v>9</v>
      </c>
      <c r="E17">
        <v>0.7</v>
      </c>
      <c r="F17">
        <v>0.7</v>
      </c>
      <c r="G17">
        <v>0.7</v>
      </c>
      <c r="H17">
        <v>0.7</v>
      </c>
    </row>
    <row r="18" spans="1:8" x14ac:dyDescent="0.25">
      <c r="A18" t="s">
        <v>98</v>
      </c>
      <c r="B18" t="s">
        <v>7</v>
      </c>
      <c r="C18" t="s">
        <v>8</v>
      </c>
      <c r="D18" t="s">
        <v>9</v>
      </c>
      <c r="E18">
        <v>0.1</v>
      </c>
      <c r="F18">
        <v>0.1</v>
      </c>
      <c r="G18">
        <v>0.1</v>
      </c>
      <c r="H18">
        <v>0.1</v>
      </c>
    </row>
    <row r="19" spans="1:8" x14ac:dyDescent="0.25">
      <c r="A19" t="s">
        <v>102</v>
      </c>
      <c r="B19" t="s">
        <v>7</v>
      </c>
      <c r="C19" t="s">
        <v>82</v>
      </c>
      <c r="D19" t="s">
        <v>9</v>
      </c>
      <c r="E19">
        <v>0.6</v>
      </c>
      <c r="F19">
        <v>0.25</v>
      </c>
      <c r="G19">
        <v>0.1</v>
      </c>
      <c r="H19">
        <v>0.05</v>
      </c>
    </row>
    <row r="20" spans="1:8" x14ac:dyDescent="0.25">
      <c r="A20" t="s">
        <v>103</v>
      </c>
      <c r="B20" t="s">
        <v>7</v>
      </c>
      <c r="C20" t="s">
        <v>82</v>
      </c>
      <c r="D20" t="s">
        <v>9</v>
      </c>
      <c r="E20">
        <v>0.4</v>
      </c>
      <c r="F20">
        <v>0.3</v>
      </c>
      <c r="G20">
        <v>0.2</v>
      </c>
      <c r="H20">
        <v>0.1</v>
      </c>
    </row>
    <row r="21" spans="1:8" x14ac:dyDescent="0.25">
      <c r="A21" t="s">
        <v>97</v>
      </c>
      <c r="B21" t="s">
        <v>7</v>
      </c>
      <c r="C21" t="s">
        <v>82</v>
      </c>
      <c r="D21" t="s">
        <v>9</v>
      </c>
      <c r="E21">
        <v>0.2</v>
      </c>
      <c r="F21">
        <v>0.15</v>
      </c>
      <c r="G21">
        <v>0.1</v>
      </c>
      <c r="H21">
        <v>0</v>
      </c>
    </row>
    <row r="22" spans="1:8" s="4" customFormat="1" x14ac:dyDescent="0.25">
      <c r="A22" s="4" t="s">
        <v>96</v>
      </c>
      <c r="B22" s="4" t="s">
        <v>7</v>
      </c>
      <c r="C22" s="4" t="s">
        <v>73</v>
      </c>
      <c r="D22" s="4" t="s">
        <v>9</v>
      </c>
      <c r="E22" s="5">
        <v>0.5</v>
      </c>
    </row>
    <row r="23" spans="1:8" x14ac:dyDescent="0.25">
      <c r="A23" t="s">
        <v>72</v>
      </c>
      <c r="B23" t="s">
        <v>7</v>
      </c>
      <c r="C23" t="s">
        <v>73</v>
      </c>
      <c r="D23" t="s">
        <v>9</v>
      </c>
      <c r="E23" s="1">
        <v>0.1</v>
      </c>
    </row>
    <row r="25" spans="1:8" x14ac:dyDescent="0.25">
      <c r="A25" t="s">
        <v>288</v>
      </c>
    </row>
    <row r="26" spans="1:8" ht="5.25" customHeight="1" x14ac:dyDescent="0.25"/>
    <row r="27" spans="1:8" x14ac:dyDescent="0.25">
      <c r="A27" t="s">
        <v>134</v>
      </c>
      <c r="B27" t="s">
        <v>19</v>
      </c>
      <c r="C27" t="s">
        <v>28</v>
      </c>
      <c r="D27">
        <v>1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t="s">
        <v>135</v>
      </c>
      <c r="B28" t="s">
        <v>19</v>
      </c>
      <c r="C28" t="s">
        <v>28</v>
      </c>
      <c r="D28">
        <v>1</v>
      </c>
      <c r="E28" s="1">
        <v>0</v>
      </c>
      <c r="F28" s="1">
        <v>0</v>
      </c>
      <c r="G28" s="1">
        <v>0</v>
      </c>
      <c r="H28" s="1">
        <v>0</v>
      </c>
    </row>
    <row r="30" spans="1:8" x14ac:dyDescent="0.25">
      <c r="A30" t="s">
        <v>130</v>
      </c>
      <c r="B30" t="s">
        <v>19</v>
      </c>
      <c r="C30" t="s">
        <v>133</v>
      </c>
      <c r="D30">
        <v>1</v>
      </c>
      <c r="E30" s="1">
        <v>1</v>
      </c>
      <c r="F30" s="1">
        <v>1</v>
      </c>
      <c r="G30" s="1">
        <v>1</v>
      </c>
      <c r="H30" s="1">
        <v>1</v>
      </c>
    </row>
    <row r="31" spans="1:8" x14ac:dyDescent="0.25">
      <c r="A31" t="s">
        <v>131</v>
      </c>
      <c r="B31" t="s">
        <v>19</v>
      </c>
      <c r="C31" t="s">
        <v>133</v>
      </c>
      <c r="D31">
        <v>1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t="s">
        <v>132</v>
      </c>
      <c r="B32" t="s">
        <v>19</v>
      </c>
      <c r="C32" t="s">
        <v>133</v>
      </c>
      <c r="D32">
        <v>1</v>
      </c>
      <c r="E32" s="1">
        <v>0</v>
      </c>
      <c r="F32" s="1">
        <v>0</v>
      </c>
      <c r="G32" s="7"/>
      <c r="H32" s="7"/>
    </row>
    <row r="34" spans="1:9" x14ac:dyDescent="0.25">
      <c r="A34" s="2" t="s">
        <v>110</v>
      </c>
      <c r="B34" t="s">
        <v>19</v>
      </c>
      <c r="C34" t="s">
        <v>10</v>
      </c>
      <c r="D34" s="2">
        <v>6</v>
      </c>
      <c r="E34" s="1">
        <v>0</v>
      </c>
      <c r="F34" s="1">
        <v>0</v>
      </c>
      <c r="G34" s="1">
        <v>0</v>
      </c>
      <c r="H34" s="1">
        <v>0</v>
      </c>
    </row>
    <row r="35" spans="1:9" x14ac:dyDescent="0.25">
      <c r="A35" t="s">
        <v>32</v>
      </c>
      <c r="B35" t="s">
        <v>19</v>
      </c>
      <c r="C35" t="s">
        <v>10</v>
      </c>
      <c r="D35">
        <v>1</v>
      </c>
      <c r="E35" s="1">
        <f>E11</f>
        <v>1.5</v>
      </c>
      <c r="F35" s="1">
        <f>F11</f>
        <v>1.5</v>
      </c>
      <c r="G35" s="1">
        <f>G11</f>
        <v>1.5</v>
      </c>
      <c r="H35" s="1">
        <f>H11</f>
        <v>1.5</v>
      </c>
    </row>
    <row r="36" spans="1:9" x14ac:dyDescent="0.25">
      <c r="A36" t="s">
        <v>28</v>
      </c>
      <c r="B36" t="s">
        <v>19</v>
      </c>
      <c r="C36" t="s">
        <v>10</v>
      </c>
      <c r="D36">
        <v>1</v>
      </c>
      <c r="E36" s="1">
        <f>$F$10*E9</f>
        <v>12</v>
      </c>
      <c r="F36" s="1">
        <f>$F$10*F9</f>
        <v>6</v>
      </c>
      <c r="G36" s="1">
        <f>$F$10*G9</f>
        <v>10</v>
      </c>
      <c r="H36" s="1">
        <f>$F$10*H9</f>
        <v>12</v>
      </c>
    </row>
    <row r="37" spans="1:9" x14ac:dyDescent="0.25">
      <c r="A37" s="2" t="s">
        <v>111</v>
      </c>
      <c r="B37" t="s">
        <v>19</v>
      </c>
      <c r="C37" t="s">
        <v>10</v>
      </c>
      <c r="D37" s="2">
        <v>1</v>
      </c>
      <c r="E37" s="1">
        <v>1</v>
      </c>
      <c r="F37" s="1">
        <v>1</v>
      </c>
      <c r="G37" s="1">
        <v>1</v>
      </c>
      <c r="H37" s="1">
        <v>1</v>
      </c>
    </row>
    <row r="38" spans="1:9" x14ac:dyDescent="0.25">
      <c r="A38" s="8" t="s">
        <v>128</v>
      </c>
      <c r="B38" s="8" t="s">
        <v>19</v>
      </c>
      <c r="C38" s="8" t="s">
        <v>10</v>
      </c>
      <c r="D38" s="8">
        <v>1</v>
      </c>
      <c r="E38" s="7"/>
      <c r="F38" s="7"/>
      <c r="G38" s="7"/>
      <c r="H38" s="7"/>
    </row>
    <row r="39" spans="1:9" x14ac:dyDescent="0.25">
      <c r="A39" s="2" t="s">
        <v>129</v>
      </c>
      <c r="B39" t="s">
        <v>19</v>
      </c>
      <c r="C39" t="s">
        <v>10</v>
      </c>
      <c r="D39" s="2">
        <v>6</v>
      </c>
      <c r="E39" s="1">
        <f>E38/(E36+E49)</f>
        <v>0</v>
      </c>
      <c r="F39" s="1">
        <f>F38/(F36+F49)</f>
        <v>0</v>
      </c>
      <c r="G39" s="1">
        <f>G38/(G36+G49)</f>
        <v>0</v>
      </c>
      <c r="H39" s="1">
        <f>H38/(H36+H49)</f>
        <v>0</v>
      </c>
    </row>
    <row r="40" spans="1:9" x14ac:dyDescent="0.25">
      <c r="A40" s="2" t="s">
        <v>112</v>
      </c>
      <c r="B40" t="s">
        <v>19</v>
      </c>
      <c r="C40" t="s">
        <v>10</v>
      </c>
      <c r="D40" s="2">
        <v>1</v>
      </c>
      <c r="E40" s="1">
        <v>1</v>
      </c>
      <c r="F40" s="1">
        <v>1</v>
      </c>
      <c r="G40" s="1">
        <v>1</v>
      </c>
      <c r="H40" s="1">
        <v>1</v>
      </c>
      <c r="I40" s="1"/>
    </row>
    <row r="41" spans="1:9" x14ac:dyDescent="0.25">
      <c r="A41" s="2" t="s">
        <v>122</v>
      </c>
      <c r="B41" t="s">
        <v>19</v>
      </c>
      <c r="C41" t="s">
        <v>10</v>
      </c>
      <c r="D41" s="2">
        <v>7</v>
      </c>
      <c r="E41" s="1" t="s">
        <v>123</v>
      </c>
      <c r="I41" s="1"/>
    </row>
    <row r="42" spans="1:9" x14ac:dyDescent="0.25">
      <c r="A42" s="2" t="s">
        <v>113</v>
      </c>
      <c r="B42" t="s">
        <v>19</v>
      </c>
      <c r="C42" t="s">
        <v>10</v>
      </c>
      <c r="D42" s="2">
        <v>6</v>
      </c>
      <c r="E42" s="1">
        <v>0</v>
      </c>
      <c r="F42" s="1">
        <v>0</v>
      </c>
      <c r="G42" s="1">
        <v>0</v>
      </c>
      <c r="H42" s="1">
        <v>0</v>
      </c>
      <c r="I42" s="1"/>
    </row>
    <row r="43" spans="1:9" x14ac:dyDescent="0.25">
      <c r="A43" s="2" t="s">
        <v>124</v>
      </c>
      <c r="B43" t="s">
        <v>19</v>
      </c>
      <c r="C43" t="s">
        <v>10</v>
      </c>
      <c r="D43" s="2">
        <v>6</v>
      </c>
      <c r="E43" s="1" t="s">
        <v>123</v>
      </c>
      <c r="I43" s="1"/>
    </row>
    <row r="44" spans="1:9" x14ac:dyDescent="0.25">
      <c r="A44" s="2" t="s">
        <v>114</v>
      </c>
      <c r="B44" t="s">
        <v>19</v>
      </c>
      <c r="C44" t="s">
        <v>10</v>
      </c>
      <c r="D44" s="2">
        <v>6</v>
      </c>
      <c r="E44" s="1">
        <v>0</v>
      </c>
      <c r="F44" s="1">
        <v>0</v>
      </c>
      <c r="G44" s="1">
        <v>0</v>
      </c>
      <c r="H44" s="1">
        <v>0</v>
      </c>
      <c r="I44" s="1"/>
    </row>
    <row r="45" spans="1:9" x14ac:dyDescent="0.25">
      <c r="A45" t="s">
        <v>22</v>
      </c>
      <c r="B45" t="s">
        <v>19</v>
      </c>
      <c r="C45" t="s">
        <v>10</v>
      </c>
      <c r="D45">
        <v>1</v>
      </c>
      <c r="E45" s="1">
        <f>1/E8</f>
        <v>0.05</v>
      </c>
      <c r="F45" s="1">
        <f>1/F8</f>
        <v>0.1</v>
      </c>
      <c r="G45" s="1">
        <f>1/G8</f>
        <v>0.1</v>
      </c>
      <c r="H45" s="1">
        <f>1/H8</f>
        <v>0.1</v>
      </c>
      <c r="I45" s="1"/>
    </row>
    <row r="46" spans="1:9" x14ac:dyDescent="0.25">
      <c r="A46" t="s">
        <v>29</v>
      </c>
      <c r="B46" t="s">
        <v>19</v>
      </c>
      <c r="C46" t="s">
        <v>10</v>
      </c>
      <c r="D46">
        <v>1</v>
      </c>
      <c r="E46" s="1">
        <f>E11</f>
        <v>1.5</v>
      </c>
      <c r="F46" s="1">
        <f>F11</f>
        <v>1.5</v>
      </c>
      <c r="G46" s="1">
        <f>G11</f>
        <v>1.5</v>
      </c>
      <c r="H46" s="1">
        <f>H11</f>
        <v>1.5</v>
      </c>
      <c r="I46" s="1"/>
    </row>
    <row r="47" spans="1:9" x14ac:dyDescent="0.25">
      <c r="A47" t="s">
        <v>20</v>
      </c>
      <c r="B47" t="s">
        <v>19</v>
      </c>
      <c r="C47" t="s">
        <v>10</v>
      </c>
      <c r="D47">
        <v>1</v>
      </c>
      <c r="E47" s="1">
        <f>1/E8</f>
        <v>0.05</v>
      </c>
      <c r="F47" s="1">
        <f>1/F8</f>
        <v>0.1</v>
      </c>
      <c r="G47" s="1">
        <f>1/G8</f>
        <v>0.1</v>
      </c>
      <c r="H47" s="1">
        <f>1/H8</f>
        <v>0.1</v>
      </c>
      <c r="I47" s="1"/>
    </row>
    <row r="48" spans="1:9" x14ac:dyDescent="0.25">
      <c r="A48" t="s">
        <v>36</v>
      </c>
      <c r="B48" t="s">
        <v>19</v>
      </c>
      <c r="C48" t="s">
        <v>10</v>
      </c>
      <c r="D48">
        <v>12</v>
      </c>
      <c r="E48" s="1">
        <f>(E9*E12*E16)</f>
        <v>9.9959999999999987</v>
      </c>
      <c r="F48" s="1">
        <f>(F9*F12*F16)</f>
        <v>4.9979999999999993</v>
      </c>
      <c r="G48" s="1">
        <f>(G9*G12*G16)</f>
        <v>8.33</v>
      </c>
      <c r="H48" s="1">
        <f>(H9*H12*H16)</f>
        <v>9.9959999999999987</v>
      </c>
      <c r="I48" s="1"/>
    </row>
    <row r="49" spans="1:9" x14ac:dyDescent="0.25">
      <c r="A49" s="8" t="s">
        <v>127</v>
      </c>
      <c r="B49" s="8" t="s">
        <v>19</v>
      </c>
      <c r="C49" s="8" t="s">
        <v>10</v>
      </c>
      <c r="D49" s="8">
        <v>1</v>
      </c>
      <c r="E49" s="7"/>
      <c r="F49" s="7"/>
      <c r="G49" s="7"/>
      <c r="H49" s="7"/>
      <c r="I49" s="1"/>
    </row>
    <row r="50" spans="1:9" x14ac:dyDescent="0.25">
      <c r="A50" t="s">
        <v>21</v>
      </c>
      <c r="B50" t="s">
        <v>19</v>
      </c>
      <c r="C50" t="s">
        <v>10</v>
      </c>
      <c r="D50">
        <v>1</v>
      </c>
      <c r="E50" s="1">
        <f>1/E8</f>
        <v>0.05</v>
      </c>
      <c r="F50" s="1">
        <f>1/F8</f>
        <v>0.1</v>
      </c>
      <c r="G50" s="1">
        <f>1/G8</f>
        <v>0.1</v>
      </c>
      <c r="H50" s="1">
        <f>1/H8</f>
        <v>0.1</v>
      </c>
    </row>
    <row r="51" spans="1:9" x14ac:dyDescent="0.25">
      <c r="A51" t="s">
        <v>25</v>
      </c>
      <c r="B51" t="s">
        <v>19</v>
      </c>
      <c r="C51" t="s">
        <v>10</v>
      </c>
      <c r="D51">
        <v>1</v>
      </c>
      <c r="E51" s="1">
        <f>E7</f>
        <v>1</v>
      </c>
      <c r="F51" s="1">
        <f>F7</f>
        <v>1</v>
      </c>
      <c r="G51" s="1">
        <f>G7</f>
        <v>1</v>
      </c>
      <c r="H51" s="1">
        <f>H7</f>
        <v>1</v>
      </c>
    </row>
    <row r="52" spans="1:9" x14ac:dyDescent="0.25">
      <c r="A52" t="s">
        <v>26</v>
      </c>
      <c r="B52" t="s">
        <v>19</v>
      </c>
      <c r="C52" t="s">
        <v>10</v>
      </c>
      <c r="D52">
        <v>6</v>
      </c>
      <c r="E52" s="1">
        <f>E7</f>
        <v>1</v>
      </c>
      <c r="F52" s="1">
        <f>F7</f>
        <v>1</v>
      </c>
      <c r="G52" s="1">
        <f>G7</f>
        <v>1</v>
      </c>
      <c r="H52" s="1">
        <f>H7</f>
        <v>1</v>
      </c>
    </row>
    <row r="53" spans="1:9" x14ac:dyDescent="0.25">
      <c r="A53" s="2" t="s">
        <v>115</v>
      </c>
      <c r="B53" t="s">
        <v>19</v>
      </c>
      <c r="C53" t="s">
        <v>10</v>
      </c>
      <c r="D53">
        <v>1</v>
      </c>
      <c r="E53" s="1">
        <v>0</v>
      </c>
      <c r="F53" s="1">
        <v>0</v>
      </c>
      <c r="G53" s="1">
        <v>0</v>
      </c>
      <c r="H53" s="1">
        <v>0</v>
      </c>
    </row>
    <row r="54" spans="1:9" x14ac:dyDescent="0.25">
      <c r="A54" s="2" t="s">
        <v>116</v>
      </c>
      <c r="B54" t="s">
        <v>19</v>
      </c>
      <c r="C54" t="s">
        <v>10</v>
      </c>
      <c r="D54">
        <v>1</v>
      </c>
      <c r="E54" s="1">
        <v>0</v>
      </c>
      <c r="F54" s="1">
        <v>0</v>
      </c>
      <c r="G54" s="1">
        <v>0</v>
      </c>
      <c r="H54" s="1">
        <v>0</v>
      </c>
    </row>
    <row r="55" spans="1:9" x14ac:dyDescent="0.25">
      <c r="A55" t="s">
        <v>39</v>
      </c>
      <c r="B55" t="s">
        <v>19</v>
      </c>
      <c r="C55" t="s">
        <v>10</v>
      </c>
      <c r="D55">
        <v>1</v>
      </c>
      <c r="E55" s="1">
        <f>E9*E12*E16*E15</f>
        <v>0.99959999999999993</v>
      </c>
      <c r="F55" s="1">
        <f>F9*F12*F16*F15</f>
        <v>0</v>
      </c>
      <c r="G55" s="1">
        <f>G9*G12*G16*G15</f>
        <v>0.83300000000000007</v>
      </c>
      <c r="H55" s="1">
        <f>H9*H12*H16*H15</f>
        <v>0.99959999999999993</v>
      </c>
    </row>
    <row r="56" spans="1:9" x14ac:dyDescent="0.25">
      <c r="A56" t="s">
        <v>18</v>
      </c>
      <c r="B56" t="s">
        <v>19</v>
      </c>
      <c r="C56" t="s">
        <v>10</v>
      </c>
      <c r="D56">
        <v>7</v>
      </c>
      <c r="E56" s="1">
        <f>1/E8</f>
        <v>0.05</v>
      </c>
      <c r="F56" s="1">
        <f>1/F8</f>
        <v>0.1</v>
      </c>
      <c r="G56" s="1">
        <f>1/G8</f>
        <v>0.1</v>
      </c>
      <c r="H56" s="1">
        <f>1/H8</f>
        <v>0.1</v>
      </c>
    </row>
    <row r="57" spans="1:9" x14ac:dyDescent="0.25">
      <c r="A57" t="s">
        <v>27</v>
      </c>
      <c r="B57" t="s">
        <v>19</v>
      </c>
      <c r="C57" t="s">
        <v>10</v>
      </c>
      <c r="D57">
        <v>6</v>
      </c>
      <c r="E57" s="1">
        <f>E7</f>
        <v>1</v>
      </c>
      <c r="F57" s="1">
        <f>F7</f>
        <v>1</v>
      </c>
      <c r="G57" s="1">
        <f>G7</f>
        <v>1</v>
      </c>
      <c r="H57" s="1">
        <f>H7</f>
        <v>1</v>
      </c>
    </row>
    <row r="58" spans="1:9" x14ac:dyDescent="0.25">
      <c r="A58" s="2" t="s">
        <v>117</v>
      </c>
      <c r="B58" t="s">
        <v>19</v>
      </c>
      <c r="C58" t="s">
        <v>10</v>
      </c>
      <c r="D58">
        <v>6</v>
      </c>
      <c r="E58" s="1">
        <v>0</v>
      </c>
      <c r="F58" s="1">
        <v>0</v>
      </c>
      <c r="G58" s="1">
        <v>0</v>
      </c>
      <c r="H58" s="1">
        <v>0</v>
      </c>
    </row>
    <row r="59" spans="1:9" x14ac:dyDescent="0.25">
      <c r="A59" t="s">
        <v>30</v>
      </c>
      <c r="B59" t="s">
        <v>19</v>
      </c>
      <c r="C59" t="s">
        <v>10</v>
      </c>
      <c r="D59">
        <v>7</v>
      </c>
      <c r="E59" s="1">
        <f>E11</f>
        <v>1.5</v>
      </c>
      <c r="F59" s="1">
        <f>F11</f>
        <v>1.5</v>
      </c>
      <c r="G59" s="1">
        <f>G11</f>
        <v>1.5</v>
      </c>
      <c r="H59" s="1">
        <f>H11</f>
        <v>1.5</v>
      </c>
    </row>
    <row r="60" spans="1:9" x14ac:dyDescent="0.25">
      <c r="A60" t="s">
        <v>35</v>
      </c>
      <c r="B60" t="s">
        <v>19</v>
      </c>
      <c r="C60" t="s">
        <v>10</v>
      </c>
      <c r="D60">
        <v>6</v>
      </c>
      <c r="E60" s="1">
        <f>E13</f>
        <v>1</v>
      </c>
      <c r="F60" s="1">
        <f>F13</f>
        <v>1</v>
      </c>
      <c r="G60" s="1">
        <f>G13</f>
        <v>1</v>
      </c>
      <c r="H60" s="1">
        <f>H13</f>
        <v>1</v>
      </c>
    </row>
    <row r="61" spans="1:9" x14ac:dyDescent="0.25">
      <c r="A61" t="s">
        <v>23</v>
      </c>
      <c r="B61" t="s">
        <v>19</v>
      </c>
      <c r="C61" t="s">
        <v>10</v>
      </c>
      <c r="D61">
        <v>1</v>
      </c>
      <c r="E61" s="1">
        <f>E10</f>
        <v>1</v>
      </c>
      <c r="F61" s="1">
        <f>F10</f>
        <v>1</v>
      </c>
      <c r="G61" s="1">
        <f>G10</f>
        <v>1</v>
      </c>
      <c r="H61" s="1">
        <f>H10</f>
        <v>1</v>
      </c>
    </row>
    <row r="62" spans="1:9" x14ac:dyDescent="0.25">
      <c r="A62" t="s">
        <v>24</v>
      </c>
      <c r="B62" t="s">
        <v>19</v>
      </c>
      <c r="C62" t="s">
        <v>10</v>
      </c>
      <c r="D62">
        <v>1</v>
      </c>
      <c r="E62" s="1">
        <f>E9*E12</f>
        <v>12</v>
      </c>
      <c r="F62" s="1">
        <f>F9*F12</f>
        <v>6</v>
      </c>
      <c r="G62" s="1">
        <f>G9*G12</f>
        <v>10</v>
      </c>
      <c r="H62" s="1">
        <f>H9*H12</f>
        <v>12</v>
      </c>
    </row>
    <row r="63" spans="1:9" x14ac:dyDescent="0.25">
      <c r="A63" s="2" t="s">
        <v>118</v>
      </c>
      <c r="B63" t="s">
        <v>19</v>
      </c>
      <c r="C63" t="s">
        <v>10</v>
      </c>
      <c r="D63">
        <v>1</v>
      </c>
      <c r="E63" s="1">
        <v>0</v>
      </c>
      <c r="F63" s="1">
        <v>0</v>
      </c>
      <c r="G63" s="1">
        <v>0</v>
      </c>
      <c r="H63" s="1">
        <v>0</v>
      </c>
    </row>
    <row r="64" spans="1:9" x14ac:dyDescent="0.25">
      <c r="A64" s="2" t="s">
        <v>119</v>
      </c>
      <c r="B64" t="s">
        <v>19</v>
      </c>
      <c r="C64" t="s">
        <v>10</v>
      </c>
      <c r="D64">
        <v>1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" t="s">
        <v>125</v>
      </c>
      <c r="B65" t="s">
        <v>19</v>
      </c>
      <c r="C65" t="s">
        <v>10</v>
      </c>
      <c r="D65" s="2">
        <v>7</v>
      </c>
      <c r="E65" s="1" t="s">
        <v>123</v>
      </c>
    </row>
    <row r="66" spans="1:8" x14ac:dyDescent="0.25">
      <c r="A66" t="s">
        <v>34</v>
      </c>
      <c r="B66" t="s">
        <v>19</v>
      </c>
      <c r="C66" t="s">
        <v>10</v>
      </c>
      <c r="D66">
        <v>1</v>
      </c>
      <c r="E66" s="1">
        <f>E13</f>
        <v>1</v>
      </c>
      <c r="F66" s="1">
        <f>F13</f>
        <v>1</v>
      </c>
      <c r="G66" s="1">
        <f>G13</f>
        <v>1</v>
      </c>
      <c r="H66" s="1">
        <f>H13</f>
        <v>1</v>
      </c>
    </row>
    <row r="67" spans="1:8" x14ac:dyDescent="0.25">
      <c r="A67" s="2" t="s">
        <v>120</v>
      </c>
      <c r="B67" t="s">
        <v>19</v>
      </c>
      <c r="C67" t="s">
        <v>10</v>
      </c>
      <c r="D67">
        <v>6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25">
      <c r="A68" t="s">
        <v>38</v>
      </c>
      <c r="B68" t="s">
        <v>19</v>
      </c>
      <c r="C68" t="s">
        <v>10</v>
      </c>
      <c r="D68">
        <v>1</v>
      </c>
      <c r="E68" s="1">
        <f>E9*E12*E16*E10</f>
        <v>9.9959999999999987</v>
      </c>
      <c r="F68" s="1">
        <f>F9*F12*F16*F10</f>
        <v>4.9979999999999993</v>
      </c>
      <c r="G68" s="1">
        <f>G9*G12*G16*G10</f>
        <v>8.33</v>
      </c>
      <c r="H68" s="1">
        <f>H9*H12*H16*H10</f>
        <v>9.9959999999999987</v>
      </c>
    </row>
    <row r="69" spans="1:8" x14ac:dyDescent="0.25">
      <c r="A69" t="s">
        <v>37</v>
      </c>
      <c r="B69" t="s">
        <v>19</v>
      </c>
      <c r="C69" t="s">
        <v>10</v>
      </c>
      <c r="D69">
        <v>1</v>
      </c>
      <c r="E69" s="1">
        <f>E9*E12*E16</f>
        <v>9.9959999999999987</v>
      </c>
      <c r="F69" s="1">
        <f>F9*F12*F16</f>
        <v>4.9979999999999993</v>
      </c>
      <c r="G69" s="1">
        <f>G9*G12*G16</f>
        <v>8.33</v>
      </c>
      <c r="H69" s="1">
        <f>H9*H12*H16</f>
        <v>9.9959999999999987</v>
      </c>
    </row>
    <row r="70" spans="1:8" x14ac:dyDescent="0.25">
      <c r="A70" s="2" t="s">
        <v>121</v>
      </c>
      <c r="B70" t="s">
        <v>19</v>
      </c>
      <c r="C70" t="s">
        <v>10</v>
      </c>
      <c r="D70">
        <v>1</v>
      </c>
      <c r="E70" s="1">
        <v>1</v>
      </c>
      <c r="F70" s="1">
        <v>1</v>
      </c>
      <c r="G70" s="1">
        <v>1</v>
      </c>
      <c r="H70" s="1">
        <v>1</v>
      </c>
    </row>
    <row r="71" spans="1:8" x14ac:dyDescent="0.25">
      <c r="A71" t="s">
        <v>31</v>
      </c>
      <c r="B71" t="s">
        <v>19</v>
      </c>
      <c r="C71" t="s">
        <v>10</v>
      </c>
      <c r="D71">
        <v>1</v>
      </c>
      <c r="E71" s="1">
        <f>E11</f>
        <v>1.5</v>
      </c>
      <c r="F71" s="1">
        <f>F11</f>
        <v>1.5</v>
      </c>
      <c r="G71" s="1">
        <f>G11</f>
        <v>1.5</v>
      </c>
      <c r="H71" s="1">
        <f>H11</f>
        <v>1.5</v>
      </c>
    </row>
    <row r="72" spans="1:8" x14ac:dyDescent="0.25">
      <c r="A72" s="2" t="s">
        <v>126</v>
      </c>
      <c r="B72" t="s">
        <v>19</v>
      </c>
      <c r="C72" t="s">
        <v>10</v>
      </c>
      <c r="D72" s="2">
        <v>7</v>
      </c>
      <c r="E72" s="1" t="s">
        <v>123</v>
      </c>
    </row>
    <row r="73" spans="1:8" x14ac:dyDescent="0.25">
      <c r="A73" t="s">
        <v>33</v>
      </c>
      <c r="B73" t="s">
        <v>19</v>
      </c>
      <c r="C73" t="s">
        <v>10</v>
      </c>
      <c r="D73">
        <v>1</v>
      </c>
      <c r="E73" s="1">
        <f>E10/E11</f>
        <v>0.66666666666666663</v>
      </c>
      <c r="F73" s="1">
        <f>F10/F11</f>
        <v>0.66666666666666663</v>
      </c>
      <c r="G73" s="1">
        <f>G10/G11</f>
        <v>0.66666666666666663</v>
      </c>
      <c r="H73" s="1">
        <f>H10/H11</f>
        <v>0.66666666666666663</v>
      </c>
    </row>
    <row r="75" spans="1:8" x14ac:dyDescent="0.25">
      <c r="A75" s="2" t="s">
        <v>56</v>
      </c>
      <c r="B75" t="s">
        <v>19</v>
      </c>
      <c r="C75" t="s">
        <v>8</v>
      </c>
      <c r="D75">
        <v>1</v>
      </c>
      <c r="E75" s="1">
        <v>1</v>
      </c>
      <c r="F75" s="1">
        <v>1</v>
      </c>
      <c r="G75" s="1">
        <v>1</v>
      </c>
      <c r="H75" s="1">
        <v>1</v>
      </c>
    </row>
    <row r="76" spans="1:8" x14ac:dyDescent="0.25">
      <c r="A76" s="2" t="s">
        <v>40</v>
      </c>
      <c r="B76" t="s">
        <v>19</v>
      </c>
      <c r="C76" t="s">
        <v>8</v>
      </c>
      <c r="D76">
        <v>2</v>
      </c>
      <c r="E76" s="1">
        <f>E10</f>
        <v>1</v>
      </c>
      <c r="F76" s="1">
        <f>F10</f>
        <v>1</v>
      </c>
      <c r="G76" s="1">
        <f>G10</f>
        <v>1</v>
      </c>
      <c r="H76" s="1">
        <f>H10</f>
        <v>1</v>
      </c>
    </row>
    <row r="77" spans="1:8" x14ac:dyDescent="0.25">
      <c r="A77" s="2" t="s">
        <v>41</v>
      </c>
      <c r="B77" t="s">
        <v>19</v>
      </c>
      <c r="C77" t="s">
        <v>8</v>
      </c>
      <c r="D77">
        <v>5</v>
      </c>
      <c r="E77" s="1">
        <f>E7</f>
        <v>1</v>
      </c>
      <c r="F77" s="1">
        <f>F7</f>
        <v>1</v>
      </c>
      <c r="G77" s="1">
        <f>G7</f>
        <v>1</v>
      </c>
      <c r="H77" s="1">
        <f>H7</f>
        <v>1</v>
      </c>
    </row>
    <row r="78" spans="1:8" x14ac:dyDescent="0.25">
      <c r="A78" s="2" t="s">
        <v>42</v>
      </c>
      <c r="B78" t="s">
        <v>19</v>
      </c>
      <c r="C78" t="s">
        <v>8</v>
      </c>
      <c r="D78">
        <v>10</v>
      </c>
      <c r="E78" s="1">
        <f>E13</f>
        <v>1</v>
      </c>
      <c r="F78" s="1">
        <f>F13</f>
        <v>1</v>
      </c>
      <c r="G78" s="1">
        <f>G13</f>
        <v>1</v>
      </c>
      <c r="H78" s="1">
        <f>H13</f>
        <v>1</v>
      </c>
    </row>
    <row r="79" spans="1:8" x14ac:dyDescent="0.25">
      <c r="A79" s="2" t="s">
        <v>54</v>
      </c>
      <c r="B79" t="s">
        <v>19</v>
      </c>
      <c r="C79" t="s">
        <v>8</v>
      </c>
      <c r="D79">
        <v>6</v>
      </c>
      <c r="E79" s="1">
        <v>1</v>
      </c>
      <c r="F79" s="1">
        <v>1</v>
      </c>
      <c r="G79" s="1">
        <v>1</v>
      </c>
      <c r="H79" s="1">
        <v>1</v>
      </c>
    </row>
    <row r="80" spans="1:8" x14ac:dyDescent="0.25">
      <c r="A80" s="2" t="s">
        <v>55</v>
      </c>
      <c r="B80" t="s">
        <v>19</v>
      </c>
      <c r="C80" t="s">
        <v>8</v>
      </c>
      <c r="D80">
        <v>6</v>
      </c>
      <c r="E80" s="1">
        <v>1</v>
      </c>
      <c r="F80" s="1">
        <v>1</v>
      </c>
      <c r="G80" s="1">
        <v>1</v>
      </c>
      <c r="H80" s="1">
        <v>1</v>
      </c>
    </row>
    <row r="81" spans="1:9" x14ac:dyDescent="0.25">
      <c r="A81" s="2" t="s">
        <v>43</v>
      </c>
      <c r="B81" t="s">
        <v>19</v>
      </c>
      <c r="C81" t="s">
        <v>8</v>
      </c>
      <c r="D81">
        <v>8</v>
      </c>
      <c r="E81" s="1">
        <f>E9*E12*E16*E8</f>
        <v>199.91999999999996</v>
      </c>
      <c r="F81" s="1">
        <f>F9*F12*F16*F8</f>
        <v>49.97999999999999</v>
      </c>
      <c r="G81" s="1">
        <f>G9*G12*G16*G8</f>
        <v>83.3</v>
      </c>
      <c r="H81" s="1">
        <f>H9*H12*H16*H8</f>
        <v>99.95999999999998</v>
      </c>
    </row>
    <row r="82" spans="1:9" x14ac:dyDescent="0.25">
      <c r="A82" s="2" t="s">
        <v>44</v>
      </c>
      <c r="B82" t="s">
        <v>19</v>
      </c>
      <c r="C82" t="s">
        <v>8</v>
      </c>
      <c r="D82">
        <v>5</v>
      </c>
      <c r="E82" s="1">
        <f>(E9*E12*E16*E8)/E7</f>
        <v>199.91999999999996</v>
      </c>
      <c r="F82" s="1">
        <f>(F9*F12*F16*F8)/F7</f>
        <v>49.97999999999999</v>
      </c>
      <c r="G82" s="1">
        <f>(G9*G12*G16*G8)/G7</f>
        <v>83.3</v>
      </c>
      <c r="H82" s="1">
        <f>(H9*H12*H16*H8)/H7</f>
        <v>99.95999999999998</v>
      </c>
    </row>
    <row r="83" spans="1:9" x14ac:dyDescent="0.25">
      <c r="A83" s="2" t="s">
        <v>45</v>
      </c>
      <c r="B83" t="s">
        <v>19</v>
      </c>
      <c r="C83" t="s">
        <v>8</v>
      </c>
      <c r="D83">
        <v>1</v>
      </c>
      <c r="E83" s="1">
        <f>E14</f>
        <v>1</v>
      </c>
      <c r="F83" s="1">
        <f>F14</f>
        <v>1</v>
      </c>
      <c r="G83" s="1">
        <f>G14</f>
        <v>1</v>
      </c>
      <c r="H83" s="1">
        <f>H14</f>
        <v>1</v>
      </c>
    </row>
    <row r="84" spans="1:9" x14ac:dyDescent="0.25">
      <c r="A84" s="2" t="s">
        <v>46</v>
      </c>
      <c r="B84" t="s">
        <v>19</v>
      </c>
      <c r="C84" t="s">
        <v>8</v>
      </c>
      <c r="D84">
        <v>1</v>
      </c>
      <c r="E84" s="1">
        <f>E8*E9*E12*E16*E15</f>
        <v>19.992000000000001</v>
      </c>
      <c r="F84" s="1">
        <f>F8*F9*F12*F16*F15</f>
        <v>0</v>
      </c>
      <c r="G84" s="1">
        <f>G8*G9*G12*G16*G15</f>
        <v>8.33</v>
      </c>
      <c r="H84" s="1">
        <f>H8*H9*H12*H16*H15</f>
        <v>9.9960000000000004</v>
      </c>
    </row>
    <row r="85" spans="1:9" x14ac:dyDescent="0.25">
      <c r="A85" s="2" t="s">
        <v>47</v>
      </c>
      <c r="B85" t="s">
        <v>19</v>
      </c>
      <c r="C85" t="s">
        <v>8</v>
      </c>
      <c r="D85">
        <v>1</v>
      </c>
      <c r="E85" s="1">
        <f>E7</f>
        <v>1</v>
      </c>
      <c r="F85" s="1">
        <f>F7</f>
        <v>1</v>
      </c>
      <c r="G85" s="1">
        <f>G7</f>
        <v>1</v>
      </c>
      <c r="H85" s="1">
        <f>H7</f>
        <v>1</v>
      </c>
    </row>
    <row r="86" spans="1:9" x14ac:dyDescent="0.25">
      <c r="A86" s="2" t="s">
        <v>48</v>
      </c>
      <c r="B86" t="s">
        <v>19</v>
      </c>
      <c r="C86" t="s">
        <v>8</v>
      </c>
      <c r="D86">
        <v>1</v>
      </c>
      <c r="E86" s="1">
        <f>E13</f>
        <v>1</v>
      </c>
      <c r="F86" s="1">
        <f>F13</f>
        <v>1</v>
      </c>
      <c r="G86" s="1">
        <f>G13</f>
        <v>1</v>
      </c>
      <c r="H86" s="1">
        <f>H13</f>
        <v>1</v>
      </c>
    </row>
    <row r="87" spans="1:9" x14ac:dyDescent="0.25">
      <c r="A87" s="2" t="s">
        <v>50</v>
      </c>
      <c r="B87" t="s">
        <v>19</v>
      </c>
      <c r="C87" t="s">
        <v>8</v>
      </c>
      <c r="D87">
        <v>1</v>
      </c>
      <c r="E87" s="1">
        <v>0</v>
      </c>
      <c r="F87" s="1">
        <v>0</v>
      </c>
      <c r="G87" s="1">
        <v>0</v>
      </c>
      <c r="H87" s="1">
        <v>0</v>
      </c>
    </row>
    <row r="88" spans="1:9" x14ac:dyDescent="0.25">
      <c r="A88" s="2" t="s">
        <v>51</v>
      </c>
      <c r="B88" t="s">
        <v>19</v>
      </c>
      <c r="C88" t="s">
        <v>8</v>
      </c>
      <c r="D88">
        <v>1</v>
      </c>
      <c r="E88" s="1">
        <v>0</v>
      </c>
      <c r="F88" s="1">
        <v>0</v>
      </c>
      <c r="G88" s="1">
        <v>0</v>
      </c>
      <c r="H88" s="1">
        <v>0</v>
      </c>
    </row>
    <row r="89" spans="1:9" x14ac:dyDescent="0.25">
      <c r="A89" s="2" t="s">
        <v>49</v>
      </c>
      <c r="B89" t="s">
        <v>19</v>
      </c>
      <c r="C89" t="s">
        <v>8</v>
      </c>
      <c r="D89">
        <v>1</v>
      </c>
      <c r="E89" s="1">
        <f>E8*E9*E12</f>
        <v>240</v>
      </c>
      <c r="F89" s="1">
        <f>F8*F9*F12</f>
        <v>60</v>
      </c>
      <c r="G89" s="1">
        <f>G8*G9*G12</f>
        <v>100</v>
      </c>
      <c r="H89" s="1">
        <f>H8*H9*H12</f>
        <v>120</v>
      </c>
    </row>
    <row r="90" spans="1:9" x14ac:dyDescent="0.25">
      <c r="A90" s="2" t="s">
        <v>52</v>
      </c>
      <c r="B90" t="s">
        <v>19</v>
      </c>
      <c r="C90" t="s">
        <v>8</v>
      </c>
      <c r="D90">
        <v>1</v>
      </c>
      <c r="E90" s="1">
        <v>0</v>
      </c>
      <c r="F90" s="1">
        <v>0</v>
      </c>
      <c r="G90" s="1">
        <v>0</v>
      </c>
      <c r="H90" s="1">
        <v>0</v>
      </c>
    </row>
    <row r="91" spans="1:9" x14ac:dyDescent="0.25">
      <c r="A91" s="2" t="s">
        <v>53</v>
      </c>
      <c r="B91" t="s">
        <v>19</v>
      </c>
      <c r="C91" t="s">
        <v>8</v>
      </c>
      <c r="D91">
        <v>1</v>
      </c>
      <c r="E91" s="1">
        <v>0</v>
      </c>
      <c r="F91" s="1">
        <v>0</v>
      </c>
      <c r="G91" s="1">
        <v>0</v>
      </c>
      <c r="H91" s="1">
        <v>0</v>
      </c>
    </row>
    <row r="92" spans="1:9" x14ac:dyDescent="0.25">
      <c r="A92" s="2" t="s">
        <v>74</v>
      </c>
      <c r="B92" t="s">
        <v>19</v>
      </c>
      <c r="C92" t="s">
        <v>8</v>
      </c>
      <c r="D92">
        <v>1</v>
      </c>
      <c r="E92" s="1">
        <f>E73-($G$5*$G$14+$H$5*$H$14+$G$6*$G$10+$H$6*$H$10)</f>
        <v>0.21666666666666662</v>
      </c>
      <c r="F92" s="1">
        <f>F73-($G$5*$G$14+$H$5*$H$14+$G$6*$G$10+$H$6*$H$10)</f>
        <v>0.21666666666666662</v>
      </c>
      <c r="G92" s="1">
        <f>G73-($G$5*$G$14+$H$5*$H$14+$G$6*$G$10+$H$6*$H$10)</f>
        <v>0.21666666666666662</v>
      </c>
      <c r="H92" s="1">
        <f>H73-($G$5*$G$14+$H$5*$H$14+$G$6*$G$10+$H$6*$H$10)</f>
        <v>0.21666666666666662</v>
      </c>
    </row>
    <row r="93" spans="1:9" x14ac:dyDescent="0.25">
      <c r="A93" s="2"/>
    </row>
    <row r="94" spans="1:9" x14ac:dyDescent="0.25">
      <c r="A94" s="6" t="s">
        <v>99</v>
      </c>
      <c r="E94" s="1">
        <f>E92*E82</f>
        <v>43.315999999999981</v>
      </c>
      <c r="F94" s="1">
        <f>F92*F82</f>
        <v>10.828999999999995</v>
      </c>
      <c r="G94" s="1">
        <f>G92*G82</f>
        <v>18.048333333333328</v>
      </c>
      <c r="H94" s="1">
        <f>H92*H82</f>
        <v>21.657999999999991</v>
      </c>
      <c r="I94" s="1">
        <f>SUM(E94:H94)</f>
        <v>93.851333333333287</v>
      </c>
    </row>
    <row r="95" spans="1:9" x14ac:dyDescent="0.25">
      <c r="A95" s="6" t="s">
        <v>100</v>
      </c>
      <c r="E95" s="1">
        <f>(E76*(1-E18)-(E73))*E81</f>
        <v>46.648000000000003</v>
      </c>
      <c r="F95" s="1">
        <f>(F76*(1-F18)-(F73))*F81</f>
        <v>11.662000000000001</v>
      </c>
      <c r="G95" s="1">
        <f>(G76*(1-G18)-(G73))*G81</f>
        <v>19.436666666666671</v>
      </c>
      <c r="H95" s="1">
        <f>(H76*(1-H18)-(H73))*H81</f>
        <v>23.324000000000002</v>
      </c>
      <c r="I95" s="1">
        <f>SUM(E95:H95)</f>
        <v>101.07066666666667</v>
      </c>
    </row>
    <row r="96" spans="1:9" x14ac:dyDescent="0.25">
      <c r="A96" s="6" t="s">
        <v>101</v>
      </c>
      <c r="E96" s="1">
        <f>E18*E81</f>
        <v>19.991999999999997</v>
      </c>
      <c r="F96" s="1">
        <f>F18*F81</f>
        <v>4.9979999999999993</v>
      </c>
      <c r="G96" s="1">
        <f>G18*G81</f>
        <v>8.33</v>
      </c>
      <c r="H96" s="1">
        <f>H18*H81</f>
        <v>9.9959999999999987</v>
      </c>
      <c r="I96" s="1">
        <f>SUM(E96:H96)</f>
        <v>43.315999999999988</v>
      </c>
    </row>
    <row r="98" spans="1:5" x14ac:dyDescent="0.25">
      <c r="A98" t="s">
        <v>57</v>
      </c>
      <c r="B98" t="s">
        <v>19</v>
      </c>
      <c r="C98" t="s">
        <v>71</v>
      </c>
      <c r="D98">
        <v>1</v>
      </c>
      <c r="E98" s="1">
        <f>E84+F84+G84+H84</f>
        <v>38.318000000000005</v>
      </c>
    </row>
    <row r="99" spans="1:5" x14ac:dyDescent="0.25">
      <c r="A99" t="s">
        <v>58</v>
      </c>
      <c r="B99" t="s">
        <v>19</v>
      </c>
      <c r="C99" t="s">
        <v>71</v>
      </c>
      <c r="D99">
        <v>1</v>
      </c>
      <c r="E99" s="1">
        <v>0</v>
      </c>
    </row>
    <row r="100" spans="1:5" x14ac:dyDescent="0.25">
      <c r="A100" t="s">
        <v>59</v>
      </c>
      <c r="B100" t="s">
        <v>19</v>
      </c>
      <c r="C100" t="s">
        <v>71</v>
      </c>
      <c r="D100">
        <v>5</v>
      </c>
      <c r="E100" s="1">
        <f>AVERAGE(E77:H77)</f>
        <v>1</v>
      </c>
    </row>
    <row r="101" spans="1:5" x14ac:dyDescent="0.25">
      <c r="A101" t="s">
        <v>60</v>
      </c>
      <c r="B101" t="s">
        <v>19</v>
      </c>
      <c r="C101" t="s">
        <v>71</v>
      </c>
      <c r="D101">
        <v>4</v>
      </c>
      <c r="E101" s="1">
        <f>AVERAGE(E92:H92)</f>
        <v>0.21666666666666662</v>
      </c>
    </row>
    <row r="102" spans="1:5" x14ac:dyDescent="0.25">
      <c r="A102" t="s">
        <v>61</v>
      </c>
      <c r="B102" t="s">
        <v>19</v>
      </c>
      <c r="C102" t="s">
        <v>71</v>
      </c>
      <c r="D102">
        <v>5</v>
      </c>
      <c r="E102" s="1">
        <f>E76</f>
        <v>1</v>
      </c>
    </row>
    <row r="103" spans="1:5" x14ac:dyDescent="0.25">
      <c r="A103" t="s">
        <v>62</v>
      </c>
      <c r="B103" t="s">
        <v>19</v>
      </c>
      <c r="C103" t="s">
        <v>71</v>
      </c>
      <c r="D103">
        <v>1</v>
      </c>
      <c r="E103" s="1">
        <f>4*E106</f>
        <v>1132.9512770333331</v>
      </c>
    </row>
    <row r="104" spans="1:5" x14ac:dyDescent="0.25">
      <c r="A104" t="s">
        <v>63</v>
      </c>
      <c r="B104" t="s">
        <v>19</v>
      </c>
      <c r="C104" t="s">
        <v>71</v>
      </c>
      <c r="D104">
        <v>1</v>
      </c>
      <c r="E104" s="1">
        <v>0</v>
      </c>
    </row>
    <row r="105" spans="1:5" x14ac:dyDescent="0.25">
      <c r="A105" t="s">
        <v>64</v>
      </c>
      <c r="B105" t="s">
        <v>19</v>
      </c>
      <c r="C105" t="s">
        <v>71</v>
      </c>
      <c r="D105">
        <v>5</v>
      </c>
      <c r="E105" s="1">
        <f>AVERAGE(E76:H76)</f>
        <v>1</v>
      </c>
    </row>
    <row r="106" spans="1:5" x14ac:dyDescent="0.25">
      <c r="A106" t="s">
        <v>65</v>
      </c>
      <c r="B106" t="s">
        <v>19</v>
      </c>
      <c r="C106" t="s">
        <v>71</v>
      </c>
      <c r="D106">
        <v>10</v>
      </c>
      <c r="E106" s="1">
        <f>E94+F94+G94+H94+E95+F95+G95+H95+E96+F96+G96+H96+E128</f>
        <v>283.23781925833327</v>
      </c>
    </row>
    <row r="107" spans="1:5" x14ac:dyDescent="0.25">
      <c r="A107" t="s">
        <v>66</v>
      </c>
      <c r="B107" t="s">
        <v>19</v>
      </c>
      <c r="C107" t="s">
        <v>71</v>
      </c>
      <c r="D107">
        <v>1</v>
      </c>
      <c r="E107" s="1">
        <v>0</v>
      </c>
    </row>
    <row r="108" spans="1:5" x14ac:dyDescent="0.25">
      <c r="A108" t="s">
        <v>67</v>
      </c>
      <c r="B108" t="s">
        <v>19</v>
      </c>
      <c r="C108" t="s">
        <v>71</v>
      </c>
      <c r="D108">
        <v>8</v>
      </c>
      <c r="E108" s="1">
        <f>E106/E105</f>
        <v>283.23781925833327</v>
      </c>
    </row>
    <row r="109" spans="1:5" x14ac:dyDescent="0.25">
      <c r="A109" t="s">
        <v>68</v>
      </c>
      <c r="B109" t="s">
        <v>19</v>
      </c>
      <c r="C109" t="s">
        <v>71</v>
      </c>
      <c r="D109">
        <v>11</v>
      </c>
      <c r="E109" s="1">
        <f>E82+F82+G82+H82</f>
        <v>433.15999999999991</v>
      </c>
    </row>
    <row r="110" spans="1:5" x14ac:dyDescent="0.25">
      <c r="A110" t="s">
        <v>69</v>
      </c>
      <c r="B110" t="s">
        <v>19</v>
      </c>
      <c r="C110" t="s">
        <v>71</v>
      </c>
      <c r="D110">
        <v>4</v>
      </c>
      <c r="E110" s="1">
        <f>E109/(1-E111)</f>
        <v>481.28888888888878</v>
      </c>
    </row>
    <row r="111" spans="1:5" x14ac:dyDescent="0.25">
      <c r="A111" t="s">
        <v>70</v>
      </c>
      <c r="B111" t="s">
        <v>19</v>
      </c>
      <c r="C111" t="s">
        <v>71</v>
      </c>
      <c r="D111">
        <v>5</v>
      </c>
      <c r="E111" s="1">
        <f>E23</f>
        <v>0.1</v>
      </c>
    </row>
    <row r="113" spans="1:9" x14ac:dyDescent="0.25">
      <c r="A113" t="s">
        <v>75</v>
      </c>
      <c r="B113" t="s">
        <v>19</v>
      </c>
      <c r="C113" t="s">
        <v>82</v>
      </c>
      <c r="D113">
        <v>1</v>
      </c>
      <c r="E113" s="1">
        <v>0</v>
      </c>
      <c r="F113" s="1">
        <v>0</v>
      </c>
      <c r="G113" s="1">
        <v>0</v>
      </c>
      <c r="H113" s="1">
        <v>0</v>
      </c>
    </row>
    <row r="114" spans="1:9" x14ac:dyDescent="0.25">
      <c r="A114" t="s">
        <v>76</v>
      </c>
      <c r="B114" t="s">
        <v>19</v>
      </c>
      <c r="C114" t="s">
        <v>82</v>
      </c>
      <c r="D114">
        <v>1</v>
      </c>
      <c r="E114" s="1">
        <v>0</v>
      </c>
      <c r="F114" s="1">
        <v>0</v>
      </c>
      <c r="G114" s="1">
        <v>0</v>
      </c>
      <c r="H114" s="1">
        <v>0</v>
      </c>
    </row>
    <row r="115" spans="1:9" x14ac:dyDescent="0.25">
      <c r="A115" t="s">
        <v>77</v>
      </c>
      <c r="B115" t="s">
        <v>19</v>
      </c>
      <c r="C115" t="s">
        <v>82</v>
      </c>
      <c r="D115">
        <v>1</v>
      </c>
      <c r="E115" s="1">
        <v>0</v>
      </c>
      <c r="F115" s="1">
        <v>0</v>
      </c>
      <c r="G115" s="1">
        <v>0</v>
      </c>
      <c r="H115" s="1">
        <v>0</v>
      </c>
    </row>
    <row r="116" spans="1:9" x14ac:dyDescent="0.25">
      <c r="A116" t="s">
        <v>78</v>
      </c>
      <c r="B116" t="s">
        <v>19</v>
      </c>
      <c r="C116" t="s">
        <v>82</v>
      </c>
      <c r="D116">
        <v>10</v>
      </c>
      <c r="E116" s="1">
        <v>0</v>
      </c>
      <c r="F116" s="1">
        <v>0</v>
      </c>
      <c r="G116" s="1">
        <v>0</v>
      </c>
      <c r="H116" s="1">
        <v>0</v>
      </c>
    </row>
    <row r="117" spans="1:9" x14ac:dyDescent="0.25">
      <c r="A117" t="s">
        <v>79</v>
      </c>
      <c r="B117" t="s">
        <v>19</v>
      </c>
      <c r="C117" t="s">
        <v>82</v>
      </c>
      <c r="D117">
        <v>4</v>
      </c>
      <c r="E117" s="1">
        <f>(($E$95*$E$17+$F$95*$F$17+$G$95*$G$17+$H$95*$H$17)*E19+E20*($E$94+$F$94+$G$94+$H$94))*(1-E21)</f>
        <v>63.992170666666652</v>
      </c>
      <c r="F117" s="1">
        <f>(($E$95*$E$17+$F$95*$F$17+$G$95*$G$17+$H$95*$H$17)*F19+F20*($E$94+$F$94+$G$94+$H$94))*(1-F21)</f>
        <v>38.966351666666647</v>
      </c>
      <c r="G117" s="1">
        <f>(($E$95*$E$17+$F$95*$F$17+$G$95*$G$17+$H$95*$H$17)*G19+G20*($E$94+$F$94+$G$94+$H$94))*(1-G21)</f>
        <v>23.260691999999992</v>
      </c>
      <c r="H117" s="1">
        <f>(($E$95*$E$17+$F$95*$F$17+$G$95*$G$17+$H$95*$H$17)*H19+H20*($E$94+$F$94+$G$94+$H$94))*(1-H21)+E133</f>
        <v>18.136569629629623</v>
      </c>
    </row>
    <row r="118" spans="1:9" x14ac:dyDescent="0.25">
      <c r="A118" t="s">
        <v>80</v>
      </c>
      <c r="B118" t="s">
        <v>19</v>
      </c>
      <c r="C118" t="s">
        <v>82</v>
      </c>
      <c r="D118">
        <v>4</v>
      </c>
      <c r="E118" s="1">
        <f>E117/$E$102</f>
        <v>63.992170666666652</v>
      </c>
      <c r="F118" s="1">
        <f>F117/$E$102</f>
        <v>38.966351666666647</v>
      </c>
      <c r="G118" s="1">
        <f>G117/$E$102</f>
        <v>23.260691999999992</v>
      </c>
      <c r="H118" s="1">
        <f>H117/$E$102</f>
        <v>18.136569629629623</v>
      </c>
    </row>
    <row r="119" spans="1:9" x14ac:dyDescent="0.25">
      <c r="A119" t="s">
        <v>81</v>
      </c>
      <c r="B119" t="s">
        <v>19</v>
      </c>
      <c r="C119" t="s">
        <v>82</v>
      </c>
      <c r="D119">
        <v>1</v>
      </c>
      <c r="E119" s="1">
        <f>$E$110*(E2/($E$2+$F$2+$G$2+$H$2))</f>
        <v>48.128888888888881</v>
      </c>
      <c r="F119" s="1">
        <f>$E$110*(F2/($E$2+$F$2+$G$2+$H$2))</f>
        <v>96.257777777777761</v>
      </c>
      <c r="G119" s="1">
        <f>$E$110*(G2/($E$2+$F$2+$G$2+$H$2))</f>
        <v>144.38666666666663</v>
      </c>
      <c r="H119" s="1">
        <f>$E$110*(H2/($E$2+$F$2+$G$2+$H$2))</f>
        <v>192.51555555555552</v>
      </c>
      <c r="I119" s="1"/>
    </row>
    <row r="121" spans="1:9" x14ac:dyDescent="0.25">
      <c r="A121" t="s">
        <v>83</v>
      </c>
      <c r="B121" t="s">
        <v>19</v>
      </c>
      <c r="C121" t="s">
        <v>73</v>
      </c>
      <c r="D121">
        <v>1</v>
      </c>
      <c r="E121" s="1">
        <f>(E124-E128-E133)/2</f>
        <v>7.035836931018518</v>
      </c>
    </row>
    <row r="122" spans="1:9" x14ac:dyDescent="0.25">
      <c r="A122" t="s">
        <v>84</v>
      </c>
      <c r="B122" t="s">
        <v>19</v>
      </c>
      <c r="C122" t="s">
        <v>73</v>
      </c>
      <c r="D122">
        <v>1</v>
      </c>
      <c r="E122" s="1">
        <f>(E124-E128-E133)/2</f>
        <v>7.035836931018518</v>
      </c>
    </row>
    <row r="123" spans="1:9" x14ac:dyDescent="0.25">
      <c r="A123" t="s">
        <v>85</v>
      </c>
      <c r="B123" t="s">
        <v>19</v>
      </c>
      <c r="C123" t="s">
        <v>73</v>
      </c>
      <c r="D123">
        <v>1</v>
      </c>
      <c r="E123" s="1">
        <f>(E124-E128-E133)/2</f>
        <v>7.035836931018518</v>
      </c>
    </row>
    <row r="124" spans="1:9" x14ac:dyDescent="0.25">
      <c r="A124" t="s">
        <v>86</v>
      </c>
      <c r="B124" t="s">
        <v>19</v>
      </c>
      <c r="C124" t="s">
        <v>73</v>
      </c>
      <c r="D124">
        <v>1</v>
      </c>
      <c r="E124" s="1">
        <f>E132</f>
        <v>64.285456083333315</v>
      </c>
    </row>
    <row r="125" spans="1:9" x14ac:dyDescent="0.25">
      <c r="A125" t="s">
        <v>87</v>
      </c>
      <c r="B125" t="s">
        <v>19</v>
      </c>
      <c r="C125" t="s">
        <v>73</v>
      </c>
      <c r="D125">
        <v>1</v>
      </c>
      <c r="E125" s="1">
        <f>(E124-E128-E133)/2</f>
        <v>7.035836931018518</v>
      </c>
    </row>
    <row r="126" spans="1:9" x14ac:dyDescent="0.25">
      <c r="A126" t="s">
        <v>88</v>
      </c>
      <c r="B126" t="s">
        <v>19</v>
      </c>
      <c r="C126" t="s">
        <v>73</v>
      </c>
      <c r="D126">
        <v>1</v>
      </c>
      <c r="E126" s="1">
        <v>0</v>
      </c>
    </row>
    <row r="127" spans="1:9" x14ac:dyDescent="0.25">
      <c r="A127" t="s">
        <v>89</v>
      </c>
      <c r="B127" t="s">
        <v>19</v>
      </c>
      <c r="C127" t="s">
        <v>73</v>
      </c>
      <c r="D127">
        <v>1</v>
      </c>
      <c r="E127" s="1">
        <v>0</v>
      </c>
    </row>
    <row r="128" spans="1:9" x14ac:dyDescent="0.25">
      <c r="A128" t="s">
        <v>90</v>
      </c>
      <c r="B128" t="s">
        <v>19</v>
      </c>
      <c r="C128" t="s">
        <v>73</v>
      </c>
      <c r="D128">
        <v>1</v>
      </c>
      <c r="E128" s="1">
        <f>0.7*E124</f>
        <v>44.999819258333318</v>
      </c>
    </row>
    <row r="129" spans="1:5" x14ac:dyDescent="0.25">
      <c r="A129" t="s">
        <v>91</v>
      </c>
      <c r="B129" t="s">
        <v>19</v>
      </c>
      <c r="C129" t="s">
        <v>73</v>
      </c>
      <c r="D129">
        <v>1</v>
      </c>
      <c r="E129" s="1">
        <f>E124</f>
        <v>64.285456083333315</v>
      </c>
    </row>
    <row r="130" spans="1:5" x14ac:dyDescent="0.25">
      <c r="A130" t="s">
        <v>92</v>
      </c>
      <c r="B130" t="s">
        <v>19</v>
      </c>
      <c r="C130" t="s">
        <v>73</v>
      </c>
      <c r="D130">
        <v>1</v>
      </c>
      <c r="E130" s="1">
        <f>E124</f>
        <v>64.285456083333315</v>
      </c>
    </row>
    <row r="131" spans="1:5" x14ac:dyDescent="0.25">
      <c r="A131" t="s">
        <v>93</v>
      </c>
      <c r="B131" t="s">
        <v>19</v>
      </c>
      <c r="C131" t="s">
        <v>73</v>
      </c>
      <c r="D131">
        <v>4</v>
      </c>
      <c r="E131" s="1">
        <v>0</v>
      </c>
    </row>
    <row r="132" spans="1:5" x14ac:dyDescent="0.25">
      <c r="A132" t="s">
        <v>94</v>
      </c>
      <c r="B132" t="s">
        <v>19</v>
      </c>
      <c r="C132" t="s">
        <v>73</v>
      </c>
      <c r="D132">
        <v>1</v>
      </c>
      <c r="E132" s="1">
        <f>E96+F96+G96+H96+(E21*E117+F21*F117+G21*G117+H21*H117)</f>
        <v>64.285456083333315</v>
      </c>
    </row>
    <row r="133" spans="1:5" x14ac:dyDescent="0.25">
      <c r="A133" t="s">
        <v>95</v>
      </c>
      <c r="B133" t="s">
        <v>19</v>
      </c>
      <c r="C133" t="s">
        <v>73</v>
      </c>
      <c r="D133">
        <v>1</v>
      </c>
      <c r="E133" s="1">
        <f>E101*E22*E111*E110</f>
        <v>5.2139629629629614</v>
      </c>
    </row>
    <row r="135" spans="1:5" x14ac:dyDescent="0.25">
      <c r="A135" t="s">
        <v>105</v>
      </c>
      <c r="B135" t="s">
        <v>19</v>
      </c>
      <c r="C135" t="s">
        <v>109</v>
      </c>
      <c r="D135">
        <v>1</v>
      </c>
      <c r="E135">
        <v>1</v>
      </c>
    </row>
    <row r="136" spans="1:5" x14ac:dyDescent="0.25">
      <c r="A136" t="s">
        <v>106</v>
      </c>
      <c r="B136" t="s">
        <v>19</v>
      </c>
      <c r="C136" t="s">
        <v>109</v>
      </c>
      <c r="D136">
        <v>1</v>
      </c>
      <c r="E136">
        <v>10000</v>
      </c>
    </row>
    <row r="137" spans="1:5" x14ac:dyDescent="0.25">
      <c r="A137" t="s">
        <v>107</v>
      </c>
      <c r="B137" t="s">
        <v>19</v>
      </c>
      <c r="C137" t="s">
        <v>109</v>
      </c>
      <c r="D137">
        <v>1</v>
      </c>
      <c r="E137">
        <v>0</v>
      </c>
    </row>
    <row r="138" spans="1:5" x14ac:dyDescent="0.25">
      <c r="A138" t="s">
        <v>108</v>
      </c>
      <c r="B138" t="s">
        <v>19</v>
      </c>
      <c r="C138" t="s">
        <v>109</v>
      </c>
      <c r="D138">
        <v>1</v>
      </c>
      <c r="E138">
        <v>100000</v>
      </c>
    </row>
  </sheetData>
  <autoFilter ref="A1:H92" xr:uid="{B52DD014-CB2D-4433-838E-D362B92B21C9}">
    <filterColumn colId="4" showButton="0"/>
    <filterColumn colId="5" showButton="0"/>
    <filterColumn colId="6" showButton="0"/>
  </autoFilter>
  <mergeCells count="1">
    <mergeCell ref="E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FBB0-E32A-4154-B85B-80705AFF81B4}">
  <dimension ref="A1:E9"/>
  <sheetViews>
    <sheetView workbookViewId="0">
      <selection activeCell="E5" sqref="E5"/>
    </sheetView>
  </sheetViews>
  <sheetFormatPr defaultRowHeight="15" x14ac:dyDescent="0.25"/>
  <cols>
    <col min="1" max="1" width="11.5703125" customWidth="1"/>
  </cols>
  <sheetData>
    <row r="1" spans="1:5" x14ac:dyDescent="0.25">
      <c r="A1" t="s">
        <v>291</v>
      </c>
    </row>
    <row r="3" spans="1:5" x14ac:dyDescent="0.25">
      <c r="B3" t="s">
        <v>292</v>
      </c>
      <c r="C3" t="s">
        <v>293</v>
      </c>
      <c r="D3" t="s">
        <v>294</v>
      </c>
      <c r="E3" t="s">
        <v>295</v>
      </c>
    </row>
    <row r="4" spans="1:5" x14ac:dyDescent="0.25">
      <c r="A4" t="s">
        <v>301</v>
      </c>
      <c r="D4">
        <v>5</v>
      </c>
      <c r="E4">
        <v>5</v>
      </c>
    </row>
    <row r="5" spans="1:5" x14ac:dyDescent="0.25">
      <c r="A5" t="s">
        <v>298</v>
      </c>
      <c r="B5" s="1">
        <f>Variables!E81</f>
        <v>199.91999999999996</v>
      </c>
      <c r="C5" s="1">
        <f>Variables!F81</f>
        <v>49.97999999999999</v>
      </c>
      <c r="D5">
        <f>(D8+E6*E5)/(1-D6)</f>
        <v>82.262083333333322</v>
      </c>
      <c r="E5">
        <f>((-1*(1-D6)*E9-E6*D8)/(E6*D7-D6*E7+D6+E7-1))</f>
        <v>101.00458333333331</v>
      </c>
    </row>
    <row r="6" spans="1:5" x14ac:dyDescent="0.25">
      <c r="A6" t="s">
        <v>296</v>
      </c>
      <c r="B6">
        <v>0.15</v>
      </c>
      <c r="C6">
        <v>0.25</v>
      </c>
      <c r="D6">
        <v>0.3</v>
      </c>
      <c r="E6">
        <v>0.1</v>
      </c>
    </row>
    <row r="7" spans="1:5" x14ac:dyDescent="0.25">
      <c r="A7" t="s">
        <v>297</v>
      </c>
      <c r="B7">
        <v>0.25</v>
      </c>
      <c r="C7">
        <v>0.15</v>
      </c>
      <c r="D7">
        <v>0.1</v>
      </c>
      <c r="E7">
        <v>0.3</v>
      </c>
    </row>
    <row r="8" spans="1:5" x14ac:dyDescent="0.25">
      <c r="A8" t="s">
        <v>299</v>
      </c>
      <c r="D8">
        <f>B5*B6+C5*C6+D4</f>
        <v>47.48299999999999</v>
      </c>
    </row>
    <row r="9" spans="1:5" x14ac:dyDescent="0.25">
      <c r="A9" t="s">
        <v>300</v>
      </c>
      <c r="E9">
        <f>B5*B7+C5*C7+E4</f>
        <v>62.47699999999999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12FE-788E-4B65-8FA8-824E16147084}">
  <dimension ref="A1:Q199"/>
  <sheetViews>
    <sheetView topLeftCell="A58" workbookViewId="0">
      <selection activeCell="A77" sqref="A77"/>
    </sheetView>
  </sheetViews>
  <sheetFormatPr defaultRowHeight="15" x14ac:dyDescent="0.25"/>
  <cols>
    <col min="1" max="1" width="45.7109375" bestFit="1" customWidth="1"/>
    <col min="2" max="2" width="10.28515625" bestFit="1" customWidth="1"/>
    <col min="3" max="3" width="12.140625" bestFit="1" customWidth="1"/>
    <col min="4" max="4" width="3.85546875" bestFit="1" customWidth="1"/>
    <col min="9" max="9" width="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260</v>
      </c>
      <c r="E1" t="s">
        <v>262</v>
      </c>
      <c r="J1" t="s">
        <v>277</v>
      </c>
    </row>
    <row r="3" spans="1:10" x14ac:dyDescent="0.25">
      <c r="A3" t="s">
        <v>136</v>
      </c>
      <c r="B3" t="s">
        <v>261</v>
      </c>
      <c r="C3" t="s">
        <v>71</v>
      </c>
      <c r="D3" t="s">
        <v>9</v>
      </c>
      <c r="E3">
        <v>0</v>
      </c>
      <c r="J3" t="s">
        <v>278</v>
      </c>
    </row>
    <row r="4" spans="1:10" x14ac:dyDescent="0.25">
      <c r="A4" t="s">
        <v>137</v>
      </c>
      <c r="B4" t="s">
        <v>261</v>
      </c>
      <c r="C4" t="s">
        <v>71</v>
      </c>
      <c r="D4" t="s">
        <v>9</v>
      </c>
      <c r="E4">
        <v>1</v>
      </c>
    </row>
    <row r="5" spans="1:10" x14ac:dyDescent="0.25">
      <c r="A5" t="s">
        <v>138</v>
      </c>
      <c r="B5" t="s">
        <v>261</v>
      </c>
      <c r="C5" t="s">
        <v>71</v>
      </c>
      <c r="D5" t="s">
        <v>9</v>
      </c>
      <c r="E5">
        <v>0.3</v>
      </c>
      <c r="J5" t="s">
        <v>279</v>
      </c>
    </row>
    <row r="6" spans="1:10" x14ac:dyDescent="0.25">
      <c r="A6" t="s">
        <v>139</v>
      </c>
      <c r="B6" t="s">
        <v>261</v>
      </c>
      <c r="C6" t="s">
        <v>71</v>
      </c>
      <c r="D6" t="s">
        <v>9</v>
      </c>
      <c r="E6">
        <v>0</v>
      </c>
      <c r="J6" t="s">
        <v>279</v>
      </c>
    </row>
    <row r="7" spans="1:10" x14ac:dyDescent="0.25">
      <c r="A7" t="s">
        <v>140</v>
      </c>
      <c r="B7" t="s">
        <v>261</v>
      </c>
      <c r="C7" t="s">
        <v>71</v>
      </c>
      <c r="D7" t="s">
        <v>9</v>
      </c>
      <c r="E7">
        <v>6</v>
      </c>
      <c r="J7" t="s">
        <v>279</v>
      </c>
    </row>
    <row r="8" spans="1:10" x14ac:dyDescent="0.25">
      <c r="A8" t="s">
        <v>141</v>
      </c>
      <c r="B8" t="s">
        <v>261</v>
      </c>
      <c r="C8" t="s">
        <v>71</v>
      </c>
      <c r="D8" t="s">
        <v>9</v>
      </c>
      <c r="E8">
        <v>0.03</v>
      </c>
      <c r="J8" t="s">
        <v>283</v>
      </c>
    </row>
    <row r="9" spans="1:10" x14ac:dyDescent="0.25">
      <c r="A9" t="s">
        <v>142</v>
      </c>
      <c r="B9" t="s">
        <v>261</v>
      </c>
      <c r="C9" t="s">
        <v>71</v>
      </c>
      <c r="D9" t="s">
        <v>9</v>
      </c>
      <c r="E9">
        <v>0.4</v>
      </c>
      <c r="J9" t="s">
        <v>279</v>
      </c>
    </row>
    <row r="10" spans="1:10" x14ac:dyDescent="0.25">
      <c r="A10" t="s">
        <v>143</v>
      </c>
      <c r="B10" t="s">
        <v>261</v>
      </c>
      <c r="C10" t="s">
        <v>71</v>
      </c>
      <c r="D10" t="s">
        <v>9</v>
      </c>
      <c r="E10">
        <v>0</v>
      </c>
      <c r="J10" t="s">
        <v>283</v>
      </c>
    </row>
    <row r="11" spans="1:10" x14ac:dyDescent="0.25">
      <c r="A11" t="s">
        <v>144</v>
      </c>
      <c r="B11" t="s">
        <v>261</v>
      </c>
      <c r="C11" t="s">
        <v>71</v>
      </c>
      <c r="D11" t="s">
        <v>9</v>
      </c>
      <c r="E11">
        <v>0.2</v>
      </c>
      <c r="J11" t="s">
        <v>279</v>
      </c>
    </row>
    <row r="12" spans="1:10" x14ac:dyDescent="0.25">
      <c r="A12" t="s">
        <v>145</v>
      </c>
      <c r="B12" t="s">
        <v>261</v>
      </c>
      <c r="C12" t="s">
        <v>71</v>
      </c>
      <c r="D12" t="s">
        <v>9</v>
      </c>
      <c r="E12">
        <v>0</v>
      </c>
    </row>
    <row r="13" spans="1:10" x14ac:dyDescent="0.25">
      <c r="A13" t="s">
        <v>146</v>
      </c>
      <c r="B13" t="s">
        <v>261</v>
      </c>
      <c r="C13" t="s">
        <v>71</v>
      </c>
      <c r="D13" t="s">
        <v>9</v>
      </c>
      <c r="E13">
        <v>5.0000000000000001E-4</v>
      </c>
      <c r="J13" t="s">
        <v>279</v>
      </c>
    </row>
    <row r="14" spans="1:10" x14ac:dyDescent="0.25">
      <c r="A14" t="s">
        <v>147</v>
      </c>
      <c r="B14" t="s">
        <v>261</v>
      </c>
      <c r="C14" t="s">
        <v>71</v>
      </c>
      <c r="D14" t="s">
        <v>9</v>
      </c>
      <c r="E14">
        <v>0</v>
      </c>
    </row>
    <row r="15" spans="1:10" x14ac:dyDescent="0.25">
      <c r="A15" t="s">
        <v>148</v>
      </c>
      <c r="B15" t="s">
        <v>261</v>
      </c>
      <c r="C15" t="s">
        <v>71</v>
      </c>
      <c r="D15" t="s">
        <v>9</v>
      </c>
      <c r="E15">
        <v>1</v>
      </c>
      <c r="J15" t="s">
        <v>283</v>
      </c>
    </row>
    <row r="16" spans="1:10" x14ac:dyDescent="0.25">
      <c r="A16" t="s">
        <v>149</v>
      </c>
      <c r="B16" t="s">
        <v>261</v>
      </c>
      <c r="C16" t="s">
        <v>71</v>
      </c>
      <c r="D16" t="s">
        <v>9</v>
      </c>
      <c r="E16">
        <v>1</v>
      </c>
      <c r="J16" t="s">
        <v>283</v>
      </c>
    </row>
    <row r="17" spans="1:10" x14ac:dyDescent="0.25">
      <c r="A17" t="s">
        <v>150</v>
      </c>
      <c r="B17" t="s">
        <v>261</v>
      </c>
      <c r="C17" t="s">
        <v>71</v>
      </c>
      <c r="D17" t="s">
        <v>9</v>
      </c>
      <c r="E17">
        <v>0</v>
      </c>
      <c r="J17" t="s">
        <v>283</v>
      </c>
    </row>
    <row r="18" spans="1:10" x14ac:dyDescent="0.25">
      <c r="A18" t="s">
        <v>151</v>
      </c>
      <c r="B18" t="s">
        <v>261</v>
      </c>
      <c r="C18" t="s">
        <v>71</v>
      </c>
      <c r="D18" t="s">
        <v>9</v>
      </c>
      <c r="E18">
        <v>0</v>
      </c>
      <c r="J18" t="s">
        <v>283</v>
      </c>
    </row>
    <row r="20" spans="1:10" x14ac:dyDescent="0.25">
      <c r="A20" t="s">
        <v>152</v>
      </c>
      <c r="B20" t="s">
        <v>261</v>
      </c>
      <c r="C20" t="s">
        <v>109</v>
      </c>
      <c r="D20" t="s">
        <v>9</v>
      </c>
      <c r="E20">
        <v>0</v>
      </c>
    </row>
    <row r="21" spans="1:10" x14ac:dyDescent="0.25">
      <c r="A21" t="s">
        <v>153</v>
      </c>
      <c r="B21" t="s">
        <v>261</v>
      </c>
      <c r="C21" t="s">
        <v>109</v>
      </c>
      <c r="D21" t="s">
        <v>9</v>
      </c>
      <c r="E21">
        <v>5.0000000000000001E-3</v>
      </c>
      <c r="J21" t="s">
        <v>279</v>
      </c>
    </row>
    <row r="22" spans="1:10" x14ac:dyDescent="0.25">
      <c r="A22" t="s">
        <v>154</v>
      </c>
      <c r="B22" t="s">
        <v>261</v>
      </c>
      <c r="C22" t="s">
        <v>109</v>
      </c>
      <c r="D22" t="s">
        <v>9</v>
      </c>
      <c r="E22">
        <v>0</v>
      </c>
      <c r="J22" t="s">
        <v>280</v>
      </c>
    </row>
    <row r="23" spans="1:10" x14ac:dyDescent="0.25">
      <c r="A23" t="s">
        <v>155</v>
      </c>
      <c r="B23" t="s">
        <v>261</v>
      </c>
      <c r="C23" t="s">
        <v>109</v>
      </c>
      <c r="D23" t="s">
        <v>9</v>
      </c>
      <c r="E23">
        <v>0</v>
      </c>
      <c r="J23" t="s">
        <v>280</v>
      </c>
    </row>
    <row r="24" spans="1:10" x14ac:dyDescent="0.25">
      <c r="A24" t="s">
        <v>156</v>
      </c>
      <c r="B24" t="s">
        <v>261</v>
      </c>
      <c r="C24" t="s">
        <v>109</v>
      </c>
      <c r="D24" t="s">
        <v>9</v>
      </c>
      <c r="E24">
        <v>0</v>
      </c>
      <c r="J24" t="s">
        <v>280</v>
      </c>
    </row>
    <row r="26" spans="1:10" x14ac:dyDescent="0.25">
      <c r="A26" t="s">
        <v>157</v>
      </c>
      <c r="B26" t="s">
        <v>261</v>
      </c>
      <c r="C26" t="s">
        <v>73</v>
      </c>
      <c r="D26" t="s">
        <v>9</v>
      </c>
      <c r="E26">
        <v>1.2500000000000001E-2</v>
      </c>
      <c r="J26" t="s">
        <v>282</v>
      </c>
    </row>
    <row r="27" spans="1:10" x14ac:dyDescent="0.25">
      <c r="A27" t="s">
        <v>158</v>
      </c>
      <c r="B27" t="s">
        <v>261</v>
      </c>
      <c r="C27" t="s">
        <v>73</v>
      </c>
      <c r="D27" t="s">
        <v>9</v>
      </c>
      <c r="E27">
        <v>1.2500000000000001E-2</v>
      </c>
      <c r="J27" t="s">
        <v>282</v>
      </c>
    </row>
    <row r="28" spans="1:10" x14ac:dyDescent="0.25">
      <c r="A28" t="s">
        <v>159</v>
      </c>
      <c r="B28" t="s">
        <v>261</v>
      </c>
      <c r="C28" t="s">
        <v>73</v>
      </c>
      <c r="D28" t="s">
        <v>9</v>
      </c>
      <c r="E28">
        <v>0</v>
      </c>
      <c r="J28" t="s">
        <v>282</v>
      </c>
    </row>
    <row r="29" spans="1:10" x14ac:dyDescent="0.25">
      <c r="A29" t="s">
        <v>160</v>
      </c>
      <c r="B29" t="s">
        <v>261</v>
      </c>
      <c r="C29" t="s">
        <v>73</v>
      </c>
      <c r="D29" t="s">
        <v>9</v>
      </c>
      <c r="E29">
        <v>1</v>
      </c>
      <c r="J29" t="s">
        <v>282</v>
      </c>
    </row>
    <row r="30" spans="1:10" x14ac:dyDescent="0.25">
      <c r="A30" t="s">
        <v>161</v>
      </c>
      <c r="B30" t="s">
        <v>261</v>
      </c>
      <c r="C30" t="s">
        <v>73</v>
      </c>
      <c r="D30" t="s">
        <v>9</v>
      </c>
      <c r="E30">
        <v>6.0000000000000001E-3</v>
      </c>
      <c r="J30" t="s">
        <v>282</v>
      </c>
    </row>
    <row r="31" spans="1:10" x14ac:dyDescent="0.25">
      <c r="A31" t="s">
        <v>162</v>
      </c>
      <c r="B31" t="s">
        <v>261</v>
      </c>
      <c r="C31" t="s">
        <v>73</v>
      </c>
      <c r="D31" t="s">
        <v>9</v>
      </c>
      <c r="E31">
        <v>3.1350000000000003E-2</v>
      </c>
      <c r="J31" t="s">
        <v>282</v>
      </c>
    </row>
    <row r="32" spans="1:10" x14ac:dyDescent="0.25">
      <c r="A32" t="s">
        <v>163</v>
      </c>
      <c r="B32" t="s">
        <v>261</v>
      </c>
      <c r="C32" t="s">
        <v>73</v>
      </c>
      <c r="D32" t="s">
        <v>9</v>
      </c>
      <c r="E32">
        <v>0.3</v>
      </c>
      <c r="J32" t="s">
        <v>282</v>
      </c>
    </row>
    <row r="33" spans="1:10" x14ac:dyDescent="0.25">
      <c r="A33" t="s">
        <v>164</v>
      </c>
      <c r="B33" t="s">
        <v>261</v>
      </c>
      <c r="C33" t="s">
        <v>73</v>
      </c>
      <c r="D33" t="s">
        <v>9</v>
      </c>
      <c r="E33">
        <v>3.1350000000000003E-2</v>
      </c>
      <c r="J33" t="s">
        <v>282</v>
      </c>
    </row>
    <row r="34" spans="1:10" x14ac:dyDescent="0.25">
      <c r="A34" t="s">
        <v>165</v>
      </c>
      <c r="B34" t="s">
        <v>261</v>
      </c>
      <c r="C34" t="s">
        <v>73</v>
      </c>
      <c r="D34" t="s">
        <v>9</v>
      </c>
      <c r="E34">
        <v>0.3</v>
      </c>
      <c r="J34" t="s">
        <v>282</v>
      </c>
    </row>
    <row r="35" spans="1:10" x14ac:dyDescent="0.25">
      <c r="A35" t="s">
        <v>166</v>
      </c>
      <c r="B35" t="s">
        <v>261</v>
      </c>
      <c r="C35" t="s">
        <v>73</v>
      </c>
      <c r="D35" t="s">
        <v>9</v>
      </c>
      <c r="E35">
        <v>0</v>
      </c>
      <c r="J35" t="s">
        <v>281</v>
      </c>
    </row>
    <row r="36" spans="1:10" x14ac:dyDescent="0.25">
      <c r="A36" t="s">
        <v>167</v>
      </c>
      <c r="B36" t="s">
        <v>261</v>
      </c>
      <c r="C36" t="s">
        <v>73</v>
      </c>
      <c r="D36" t="s">
        <v>9</v>
      </c>
      <c r="E36">
        <v>0</v>
      </c>
      <c r="J36" t="s">
        <v>281</v>
      </c>
    </row>
    <row r="37" spans="1:10" x14ac:dyDescent="0.25">
      <c r="A37" t="s">
        <v>96</v>
      </c>
      <c r="B37" t="s">
        <v>261</v>
      </c>
      <c r="C37" t="s">
        <v>73</v>
      </c>
      <c r="D37" t="s">
        <v>9</v>
      </c>
      <c r="E37">
        <v>0.5</v>
      </c>
      <c r="J37" t="s">
        <v>282</v>
      </c>
    </row>
    <row r="38" spans="1:10" x14ac:dyDescent="0.25">
      <c r="A38" t="s">
        <v>168</v>
      </c>
      <c r="B38" t="s">
        <v>261</v>
      </c>
      <c r="C38" t="s">
        <v>73</v>
      </c>
      <c r="D38" t="s">
        <v>9</v>
      </c>
      <c r="E38">
        <v>0</v>
      </c>
      <c r="J38" t="s">
        <v>282</v>
      </c>
    </row>
    <row r="39" spans="1:10" x14ac:dyDescent="0.25">
      <c r="A39" t="s">
        <v>72</v>
      </c>
      <c r="B39" t="s">
        <v>261</v>
      </c>
      <c r="C39" t="s">
        <v>73</v>
      </c>
      <c r="D39" t="s">
        <v>9</v>
      </c>
      <c r="E39">
        <v>0.16</v>
      </c>
      <c r="J39" t="s">
        <v>282</v>
      </c>
    </row>
    <row r="40" spans="1:10" x14ac:dyDescent="0.25">
      <c r="A40" t="s">
        <v>169</v>
      </c>
      <c r="B40" t="s">
        <v>261</v>
      </c>
      <c r="C40" t="s">
        <v>73</v>
      </c>
      <c r="D40" t="s">
        <v>9</v>
      </c>
      <c r="E40">
        <v>1E-3</v>
      </c>
      <c r="J40" t="s">
        <v>282</v>
      </c>
    </row>
    <row r="41" spans="1:10" x14ac:dyDescent="0.25">
      <c r="A41" t="s">
        <v>170</v>
      </c>
      <c r="B41" t="s">
        <v>261</v>
      </c>
      <c r="C41" t="s">
        <v>73</v>
      </c>
      <c r="D41" t="s">
        <v>9</v>
      </c>
      <c r="E41">
        <v>5.0000000000000001E-4</v>
      </c>
      <c r="J41" t="s">
        <v>282</v>
      </c>
    </row>
    <row r="42" spans="1:10" x14ac:dyDescent="0.25">
      <c r="A42" t="s">
        <v>171</v>
      </c>
      <c r="B42" t="s">
        <v>261</v>
      </c>
      <c r="C42" t="s">
        <v>73</v>
      </c>
      <c r="D42" t="s">
        <v>9</v>
      </c>
      <c r="E42">
        <v>2.5000000000000001E-3</v>
      </c>
      <c r="J42" t="s">
        <v>282</v>
      </c>
    </row>
    <row r="44" spans="1:10" x14ac:dyDescent="0.25">
      <c r="A44" t="s">
        <v>172</v>
      </c>
      <c r="B44" t="s">
        <v>261</v>
      </c>
      <c r="C44" t="s">
        <v>263</v>
      </c>
      <c r="D44" t="s">
        <v>9</v>
      </c>
      <c r="E44">
        <v>1</v>
      </c>
      <c r="F44">
        <v>1</v>
      </c>
      <c r="G44">
        <v>1</v>
      </c>
      <c r="H44">
        <v>1</v>
      </c>
      <c r="J44" t="s">
        <v>283</v>
      </c>
    </row>
    <row r="45" spans="1:10" x14ac:dyDescent="0.25">
      <c r="A45" t="s">
        <v>173</v>
      </c>
      <c r="B45" t="s">
        <v>261</v>
      </c>
      <c r="C45" t="s">
        <v>263</v>
      </c>
      <c r="D45" t="s">
        <v>9</v>
      </c>
      <c r="E45">
        <v>0</v>
      </c>
      <c r="F45">
        <v>0</v>
      </c>
      <c r="G45">
        <v>0</v>
      </c>
      <c r="H45">
        <v>0</v>
      </c>
      <c r="J45" t="s">
        <v>283</v>
      </c>
    </row>
    <row r="46" spans="1:10" x14ac:dyDescent="0.25">
      <c r="A46" t="s">
        <v>97</v>
      </c>
      <c r="B46" t="s">
        <v>261</v>
      </c>
      <c r="C46" t="s">
        <v>263</v>
      </c>
      <c r="D46" t="s">
        <v>9</v>
      </c>
      <c r="E46">
        <v>0.2</v>
      </c>
      <c r="F46">
        <v>0.15</v>
      </c>
      <c r="G46">
        <v>0.1</v>
      </c>
      <c r="H46">
        <v>0</v>
      </c>
      <c r="J46" t="s">
        <v>282</v>
      </c>
    </row>
    <row r="47" spans="1:10" x14ac:dyDescent="0.25">
      <c r="A47" t="s">
        <v>174</v>
      </c>
      <c r="B47" t="s">
        <v>261</v>
      </c>
      <c r="C47" t="s">
        <v>263</v>
      </c>
      <c r="D47" t="s">
        <v>9</v>
      </c>
      <c r="E47">
        <v>1</v>
      </c>
      <c r="F47">
        <v>0</v>
      </c>
      <c r="G47">
        <v>0</v>
      </c>
      <c r="H47">
        <v>0</v>
      </c>
      <c r="J47" t="s">
        <v>284</v>
      </c>
    </row>
    <row r="48" spans="1:10" x14ac:dyDescent="0.25">
      <c r="A48" t="s">
        <v>175</v>
      </c>
      <c r="B48" t="s">
        <v>261</v>
      </c>
      <c r="C48" t="s">
        <v>263</v>
      </c>
      <c r="D48" t="s">
        <v>9</v>
      </c>
      <c r="E48">
        <v>0.3</v>
      </c>
      <c r="F48">
        <v>0.4</v>
      </c>
      <c r="G48">
        <v>0.5</v>
      </c>
      <c r="H48">
        <v>0.7</v>
      </c>
      <c r="J48" t="s">
        <v>284</v>
      </c>
    </row>
    <row r="49" spans="1:10" x14ac:dyDescent="0.25">
      <c r="A49" t="s">
        <v>176</v>
      </c>
      <c r="B49" t="s">
        <v>261</v>
      </c>
      <c r="C49" t="s">
        <v>263</v>
      </c>
      <c r="D49" t="s">
        <v>9</v>
      </c>
      <c r="E49">
        <v>0.2</v>
      </c>
      <c r="F49">
        <v>0.3</v>
      </c>
      <c r="G49">
        <v>0.4</v>
      </c>
      <c r="H49">
        <v>0.5</v>
      </c>
      <c r="J49" t="s">
        <v>284</v>
      </c>
    </row>
    <row r="50" spans="1:10" x14ac:dyDescent="0.25">
      <c r="A50" t="s">
        <v>102</v>
      </c>
      <c r="B50" t="s">
        <v>261</v>
      </c>
      <c r="C50" t="s">
        <v>263</v>
      </c>
      <c r="D50" t="s">
        <v>9</v>
      </c>
      <c r="E50">
        <v>0.6</v>
      </c>
      <c r="F50">
        <v>0.25</v>
      </c>
      <c r="G50">
        <v>0.1</v>
      </c>
      <c r="H50">
        <v>0.05</v>
      </c>
      <c r="J50" t="s">
        <v>284</v>
      </c>
    </row>
    <row r="51" spans="1:10" x14ac:dyDescent="0.25">
      <c r="A51" t="s">
        <v>177</v>
      </c>
      <c r="B51" t="s">
        <v>261</v>
      </c>
      <c r="C51" t="s">
        <v>263</v>
      </c>
      <c r="D51" t="s">
        <v>9</v>
      </c>
      <c r="E51">
        <v>0.73</v>
      </c>
      <c r="F51">
        <v>0.82</v>
      </c>
      <c r="G51">
        <v>0.9</v>
      </c>
      <c r="H51">
        <v>0.97</v>
      </c>
      <c r="J51" t="s">
        <v>284</v>
      </c>
    </row>
    <row r="52" spans="1:10" x14ac:dyDescent="0.25">
      <c r="A52" t="s">
        <v>178</v>
      </c>
      <c r="B52" t="s">
        <v>261</v>
      </c>
      <c r="C52" t="s">
        <v>263</v>
      </c>
      <c r="D52" t="s">
        <v>9</v>
      </c>
      <c r="E52">
        <v>3.7499999999999999E-2</v>
      </c>
      <c r="F52">
        <v>4.2500000000000003E-2</v>
      </c>
      <c r="G52">
        <v>4.65E-2</v>
      </c>
      <c r="H52">
        <v>0.05</v>
      </c>
      <c r="J52" t="s">
        <v>284</v>
      </c>
    </row>
    <row r="53" spans="1:10" x14ac:dyDescent="0.25">
      <c r="A53" t="s">
        <v>103</v>
      </c>
      <c r="B53" t="s">
        <v>261</v>
      </c>
      <c r="C53" t="s">
        <v>263</v>
      </c>
      <c r="D53" t="s">
        <v>9</v>
      </c>
      <c r="E53">
        <v>0.4</v>
      </c>
      <c r="F53">
        <v>0.3</v>
      </c>
      <c r="G53">
        <v>0.2</v>
      </c>
      <c r="H53">
        <v>0.1</v>
      </c>
      <c r="J53" t="s">
        <v>284</v>
      </c>
    </row>
    <row r="55" spans="1:10" x14ac:dyDescent="0.25">
      <c r="A55" t="s">
        <v>11</v>
      </c>
      <c r="B55" t="s">
        <v>261</v>
      </c>
      <c r="C55" t="s">
        <v>8</v>
      </c>
      <c r="D55" t="s">
        <v>9</v>
      </c>
      <c r="E55">
        <v>1</v>
      </c>
      <c r="F55">
        <v>1</v>
      </c>
      <c r="G55">
        <v>1</v>
      </c>
      <c r="H55">
        <v>1</v>
      </c>
      <c r="J55" t="s">
        <v>279</v>
      </c>
    </row>
    <row r="56" spans="1:10" x14ac:dyDescent="0.25">
      <c r="A56" t="s">
        <v>179</v>
      </c>
      <c r="B56" t="s">
        <v>261</v>
      </c>
      <c r="C56" t="s">
        <v>8</v>
      </c>
      <c r="D56" t="s">
        <v>9</v>
      </c>
      <c r="E56">
        <v>0.05</v>
      </c>
      <c r="F56">
        <v>0.05</v>
      </c>
      <c r="G56">
        <v>0.05</v>
      </c>
      <c r="H56">
        <v>0.05</v>
      </c>
    </row>
    <row r="57" spans="1:10" x14ac:dyDescent="0.25">
      <c r="A57" t="s">
        <v>180</v>
      </c>
      <c r="B57" t="s">
        <v>261</v>
      </c>
      <c r="C57" t="s">
        <v>8</v>
      </c>
      <c r="D57" t="s">
        <v>9</v>
      </c>
      <c r="E57">
        <v>60</v>
      </c>
      <c r="F57">
        <v>60</v>
      </c>
      <c r="G57">
        <v>60</v>
      </c>
      <c r="H57">
        <v>60</v>
      </c>
    </row>
    <row r="58" spans="1:10" x14ac:dyDescent="0.25">
      <c r="A58" t="s">
        <v>181</v>
      </c>
      <c r="B58" t="s">
        <v>261</v>
      </c>
      <c r="C58" t="s">
        <v>8</v>
      </c>
      <c r="D58" t="s">
        <v>9</v>
      </c>
      <c r="E58">
        <v>0.1</v>
      </c>
      <c r="F58">
        <v>0.1</v>
      </c>
      <c r="G58">
        <v>0.1</v>
      </c>
      <c r="H58">
        <v>0.1</v>
      </c>
    </row>
    <row r="59" spans="1:10" x14ac:dyDescent="0.25">
      <c r="A59" t="s">
        <v>17</v>
      </c>
      <c r="B59" t="s">
        <v>261</v>
      </c>
      <c r="C59" t="s">
        <v>8</v>
      </c>
      <c r="D59" t="s">
        <v>9</v>
      </c>
      <c r="E59">
        <v>0.83299999999999996</v>
      </c>
      <c r="F59">
        <v>0.83299999999999996</v>
      </c>
      <c r="G59">
        <v>0.82299999999999995</v>
      </c>
      <c r="H59">
        <v>0.84199999999999997</v>
      </c>
      <c r="J59" t="s">
        <v>279</v>
      </c>
    </row>
    <row r="60" spans="1:10" x14ac:dyDescent="0.25">
      <c r="A60" t="s">
        <v>16</v>
      </c>
      <c r="B60" t="s">
        <v>261</v>
      </c>
      <c r="C60" t="s">
        <v>8</v>
      </c>
      <c r="D60" t="s">
        <v>9</v>
      </c>
      <c r="E60">
        <v>0.1</v>
      </c>
      <c r="F60">
        <v>0.3</v>
      </c>
      <c r="G60">
        <v>0.1</v>
      </c>
      <c r="H60">
        <v>0.1</v>
      </c>
      <c r="J60" t="s">
        <v>279</v>
      </c>
    </row>
    <row r="61" spans="1:10" x14ac:dyDescent="0.25">
      <c r="A61" t="s">
        <v>182</v>
      </c>
      <c r="B61" t="s">
        <v>261</v>
      </c>
      <c r="C61" t="s">
        <v>8</v>
      </c>
      <c r="D61" t="s">
        <v>9</v>
      </c>
      <c r="E61">
        <v>0.3</v>
      </c>
      <c r="F61">
        <v>0.3</v>
      </c>
      <c r="G61">
        <v>0.3</v>
      </c>
      <c r="H61">
        <v>0.3</v>
      </c>
    </row>
    <row r="62" spans="1:10" x14ac:dyDescent="0.25">
      <c r="A62" t="s">
        <v>183</v>
      </c>
      <c r="B62" t="s">
        <v>261</v>
      </c>
      <c r="C62" t="s">
        <v>8</v>
      </c>
      <c r="D62" t="s">
        <v>9</v>
      </c>
      <c r="E62">
        <v>0.25</v>
      </c>
      <c r="F62">
        <v>0.25</v>
      </c>
      <c r="G62">
        <v>0.25</v>
      </c>
      <c r="H62">
        <v>0.25</v>
      </c>
    </row>
    <row r="63" spans="1:10" x14ac:dyDescent="0.25">
      <c r="A63" t="s">
        <v>184</v>
      </c>
      <c r="B63" t="s">
        <v>261</v>
      </c>
      <c r="C63" t="s">
        <v>8</v>
      </c>
      <c r="D63" t="s">
        <v>9</v>
      </c>
      <c r="E63">
        <v>1</v>
      </c>
      <c r="F63">
        <v>1</v>
      </c>
      <c r="G63">
        <v>1</v>
      </c>
      <c r="H63">
        <v>1</v>
      </c>
    </row>
    <row r="64" spans="1:10" x14ac:dyDescent="0.25">
      <c r="A64" t="s">
        <v>185</v>
      </c>
      <c r="B64" t="s">
        <v>261</v>
      </c>
      <c r="C64" t="s">
        <v>8</v>
      </c>
      <c r="D64" t="s">
        <v>9</v>
      </c>
      <c r="E64">
        <v>0.5</v>
      </c>
      <c r="F64">
        <v>0.5</v>
      </c>
      <c r="G64">
        <v>1</v>
      </c>
      <c r="H64">
        <v>1</v>
      </c>
    </row>
    <row r="65" spans="1:10" x14ac:dyDescent="0.25">
      <c r="A65" t="s">
        <v>186</v>
      </c>
      <c r="B65" t="s">
        <v>261</v>
      </c>
      <c r="C65" t="s">
        <v>8</v>
      </c>
      <c r="D65" t="s">
        <v>9</v>
      </c>
      <c r="E65">
        <v>0</v>
      </c>
      <c r="F65">
        <v>0</v>
      </c>
      <c r="G65">
        <v>0</v>
      </c>
      <c r="H65">
        <v>0</v>
      </c>
      <c r="J65" t="s">
        <v>285</v>
      </c>
    </row>
    <row r="66" spans="1:10" x14ac:dyDescent="0.25">
      <c r="A66" t="s">
        <v>187</v>
      </c>
      <c r="B66" t="s">
        <v>261</v>
      </c>
      <c r="C66" t="s">
        <v>8</v>
      </c>
      <c r="D66" t="s">
        <v>9</v>
      </c>
      <c r="E66">
        <v>0</v>
      </c>
      <c r="F66">
        <v>0</v>
      </c>
      <c r="G66">
        <v>0</v>
      </c>
      <c r="H66">
        <v>0</v>
      </c>
      <c r="J66" t="s">
        <v>285</v>
      </c>
    </row>
    <row r="67" spans="1:10" x14ac:dyDescent="0.25">
      <c r="A67" t="s">
        <v>188</v>
      </c>
      <c r="B67" t="s">
        <v>261</v>
      </c>
      <c r="C67" t="s">
        <v>8</v>
      </c>
      <c r="D67" t="s">
        <v>9</v>
      </c>
      <c r="E67">
        <v>1.5E-3</v>
      </c>
      <c r="F67">
        <v>4.0999999999999999E-4</v>
      </c>
      <c r="G67">
        <v>5.0000000000000001E-4</v>
      </c>
      <c r="H67">
        <v>5.0000000000000001E-4</v>
      </c>
    </row>
    <row r="68" spans="1:10" x14ac:dyDescent="0.25">
      <c r="A68" t="s">
        <v>189</v>
      </c>
      <c r="B68" t="s">
        <v>261</v>
      </c>
      <c r="C68" t="s">
        <v>8</v>
      </c>
      <c r="D68" t="s">
        <v>9</v>
      </c>
      <c r="E68">
        <v>1</v>
      </c>
      <c r="F68">
        <v>1</v>
      </c>
      <c r="G68">
        <v>1</v>
      </c>
      <c r="H68">
        <v>1</v>
      </c>
    </row>
    <row r="69" spans="1:10" x14ac:dyDescent="0.25">
      <c r="A69" t="s">
        <v>190</v>
      </c>
      <c r="B69" t="s">
        <v>261</v>
      </c>
      <c r="C69" t="s">
        <v>8</v>
      </c>
      <c r="D69" t="s">
        <v>9</v>
      </c>
      <c r="E69">
        <v>0</v>
      </c>
      <c r="F69">
        <v>0</v>
      </c>
      <c r="G69">
        <v>1E-3</v>
      </c>
      <c r="H69">
        <v>1E-3</v>
      </c>
    </row>
    <row r="70" spans="1:10" x14ac:dyDescent="0.25">
      <c r="A70" t="s">
        <v>15</v>
      </c>
      <c r="B70" t="s">
        <v>261</v>
      </c>
      <c r="C70" t="s">
        <v>8</v>
      </c>
      <c r="D70" t="s">
        <v>9</v>
      </c>
      <c r="E70">
        <v>1</v>
      </c>
      <c r="F70">
        <v>1</v>
      </c>
      <c r="G70">
        <v>1</v>
      </c>
      <c r="H70">
        <v>1</v>
      </c>
      <c r="J70" t="s">
        <v>279</v>
      </c>
    </row>
    <row r="71" spans="1:10" x14ac:dyDescent="0.25">
      <c r="A71" t="s">
        <v>191</v>
      </c>
      <c r="B71" t="s">
        <v>261</v>
      </c>
      <c r="C71" t="s">
        <v>8</v>
      </c>
      <c r="D71" t="s">
        <v>9</v>
      </c>
      <c r="E71">
        <v>1</v>
      </c>
      <c r="F71">
        <v>1</v>
      </c>
      <c r="G71">
        <v>1</v>
      </c>
      <c r="H71">
        <v>1</v>
      </c>
    </row>
    <row r="72" spans="1:10" x14ac:dyDescent="0.25">
      <c r="A72" t="s">
        <v>192</v>
      </c>
      <c r="B72" t="s">
        <v>261</v>
      </c>
      <c r="C72" t="s">
        <v>8</v>
      </c>
      <c r="D72" t="s">
        <v>9</v>
      </c>
      <c r="E72">
        <v>0</v>
      </c>
      <c r="F72">
        <v>1</v>
      </c>
      <c r="G72">
        <v>0</v>
      </c>
      <c r="H72">
        <v>0</v>
      </c>
      <c r="J72" t="s">
        <v>286</v>
      </c>
    </row>
    <row r="73" spans="1:10" x14ac:dyDescent="0.25">
      <c r="A73" t="s">
        <v>193</v>
      </c>
      <c r="B73" t="s">
        <v>261</v>
      </c>
      <c r="C73" t="s">
        <v>8</v>
      </c>
      <c r="D73" t="s">
        <v>9</v>
      </c>
      <c r="E73">
        <v>1</v>
      </c>
      <c r="F73">
        <v>0</v>
      </c>
      <c r="G73">
        <v>0</v>
      </c>
      <c r="H73">
        <v>0</v>
      </c>
      <c r="J73" t="s">
        <v>286</v>
      </c>
    </row>
    <row r="74" spans="1:10" x14ac:dyDescent="0.25">
      <c r="A74" t="s">
        <v>194</v>
      </c>
      <c r="B74" t="s">
        <v>261</v>
      </c>
      <c r="C74" t="s">
        <v>8</v>
      </c>
      <c r="D74" t="s">
        <v>9</v>
      </c>
      <c r="E74">
        <v>0</v>
      </c>
      <c r="F74">
        <v>0</v>
      </c>
      <c r="G74">
        <v>1</v>
      </c>
      <c r="H74">
        <v>1</v>
      </c>
      <c r="J74" t="s">
        <v>286</v>
      </c>
    </row>
    <row r="75" spans="1:10" x14ac:dyDescent="0.25">
      <c r="A75" t="s">
        <v>195</v>
      </c>
      <c r="B75" t="s">
        <v>261</v>
      </c>
      <c r="C75" t="s">
        <v>8</v>
      </c>
      <c r="D75" t="s">
        <v>9</v>
      </c>
      <c r="E75">
        <v>1</v>
      </c>
      <c r="F75">
        <v>2</v>
      </c>
      <c r="G75">
        <v>3</v>
      </c>
      <c r="H75">
        <v>4</v>
      </c>
      <c r="J75" t="s">
        <v>286</v>
      </c>
    </row>
    <row r="76" spans="1:10" x14ac:dyDescent="0.25">
      <c r="A76" t="s">
        <v>196</v>
      </c>
      <c r="B76" t="s">
        <v>261</v>
      </c>
      <c r="C76" t="s">
        <v>8</v>
      </c>
      <c r="D76" t="s">
        <v>9</v>
      </c>
      <c r="E76">
        <v>5.0000000000000001E-3</v>
      </c>
      <c r="F76">
        <v>1.7500000000000002E-2</v>
      </c>
      <c r="G76">
        <v>1.4999999999999999E-2</v>
      </c>
      <c r="H76">
        <v>1.4999999999999999E-2</v>
      </c>
    </row>
    <row r="77" spans="1:10" x14ac:dyDescent="0.25">
      <c r="A77" t="s">
        <v>197</v>
      </c>
      <c r="B77" t="s">
        <v>261</v>
      </c>
      <c r="C77" t="s">
        <v>8</v>
      </c>
      <c r="D77" t="s">
        <v>9</v>
      </c>
      <c r="E77">
        <v>0.26300000000000001</v>
      </c>
      <c r="F77">
        <v>0.183</v>
      </c>
      <c r="G77">
        <v>0.14899999999999999</v>
      </c>
      <c r="H77">
        <v>1.2500000000000001E-2</v>
      </c>
    </row>
    <row r="78" spans="1:10" x14ac:dyDescent="0.25">
      <c r="A78" t="s">
        <v>198</v>
      </c>
      <c r="B78" t="s">
        <v>261</v>
      </c>
      <c r="C78" t="s">
        <v>8</v>
      </c>
      <c r="D78" t="s">
        <v>9</v>
      </c>
      <c r="E78">
        <v>1</v>
      </c>
      <c r="F78">
        <v>1</v>
      </c>
      <c r="G78">
        <v>1</v>
      </c>
      <c r="H78">
        <v>1</v>
      </c>
    </row>
    <row r="79" spans="1:10" x14ac:dyDescent="0.25">
      <c r="A79" t="s">
        <v>199</v>
      </c>
      <c r="B79" t="s">
        <v>261</v>
      </c>
      <c r="C79" t="s">
        <v>8</v>
      </c>
      <c r="D79" t="s">
        <v>9</v>
      </c>
      <c r="E79">
        <v>1</v>
      </c>
      <c r="F79">
        <v>0</v>
      </c>
      <c r="G79">
        <v>0</v>
      </c>
      <c r="H79">
        <v>0</v>
      </c>
    </row>
    <row r="80" spans="1:10" x14ac:dyDescent="0.25">
      <c r="A80" t="s">
        <v>98</v>
      </c>
      <c r="B80" t="s">
        <v>261</v>
      </c>
      <c r="C80" t="s">
        <v>8</v>
      </c>
      <c r="D80" t="s">
        <v>9</v>
      </c>
      <c r="E80">
        <v>0.1</v>
      </c>
      <c r="F80">
        <v>0.1</v>
      </c>
      <c r="G80">
        <v>0.1</v>
      </c>
      <c r="H80">
        <v>0.1</v>
      </c>
      <c r="J80" t="s">
        <v>282</v>
      </c>
    </row>
    <row r="81" spans="1:10" x14ac:dyDescent="0.25">
      <c r="A81" t="s">
        <v>200</v>
      </c>
      <c r="B81" t="s">
        <v>261</v>
      </c>
      <c r="C81" t="s">
        <v>8</v>
      </c>
      <c r="D81" t="s">
        <v>9</v>
      </c>
      <c r="E81">
        <v>0.52500000000000002</v>
      </c>
      <c r="F81">
        <v>0.36599999999999999</v>
      </c>
      <c r="G81">
        <v>0.29899999999999999</v>
      </c>
      <c r="H81">
        <v>0.22500000000000001</v>
      </c>
    </row>
    <row r="82" spans="1:10" x14ac:dyDescent="0.25">
      <c r="A82" t="s">
        <v>201</v>
      </c>
      <c r="B82" t="s">
        <v>261</v>
      </c>
      <c r="C82" t="s">
        <v>8</v>
      </c>
      <c r="D82" t="s">
        <v>9</v>
      </c>
      <c r="E82">
        <v>1</v>
      </c>
      <c r="F82">
        <v>1</v>
      </c>
      <c r="G82">
        <v>1</v>
      </c>
      <c r="H82">
        <v>1</v>
      </c>
    </row>
    <row r="83" spans="1:10" x14ac:dyDescent="0.25">
      <c r="A83" t="s">
        <v>202</v>
      </c>
      <c r="B83" t="s">
        <v>261</v>
      </c>
      <c r="C83" t="s">
        <v>8</v>
      </c>
      <c r="D83" t="s">
        <v>9</v>
      </c>
      <c r="E83">
        <v>0</v>
      </c>
      <c r="F83">
        <v>0</v>
      </c>
      <c r="G83">
        <v>0</v>
      </c>
      <c r="H83">
        <v>0</v>
      </c>
      <c r="J83" t="s">
        <v>285</v>
      </c>
    </row>
    <row r="84" spans="1:10" x14ac:dyDescent="0.25">
      <c r="A84" t="s">
        <v>203</v>
      </c>
      <c r="B84" t="s">
        <v>261</v>
      </c>
      <c r="C84" t="s">
        <v>8</v>
      </c>
      <c r="D84" t="s">
        <v>9</v>
      </c>
      <c r="E84">
        <v>0</v>
      </c>
      <c r="F84">
        <v>0</v>
      </c>
      <c r="G84">
        <v>0</v>
      </c>
      <c r="H84">
        <v>0</v>
      </c>
      <c r="J84" t="s">
        <v>285</v>
      </c>
    </row>
    <row r="85" spans="1:10" x14ac:dyDescent="0.25">
      <c r="A85" t="s">
        <v>204</v>
      </c>
      <c r="B85" t="s">
        <v>261</v>
      </c>
      <c r="C85" t="s">
        <v>8</v>
      </c>
      <c r="D85" t="s">
        <v>9</v>
      </c>
      <c r="E85">
        <v>54</v>
      </c>
      <c r="F85">
        <v>54</v>
      </c>
      <c r="G85">
        <v>54</v>
      </c>
      <c r="H85">
        <v>54</v>
      </c>
    </row>
    <row r="86" spans="1:10" x14ac:dyDescent="0.25">
      <c r="A86" t="s">
        <v>205</v>
      </c>
      <c r="B86" t="s">
        <v>261</v>
      </c>
      <c r="C86" t="s">
        <v>8</v>
      </c>
      <c r="D86" t="s">
        <v>9</v>
      </c>
      <c r="E86">
        <v>0.5</v>
      </c>
      <c r="F86">
        <v>0.5</v>
      </c>
      <c r="G86">
        <v>0.5</v>
      </c>
      <c r="H86">
        <v>0.5</v>
      </c>
    </row>
    <row r="87" spans="1:10" x14ac:dyDescent="0.25">
      <c r="A87" t="s">
        <v>206</v>
      </c>
      <c r="B87" t="s">
        <v>261</v>
      </c>
      <c r="C87" t="s">
        <v>8</v>
      </c>
      <c r="D87" t="s">
        <v>9</v>
      </c>
      <c r="E87">
        <v>1</v>
      </c>
      <c r="F87">
        <v>0</v>
      </c>
      <c r="G87">
        <v>0</v>
      </c>
      <c r="H87">
        <v>0</v>
      </c>
    </row>
    <row r="88" spans="1:10" x14ac:dyDescent="0.25">
      <c r="A88" t="s">
        <v>207</v>
      </c>
      <c r="B88" t="s">
        <v>261</v>
      </c>
      <c r="C88" t="s">
        <v>8</v>
      </c>
      <c r="D88" t="s">
        <v>9</v>
      </c>
      <c r="E88">
        <v>0.05</v>
      </c>
      <c r="F88">
        <v>7.0000000000000007E-2</v>
      </c>
      <c r="G88">
        <v>0.05</v>
      </c>
      <c r="H88">
        <v>7.0000000000000007E-2</v>
      </c>
    </row>
    <row r="89" spans="1:10" x14ac:dyDescent="0.25">
      <c r="A89" t="s">
        <v>208</v>
      </c>
      <c r="B89" t="s">
        <v>261</v>
      </c>
      <c r="C89" t="s">
        <v>8</v>
      </c>
      <c r="D89" t="s">
        <v>9</v>
      </c>
      <c r="E89">
        <v>0</v>
      </c>
      <c r="F89">
        <v>0</v>
      </c>
      <c r="G89">
        <v>0</v>
      </c>
      <c r="H89">
        <v>0</v>
      </c>
      <c r="J89" t="s">
        <v>285</v>
      </c>
    </row>
    <row r="90" spans="1:10" x14ac:dyDescent="0.25">
      <c r="A90" t="s">
        <v>209</v>
      </c>
      <c r="B90" t="s">
        <v>261</v>
      </c>
      <c r="C90" t="s">
        <v>8</v>
      </c>
      <c r="D90" t="s">
        <v>9</v>
      </c>
      <c r="E90">
        <v>0</v>
      </c>
      <c r="F90">
        <v>0</v>
      </c>
      <c r="G90">
        <v>0</v>
      </c>
      <c r="H90">
        <v>0</v>
      </c>
      <c r="J90" t="s">
        <v>285</v>
      </c>
    </row>
    <row r="91" spans="1:10" x14ac:dyDescent="0.25">
      <c r="A91" t="s">
        <v>210</v>
      </c>
      <c r="B91" t="s">
        <v>261</v>
      </c>
      <c r="C91" t="s">
        <v>8</v>
      </c>
      <c r="D91" t="s">
        <v>9</v>
      </c>
      <c r="E91">
        <v>1</v>
      </c>
      <c r="F91">
        <v>1</v>
      </c>
      <c r="G91">
        <v>1</v>
      </c>
      <c r="H91">
        <v>1</v>
      </c>
    </row>
    <row r="92" spans="1:10" x14ac:dyDescent="0.25">
      <c r="A92" t="s">
        <v>104</v>
      </c>
      <c r="B92" t="s">
        <v>261</v>
      </c>
      <c r="C92" t="s">
        <v>8</v>
      </c>
      <c r="D92" t="s">
        <v>9</v>
      </c>
      <c r="E92">
        <v>0.7</v>
      </c>
      <c r="F92">
        <v>0.7</v>
      </c>
      <c r="G92">
        <v>0.7</v>
      </c>
      <c r="H92">
        <v>0.7</v>
      </c>
      <c r="J92" t="s">
        <v>284</v>
      </c>
    </row>
    <row r="93" spans="1:10" x14ac:dyDescent="0.25">
      <c r="A93" t="s">
        <v>211</v>
      </c>
      <c r="B93" t="s">
        <v>261</v>
      </c>
      <c r="C93" t="s">
        <v>8</v>
      </c>
      <c r="D93" t="s">
        <v>9</v>
      </c>
      <c r="E93">
        <v>0</v>
      </c>
      <c r="F93">
        <v>0</v>
      </c>
      <c r="G93">
        <v>0</v>
      </c>
      <c r="H93">
        <v>0</v>
      </c>
    </row>
    <row r="94" spans="1:10" x14ac:dyDescent="0.25">
      <c r="A94" t="s">
        <v>212</v>
      </c>
      <c r="B94" t="s">
        <v>261</v>
      </c>
      <c r="C94" t="s">
        <v>8</v>
      </c>
      <c r="D94" t="s">
        <v>9</v>
      </c>
      <c r="E94">
        <v>0.25</v>
      </c>
      <c r="F94">
        <v>1</v>
      </c>
      <c r="G94">
        <v>0</v>
      </c>
      <c r="H94">
        <v>0</v>
      </c>
    </row>
    <row r="95" spans="1:10" x14ac:dyDescent="0.25">
      <c r="A95" t="s">
        <v>14</v>
      </c>
      <c r="B95" t="s">
        <v>261</v>
      </c>
      <c r="C95" t="s">
        <v>8</v>
      </c>
      <c r="D95" t="s">
        <v>9</v>
      </c>
      <c r="E95">
        <v>1</v>
      </c>
      <c r="F95">
        <v>1</v>
      </c>
      <c r="G95">
        <v>1</v>
      </c>
      <c r="H95">
        <v>1</v>
      </c>
      <c r="J95" t="s">
        <v>279</v>
      </c>
    </row>
    <row r="96" spans="1:10" x14ac:dyDescent="0.25">
      <c r="A96" t="s">
        <v>213</v>
      </c>
      <c r="B96" t="s">
        <v>261</v>
      </c>
      <c r="C96" t="s">
        <v>8</v>
      </c>
      <c r="D96" t="s">
        <v>9</v>
      </c>
      <c r="E96">
        <v>0.25</v>
      </c>
      <c r="F96">
        <v>1</v>
      </c>
      <c r="G96">
        <v>0</v>
      </c>
      <c r="H96">
        <v>0</v>
      </c>
    </row>
    <row r="97" spans="1:10" x14ac:dyDescent="0.25">
      <c r="A97" t="s">
        <v>214</v>
      </c>
      <c r="B97" t="s">
        <v>261</v>
      </c>
      <c r="C97" t="s">
        <v>8</v>
      </c>
      <c r="D97" t="s">
        <v>9</v>
      </c>
      <c r="E97">
        <v>0.1</v>
      </c>
      <c r="F97">
        <v>0.1</v>
      </c>
      <c r="G97">
        <v>0</v>
      </c>
      <c r="H97">
        <v>0</v>
      </c>
    </row>
    <row r="98" spans="1:10" x14ac:dyDescent="0.25">
      <c r="A98" t="s">
        <v>215</v>
      </c>
      <c r="B98" t="s">
        <v>261</v>
      </c>
      <c r="C98" t="s">
        <v>8</v>
      </c>
      <c r="D98" t="s">
        <v>9</v>
      </c>
      <c r="E98">
        <v>0.05</v>
      </c>
      <c r="F98">
        <v>0.05</v>
      </c>
      <c r="G98">
        <v>0.05</v>
      </c>
      <c r="H98">
        <v>0.05</v>
      </c>
    </row>
    <row r="99" spans="1:10" x14ac:dyDescent="0.25">
      <c r="A99" t="s">
        <v>216</v>
      </c>
      <c r="B99" t="s">
        <v>261</v>
      </c>
      <c r="C99" t="s">
        <v>8</v>
      </c>
      <c r="D99" t="s">
        <v>9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</row>
    <row r="100" spans="1:10" x14ac:dyDescent="0.25">
      <c r="A100" t="s">
        <v>217</v>
      </c>
      <c r="B100" t="s">
        <v>261</v>
      </c>
      <c r="C100" t="s">
        <v>8</v>
      </c>
      <c r="D100" t="s">
        <v>9</v>
      </c>
      <c r="E100">
        <v>2.5000000000000001E-3</v>
      </c>
      <c r="F100">
        <v>2.5000000000000001E-3</v>
      </c>
      <c r="G100">
        <v>0</v>
      </c>
      <c r="H100">
        <v>0</v>
      </c>
    </row>
    <row r="101" spans="1:10" x14ac:dyDescent="0.25">
      <c r="A101" t="s">
        <v>218</v>
      </c>
      <c r="B101" t="s">
        <v>261</v>
      </c>
      <c r="C101" t="s">
        <v>8</v>
      </c>
      <c r="D101" t="s">
        <v>9</v>
      </c>
      <c r="E101">
        <v>1</v>
      </c>
      <c r="F101">
        <v>1</v>
      </c>
      <c r="G101">
        <v>1</v>
      </c>
      <c r="H101">
        <v>1</v>
      </c>
      <c r="J101" t="s">
        <v>281</v>
      </c>
    </row>
    <row r="102" spans="1:10" x14ac:dyDescent="0.25">
      <c r="A102" t="s">
        <v>219</v>
      </c>
      <c r="B102" t="s">
        <v>261</v>
      </c>
      <c r="C102" t="s">
        <v>8</v>
      </c>
      <c r="D102" t="s">
        <v>9</v>
      </c>
      <c r="E102">
        <v>2E-3</v>
      </c>
      <c r="F102">
        <v>3.5000000000000001E-3</v>
      </c>
      <c r="G102">
        <v>2.5000000000000001E-3</v>
      </c>
      <c r="H102">
        <v>2.5000000000000001E-3</v>
      </c>
    </row>
    <row r="103" spans="1:10" x14ac:dyDescent="0.25">
      <c r="A103" t="s">
        <v>220</v>
      </c>
      <c r="B103" t="s">
        <v>261</v>
      </c>
      <c r="C103" t="s">
        <v>8</v>
      </c>
      <c r="D103" t="s">
        <v>9</v>
      </c>
      <c r="E103">
        <v>5.0000000000000001E-3</v>
      </c>
      <c r="F103">
        <v>5.0000000000000001E-3</v>
      </c>
      <c r="G103">
        <v>0</v>
      </c>
      <c r="H103">
        <v>0</v>
      </c>
    </row>
    <row r="104" spans="1:10" x14ac:dyDescent="0.25">
      <c r="A104" t="s">
        <v>221</v>
      </c>
      <c r="B104" t="s">
        <v>261</v>
      </c>
      <c r="C104" t="s">
        <v>8</v>
      </c>
      <c r="D104" t="s">
        <v>9</v>
      </c>
      <c r="E104">
        <v>1</v>
      </c>
      <c r="F104">
        <v>1</v>
      </c>
      <c r="G104">
        <v>1</v>
      </c>
      <c r="H104">
        <v>1</v>
      </c>
      <c r="J104" t="s">
        <v>281</v>
      </c>
    </row>
    <row r="105" spans="1:10" x14ac:dyDescent="0.25">
      <c r="A105" t="s">
        <v>222</v>
      </c>
      <c r="B105" t="s">
        <v>261</v>
      </c>
      <c r="C105" t="s">
        <v>8</v>
      </c>
      <c r="D105" t="s">
        <v>9</v>
      </c>
      <c r="E105">
        <v>1</v>
      </c>
      <c r="F105">
        <v>1</v>
      </c>
      <c r="G105">
        <v>0</v>
      </c>
      <c r="H105">
        <v>0</v>
      </c>
      <c r="J105" t="s">
        <v>281</v>
      </c>
    </row>
    <row r="106" spans="1:10" x14ac:dyDescent="0.25">
      <c r="A106" t="s">
        <v>223</v>
      </c>
      <c r="B106" t="s">
        <v>261</v>
      </c>
      <c r="C106" t="s">
        <v>8</v>
      </c>
      <c r="D106" t="s">
        <v>9</v>
      </c>
      <c r="E106">
        <v>1</v>
      </c>
      <c r="F106">
        <v>1</v>
      </c>
      <c r="G106">
        <v>1</v>
      </c>
      <c r="H106">
        <v>1</v>
      </c>
    </row>
    <row r="107" spans="1:10" x14ac:dyDescent="0.25">
      <c r="A107" t="s">
        <v>224</v>
      </c>
      <c r="B107" t="s">
        <v>261</v>
      </c>
      <c r="C107" t="s">
        <v>8</v>
      </c>
      <c r="D107" t="s">
        <v>9</v>
      </c>
      <c r="E107">
        <v>0.01</v>
      </c>
      <c r="F107">
        <v>0.01</v>
      </c>
      <c r="G107">
        <v>0.01</v>
      </c>
      <c r="H107">
        <v>0.01</v>
      </c>
    </row>
    <row r="109" spans="1:10" x14ac:dyDescent="0.25">
      <c r="A109" t="s">
        <v>225</v>
      </c>
      <c r="B109" t="s">
        <v>261</v>
      </c>
      <c r="C109" t="s">
        <v>10</v>
      </c>
      <c r="D109" t="s">
        <v>9</v>
      </c>
      <c r="E109">
        <v>0.5</v>
      </c>
    </row>
    <row r="110" spans="1:10" x14ac:dyDescent="0.25">
      <c r="A110" t="s">
        <v>226</v>
      </c>
      <c r="B110" t="s">
        <v>261</v>
      </c>
      <c r="C110" t="s">
        <v>10</v>
      </c>
      <c r="D110" t="s">
        <v>9</v>
      </c>
      <c r="E110">
        <v>0.5</v>
      </c>
    </row>
    <row r="111" spans="1:10" x14ac:dyDescent="0.25">
      <c r="A111" t="s">
        <v>227</v>
      </c>
      <c r="B111" t="s">
        <v>261</v>
      </c>
      <c r="C111" t="s">
        <v>10</v>
      </c>
      <c r="D111" t="s">
        <v>9</v>
      </c>
      <c r="E111">
        <v>0</v>
      </c>
      <c r="J111" t="s">
        <v>285</v>
      </c>
    </row>
    <row r="112" spans="1:10" x14ac:dyDescent="0.25">
      <c r="A112" t="s">
        <v>228</v>
      </c>
      <c r="B112" t="s">
        <v>261</v>
      </c>
      <c r="C112" t="s">
        <v>10</v>
      </c>
      <c r="D112" t="s">
        <v>9</v>
      </c>
      <c r="E112">
        <v>0</v>
      </c>
      <c r="J112" t="s">
        <v>285</v>
      </c>
    </row>
    <row r="113" spans="1:10" x14ac:dyDescent="0.25">
      <c r="A113" t="s">
        <v>229</v>
      </c>
      <c r="B113" t="s">
        <v>261</v>
      </c>
      <c r="C113" t="s">
        <v>10</v>
      </c>
      <c r="D113" t="s">
        <v>9</v>
      </c>
      <c r="E113">
        <v>0</v>
      </c>
      <c r="J113" t="s">
        <v>285</v>
      </c>
    </row>
    <row r="114" spans="1:10" x14ac:dyDescent="0.25">
      <c r="A114" t="s">
        <v>230</v>
      </c>
      <c r="B114" t="s">
        <v>261</v>
      </c>
      <c r="C114" t="s">
        <v>10</v>
      </c>
      <c r="D114" t="s">
        <v>9</v>
      </c>
      <c r="E114">
        <v>0</v>
      </c>
      <c r="J114" t="s">
        <v>285</v>
      </c>
    </row>
    <row r="115" spans="1:10" x14ac:dyDescent="0.25">
      <c r="A115" t="s">
        <v>231</v>
      </c>
      <c r="B115" t="s">
        <v>261</v>
      </c>
      <c r="C115" t="s">
        <v>10</v>
      </c>
      <c r="D115" t="s">
        <v>9</v>
      </c>
      <c r="E115">
        <v>0</v>
      </c>
      <c r="J115" t="s">
        <v>285</v>
      </c>
    </row>
    <row r="116" spans="1:10" x14ac:dyDescent="0.25">
      <c r="A116" t="s">
        <v>232</v>
      </c>
      <c r="B116" t="s">
        <v>261</v>
      </c>
      <c r="C116" t="s">
        <v>10</v>
      </c>
      <c r="D116" t="s">
        <v>9</v>
      </c>
      <c r="E116">
        <v>0</v>
      </c>
      <c r="J116" t="s">
        <v>285</v>
      </c>
    </row>
    <row r="117" spans="1:10" x14ac:dyDescent="0.25">
      <c r="A117" t="s">
        <v>233</v>
      </c>
      <c r="B117" t="s">
        <v>261</v>
      </c>
      <c r="C117" t="s">
        <v>10</v>
      </c>
      <c r="D117" t="s">
        <v>9</v>
      </c>
      <c r="E117">
        <v>3.7841</v>
      </c>
    </row>
    <row r="118" spans="1:10" x14ac:dyDescent="0.25">
      <c r="A118" t="s">
        <v>234</v>
      </c>
      <c r="B118" t="s">
        <v>261</v>
      </c>
      <c r="C118" t="s">
        <v>10</v>
      </c>
      <c r="D118" t="s">
        <v>9</v>
      </c>
      <c r="E118">
        <v>0.6</v>
      </c>
    </row>
    <row r="119" spans="1:10" x14ac:dyDescent="0.25">
      <c r="A119" t="s">
        <v>235</v>
      </c>
      <c r="B119" t="s">
        <v>261</v>
      </c>
      <c r="C119" t="s">
        <v>10</v>
      </c>
      <c r="D119" t="s">
        <v>9</v>
      </c>
      <c r="E119">
        <v>1</v>
      </c>
    </row>
    <row r="120" spans="1:10" x14ac:dyDescent="0.25">
      <c r="A120" t="s">
        <v>236</v>
      </c>
      <c r="B120" t="s">
        <v>261</v>
      </c>
      <c r="C120" t="s">
        <v>10</v>
      </c>
      <c r="D120" t="s">
        <v>9</v>
      </c>
      <c r="E120">
        <v>0.05</v>
      </c>
    </row>
    <row r="121" spans="1:10" x14ac:dyDescent="0.25">
      <c r="A121" t="s">
        <v>237</v>
      </c>
      <c r="B121" t="s">
        <v>261</v>
      </c>
      <c r="C121" t="s">
        <v>10</v>
      </c>
      <c r="D121" t="s">
        <v>9</v>
      </c>
      <c r="E121">
        <v>0</v>
      </c>
      <c r="J121" t="s">
        <v>285</v>
      </c>
    </row>
    <row r="122" spans="1:10" x14ac:dyDescent="0.25">
      <c r="A122" t="s">
        <v>238</v>
      </c>
      <c r="B122" t="s">
        <v>261</v>
      </c>
      <c r="C122" t="s">
        <v>10</v>
      </c>
      <c r="D122" t="s">
        <v>9</v>
      </c>
      <c r="E122">
        <v>1</v>
      </c>
    </row>
    <row r="123" spans="1:10" x14ac:dyDescent="0.25">
      <c r="A123" t="s">
        <v>239</v>
      </c>
      <c r="B123" t="s">
        <v>261</v>
      </c>
      <c r="C123" t="s">
        <v>10</v>
      </c>
      <c r="D123" t="s">
        <v>9</v>
      </c>
      <c r="E123">
        <v>0</v>
      </c>
      <c r="J123" t="s">
        <v>285</v>
      </c>
    </row>
    <row r="124" spans="1:10" x14ac:dyDescent="0.25">
      <c r="A124" t="s">
        <v>240</v>
      </c>
      <c r="B124" t="s">
        <v>261</v>
      </c>
      <c r="C124" t="s">
        <v>10</v>
      </c>
      <c r="D124" t="s">
        <v>9</v>
      </c>
      <c r="E124">
        <v>0</v>
      </c>
      <c r="J124" t="s">
        <v>285</v>
      </c>
    </row>
    <row r="125" spans="1:10" x14ac:dyDescent="0.25">
      <c r="A125" t="s">
        <v>241</v>
      </c>
      <c r="B125" t="s">
        <v>261</v>
      </c>
      <c r="C125" t="s">
        <v>10</v>
      </c>
      <c r="D125" t="s">
        <v>9</v>
      </c>
      <c r="E125">
        <v>0</v>
      </c>
      <c r="J125" t="s">
        <v>285</v>
      </c>
    </row>
    <row r="126" spans="1:10" x14ac:dyDescent="0.25">
      <c r="A126" t="s">
        <v>242</v>
      </c>
      <c r="B126" t="s">
        <v>261</v>
      </c>
      <c r="C126" t="s">
        <v>10</v>
      </c>
      <c r="D126" t="s">
        <v>9</v>
      </c>
      <c r="E126">
        <v>0</v>
      </c>
    </row>
    <row r="127" spans="1:10" x14ac:dyDescent="0.25">
      <c r="A127" t="s">
        <v>243</v>
      </c>
      <c r="B127" t="s">
        <v>261</v>
      </c>
      <c r="C127" t="s">
        <v>10</v>
      </c>
      <c r="D127" t="s">
        <v>9</v>
      </c>
      <c r="E127">
        <v>1</v>
      </c>
    </row>
    <row r="128" spans="1:10" x14ac:dyDescent="0.25">
      <c r="A128" t="s">
        <v>244</v>
      </c>
      <c r="B128" t="s">
        <v>261</v>
      </c>
      <c r="C128" t="s">
        <v>10</v>
      </c>
      <c r="D128" t="s">
        <v>9</v>
      </c>
      <c r="E128">
        <v>0</v>
      </c>
    </row>
    <row r="129" spans="1:10" x14ac:dyDescent="0.25">
      <c r="A129" t="s">
        <v>245</v>
      </c>
      <c r="B129" t="s">
        <v>261</v>
      </c>
      <c r="C129" t="s">
        <v>10</v>
      </c>
      <c r="D129" t="s">
        <v>9</v>
      </c>
      <c r="E129" s="9" t="s">
        <v>246</v>
      </c>
    </row>
    <row r="130" spans="1:10" x14ac:dyDescent="0.25">
      <c r="A130" t="s">
        <v>247</v>
      </c>
      <c r="B130" t="s">
        <v>261</v>
      </c>
      <c r="C130" t="s">
        <v>10</v>
      </c>
      <c r="D130" t="s">
        <v>9</v>
      </c>
      <c r="E130">
        <v>1</v>
      </c>
    </row>
    <row r="131" spans="1:10" x14ac:dyDescent="0.25">
      <c r="A131" t="s">
        <v>248</v>
      </c>
      <c r="B131" t="s">
        <v>261</v>
      </c>
      <c r="C131" t="s">
        <v>10</v>
      </c>
      <c r="D131" t="s">
        <v>9</v>
      </c>
      <c r="E131">
        <v>0</v>
      </c>
    </row>
    <row r="132" spans="1:10" x14ac:dyDescent="0.25">
      <c r="A132" t="s">
        <v>249</v>
      </c>
      <c r="B132" t="s">
        <v>261</v>
      </c>
      <c r="C132" t="s">
        <v>10</v>
      </c>
      <c r="D132" t="s">
        <v>9</v>
      </c>
      <c r="E132">
        <v>5.0000000000000001E-3</v>
      </c>
    </row>
    <row r="133" spans="1:10" x14ac:dyDescent="0.25">
      <c r="A133" t="s">
        <v>250</v>
      </c>
      <c r="B133" t="s">
        <v>261</v>
      </c>
      <c r="C133" t="s">
        <v>10</v>
      </c>
      <c r="D133" t="s">
        <v>9</v>
      </c>
      <c r="E133">
        <v>0</v>
      </c>
    </row>
    <row r="134" spans="1:10" x14ac:dyDescent="0.25">
      <c r="A134" t="s">
        <v>251</v>
      </c>
      <c r="B134" t="s">
        <v>261</v>
      </c>
      <c r="C134" t="s">
        <v>10</v>
      </c>
      <c r="D134" t="s">
        <v>9</v>
      </c>
      <c r="E134">
        <v>0</v>
      </c>
    </row>
    <row r="135" spans="1:10" x14ac:dyDescent="0.25">
      <c r="A135" t="s">
        <v>252</v>
      </c>
      <c r="B135" t="s">
        <v>261</v>
      </c>
      <c r="C135" t="s">
        <v>10</v>
      </c>
      <c r="D135" t="s">
        <v>9</v>
      </c>
      <c r="E135">
        <v>0.01</v>
      </c>
    </row>
    <row r="136" spans="1:10" x14ac:dyDescent="0.25">
      <c r="A136" t="s">
        <v>253</v>
      </c>
      <c r="B136" t="s">
        <v>261</v>
      </c>
      <c r="C136" t="s">
        <v>10</v>
      </c>
      <c r="D136" t="s">
        <v>9</v>
      </c>
      <c r="E136">
        <v>0</v>
      </c>
    </row>
    <row r="137" spans="1:10" x14ac:dyDescent="0.25">
      <c r="A137" t="s">
        <v>254</v>
      </c>
      <c r="B137" t="s">
        <v>261</v>
      </c>
      <c r="C137" t="s">
        <v>10</v>
      </c>
      <c r="D137" t="s">
        <v>9</v>
      </c>
      <c r="E137">
        <v>0</v>
      </c>
      <c r="J137" t="s">
        <v>285</v>
      </c>
    </row>
    <row r="138" spans="1:10" x14ac:dyDescent="0.25">
      <c r="A138" t="s">
        <v>255</v>
      </c>
      <c r="B138" t="s">
        <v>261</v>
      </c>
      <c r="C138" t="s">
        <v>10</v>
      </c>
      <c r="D138" t="s">
        <v>9</v>
      </c>
      <c r="E138">
        <v>0</v>
      </c>
      <c r="J138" t="s">
        <v>285</v>
      </c>
    </row>
    <row r="139" spans="1:10" x14ac:dyDescent="0.25">
      <c r="A139" t="s">
        <v>256</v>
      </c>
      <c r="B139" t="s">
        <v>261</v>
      </c>
      <c r="C139" t="s">
        <v>10</v>
      </c>
      <c r="D139" t="s">
        <v>9</v>
      </c>
      <c r="E139">
        <v>0.5</v>
      </c>
    </row>
    <row r="140" spans="1:10" x14ac:dyDescent="0.25">
      <c r="A140" t="s">
        <v>257</v>
      </c>
      <c r="B140" t="s">
        <v>261</v>
      </c>
      <c r="C140" t="s">
        <v>10</v>
      </c>
      <c r="D140" t="s">
        <v>9</v>
      </c>
      <c r="E140">
        <v>7.4999999999999997E-3</v>
      </c>
    </row>
    <row r="141" spans="1:10" x14ac:dyDescent="0.25">
      <c r="A141" t="s">
        <v>258</v>
      </c>
      <c r="B141" t="s">
        <v>261</v>
      </c>
      <c r="C141" t="s">
        <v>10</v>
      </c>
      <c r="D141" t="s">
        <v>9</v>
      </c>
      <c r="E141">
        <v>1.4999999999999999E-2</v>
      </c>
    </row>
    <row r="142" spans="1:10" x14ac:dyDescent="0.25">
      <c r="A142" t="s">
        <v>259</v>
      </c>
      <c r="B142" t="s">
        <v>261</v>
      </c>
      <c r="C142" t="s">
        <v>10</v>
      </c>
      <c r="D142" t="s">
        <v>9</v>
      </c>
      <c r="E142">
        <v>0</v>
      </c>
    </row>
    <row r="144" spans="1:10" x14ac:dyDescent="0.25">
      <c r="A144" t="s">
        <v>264</v>
      </c>
      <c r="B144" t="s">
        <v>261</v>
      </c>
      <c r="C144" t="s">
        <v>28</v>
      </c>
      <c r="D144" t="s">
        <v>9</v>
      </c>
      <c r="E144" t="s">
        <v>276</v>
      </c>
    </row>
    <row r="145" spans="1:10" x14ac:dyDescent="0.25">
      <c r="A145" t="s">
        <v>265</v>
      </c>
      <c r="B145" t="s">
        <v>261</v>
      </c>
      <c r="C145" t="s">
        <v>28</v>
      </c>
      <c r="D145" t="s">
        <v>9</v>
      </c>
      <c r="E145">
        <v>1</v>
      </c>
    </row>
    <row r="146" spans="1:10" x14ac:dyDescent="0.25">
      <c r="A146" t="s">
        <v>266</v>
      </c>
      <c r="B146" t="s">
        <v>261</v>
      </c>
      <c r="C146" t="s">
        <v>28</v>
      </c>
      <c r="D146" t="s">
        <v>9</v>
      </c>
      <c r="E146">
        <v>1</v>
      </c>
      <c r="J146" t="s">
        <v>279</v>
      </c>
    </row>
    <row r="147" spans="1:10" x14ac:dyDescent="0.25">
      <c r="A147" t="s">
        <v>267</v>
      </c>
      <c r="B147" t="s">
        <v>261</v>
      </c>
      <c r="C147" t="s">
        <v>28</v>
      </c>
      <c r="D147" t="s">
        <v>9</v>
      </c>
      <c r="E147">
        <v>0</v>
      </c>
      <c r="J147" t="s">
        <v>285</v>
      </c>
    </row>
    <row r="148" spans="1:10" x14ac:dyDescent="0.25">
      <c r="A148" t="s">
        <v>268</v>
      </c>
      <c r="B148" t="s">
        <v>261</v>
      </c>
      <c r="C148" t="s">
        <v>28</v>
      </c>
      <c r="D148" t="s">
        <v>9</v>
      </c>
      <c r="E148">
        <v>0</v>
      </c>
    </row>
    <row r="149" spans="1:10" x14ac:dyDescent="0.25">
      <c r="A149" t="s">
        <v>269</v>
      </c>
      <c r="B149" t="s">
        <v>261</v>
      </c>
      <c r="C149" t="s">
        <v>28</v>
      </c>
      <c r="D149" t="s">
        <v>9</v>
      </c>
      <c r="E149">
        <v>0</v>
      </c>
    </row>
    <row r="150" spans="1:10" x14ac:dyDescent="0.25">
      <c r="A150" t="s">
        <v>270</v>
      </c>
      <c r="B150" t="s">
        <v>261</v>
      </c>
      <c r="C150" t="s">
        <v>28</v>
      </c>
      <c r="D150" t="s">
        <v>9</v>
      </c>
      <c r="E150">
        <v>0</v>
      </c>
    </row>
    <row r="151" spans="1:10" x14ac:dyDescent="0.25">
      <c r="A151" t="s">
        <v>271</v>
      </c>
      <c r="B151" t="s">
        <v>261</v>
      </c>
      <c r="C151" t="s">
        <v>28</v>
      </c>
      <c r="D151" t="s">
        <v>9</v>
      </c>
      <c r="E151">
        <v>0</v>
      </c>
    </row>
    <row r="153" spans="1:10" x14ac:dyDescent="0.25">
      <c r="A153" t="s">
        <v>272</v>
      </c>
      <c r="B153" t="s">
        <v>261</v>
      </c>
      <c r="C153" t="s">
        <v>133</v>
      </c>
      <c r="D153" t="s">
        <v>9</v>
      </c>
      <c r="E153">
        <v>0</v>
      </c>
      <c r="F153">
        <v>1</v>
      </c>
      <c r="G153">
        <v>0</v>
      </c>
      <c r="H153">
        <v>0</v>
      </c>
    </row>
    <row r="154" spans="1:10" x14ac:dyDescent="0.25">
      <c r="A154" t="s">
        <v>273</v>
      </c>
      <c r="B154" t="s">
        <v>261</v>
      </c>
      <c r="C154" t="s">
        <v>133</v>
      </c>
      <c r="D154" t="s">
        <v>9</v>
      </c>
      <c r="E154">
        <v>1</v>
      </c>
      <c r="F154">
        <v>2</v>
      </c>
      <c r="G154">
        <v>3</v>
      </c>
      <c r="H154">
        <v>4</v>
      </c>
    </row>
    <row r="155" spans="1:10" x14ac:dyDescent="0.25">
      <c r="A155" t="s">
        <v>274</v>
      </c>
      <c r="B155" t="s">
        <v>261</v>
      </c>
      <c r="C155" t="s">
        <v>133</v>
      </c>
      <c r="D155" t="s">
        <v>9</v>
      </c>
      <c r="E155">
        <v>0</v>
      </c>
      <c r="F155">
        <v>0</v>
      </c>
      <c r="G155">
        <v>1.8749999999999999E-2</v>
      </c>
      <c r="H155">
        <v>3.125E-2</v>
      </c>
    </row>
    <row r="156" spans="1:10" x14ac:dyDescent="0.25">
      <c r="A156" t="s">
        <v>275</v>
      </c>
      <c r="B156" t="s">
        <v>261</v>
      </c>
      <c r="C156" t="s">
        <v>133</v>
      </c>
      <c r="D156" t="s">
        <v>9</v>
      </c>
      <c r="E156">
        <v>0</v>
      </c>
      <c r="F156">
        <v>0</v>
      </c>
      <c r="G156">
        <v>0.15</v>
      </c>
      <c r="H156">
        <v>0.25</v>
      </c>
    </row>
    <row r="163" spans="12:17" x14ac:dyDescent="0.25">
      <c r="L163" t="s">
        <v>289</v>
      </c>
      <c r="O163" t="s">
        <v>28</v>
      </c>
      <c r="P163" t="s">
        <v>290</v>
      </c>
    </row>
    <row r="164" spans="12:17" x14ac:dyDescent="0.25">
      <c r="L164">
        <v>1</v>
      </c>
      <c r="M164">
        <f>(L164+6)/6</f>
        <v>1.1666666666666667</v>
      </c>
      <c r="O164">
        <v>1</v>
      </c>
      <c r="P164">
        <f>(L164-(O164*6))</f>
        <v>-5</v>
      </c>
    </row>
    <row r="165" spans="12:17" x14ac:dyDescent="0.25">
      <c r="L165">
        <v>1</v>
      </c>
      <c r="M165">
        <f t="shared" ref="M165:M199" si="0">(L165+6)/6</f>
        <v>1.1666666666666667</v>
      </c>
      <c r="O165">
        <v>2</v>
      </c>
      <c r="P165">
        <f t="shared" ref="P165:P199" si="1">(L165-(O165*6))</f>
        <v>-11</v>
      </c>
    </row>
    <row r="166" spans="12:17" x14ac:dyDescent="0.25">
      <c r="L166">
        <v>1</v>
      </c>
      <c r="M166">
        <f t="shared" si="0"/>
        <v>1.1666666666666667</v>
      </c>
      <c r="O166">
        <v>3</v>
      </c>
      <c r="P166">
        <f t="shared" si="1"/>
        <v>-17</v>
      </c>
    </row>
    <row r="167" spans="12:17" x14ac:dyDescent="0.25">
      <c r="L167">
        <v>1</v>
      </c>
      <c r="M167">
        <f t="shared" si="0"/>
        <v>1.1666666666666667</v>
      </c>
      <c r="O167">
        <v>4</v>
      </c>
      <c r="P167">
        <f t="shared" si="1"/>
        <v>-23</v>
      </c>
    </row>
    <row r="168" spans="12:17" x14ac:dyDescent="0.25">
      <c r="L168">
        <v>1</v>
      </c>
      <c r="M168">
        <f t="shared" si="0"/>
        <v>1.1666666666666667</v>
      </c>
      <c r="O168">
        <v>5</v>
      </c>
      <c r="P168">
        <f t="shared" si="1"/>
        <v>-29</v>
      </c>
    </row>
    <row r="169" spans="12:17" x14ac:dyDescent="0.25">
      <c r="L169">
        <v>1</v>
      </c>
      <c r="M169">
        <f t="shared" si="0"/>
        <v>1.1666666666666667</v>
      </c>
      <c r="O169">
        <v>6</v>
      </c>
      <c r="P169">
        <f t="shared" si="1"/>
        <v>-35</v>
      </c>
    </row>
    <row r="170" spans="12:17" x14ac:dyDescent="0.25">
      <c r="L170">
        <v>1</v>
      </c>
      <c r="M170">
        <f t="shared" si="0"/>
        <v>1.1666666666666667</v>
      </c>
      <c r="O170">
        <v>7</v>
      </c>
      <c r="P170">
        <f t="shared" si="1"/>
        <v>-41</v>
      </c>
    </row>
    <row r="171" spans="12:17" x14ac:dyDescent="0.25">
      <c r="L171">
        <v>1</v>
      </c>
      <c r="M171">
        <f t="shared" si="0"/>
        <v>1.1666666666666667</v>
      </c>
      <c r="O171">
        <v>8</v>
      </c>
      <c r="P171">
        <f t="shared" si="1"/>
        <v>-47</v>
      </c>
    </row>
    <row r="172" spans="12:17" x14ac:dyDescent="0.25">
      <c r="L172">
        <v>1</v>
      </c>
      <c r="M172">
        <f t="shared" si="0"/>
        <v>1.1666666666666667</v>
      </c>
      <c r="O172">
        <v>9</v>
      </c>
      <c r="P172">
        <f t="shared" si="1"/>
        <v>-53</v>
      </c>
    </row>
    <row r="173" spans="12:17" x14ac:dyDescent="0.25">
      <c r="L173">
        <v>1</v>
      </c>
      <c r="M173">
        <f t="shared" si="0"/>
        <v>1.1666666666666667</v>
      </c>
      <c r="O173">
        <v>10</v>
      </c>
      <c r="P173">
        <f t="shared" si="1"/>
        <v>-59</v>
      </c>
    </row>
    <row r="174" spans="12:17" x14ac:dyDescent="0.25">
      <c r="L174">
        <v>1</v>
      </c>
      <c r="M174">
        <f t="shared" si="0"/>
        <v>1.1666666666666667</v>
      </c>
      <c r="O174">
        <v>11</v>
      </c>
      <c r="P174">
        <f t="shared" si="1"/>
        <v>-65</v>
      </c>
      <c r="Q174">
        <f>P174+O174</f>
        <v>-54</v>
      </c>
    </row>
    <row r="175" spans="12:17" x14ac:dyDescent="0.25">
      <c r="L175">
        <v>1</v>
      </c>
      <c r="M175">
        <f t="shared" si="0"/>
        <v>1.1666666666666667</v>
      </c>
      <c r="O175">
        <v>12</v>
      </c>
      <c r="P175">
        <f t="shared" si="1"/>
        <v>-71</v>
      </c>
      <c r="Q175">
        <f>P175+O175</f>
        <v>-59</v>
      </c>
    </row>
    <row r="176" spans="12:17" x14ac:dyDescent="0.25">
      <c r="L176">
        <v>2</v>
      </c>
      <c r="M176">
        <f t="shared" si="0"/>
        <v>1.3333333333333333</v>
      </c>
      <c r="O176">
        <v>1</v>
      </c>
      <c r="P176">
        <f t="shared" si="1"/>
        <v>-4</v>
      </c>
    </row>
    <row r="177" spans="12:16" x14ac:dyDescent="0.25">
      <c r="L177">
        <v>2</v>
      </c>
      <c r="M177">
        <f t="shared" si="0"/>
        <v>1.3333333333333333</v>
      </c>
      <c r="O177">
        <v>2</v>
      </c>
      <c r="P177">
        <f t="shared" si="1"/>
        <v>-10</v>
      </c>
    </row>
    <row r="178" spans="12:16" x14ac:dyDescent="0.25">
      <c r="L178">
        <v>2</v>
      </c>
      <c r="M178">
        <f t="shared" si="0"/>
        <v>1.3333333333333333</v>
      </c>
      <c r="O178">
        <v>3</v>
      </c>
      <c r="P178">
        <f t="shared" si="1"/>
        <v>-16</v>
      </c>
    </row>
    <row r="179" spans="12:16" x14ac:dyDescent="0.25">
      <c r="L179">
        <v>2</v>
      </c>
      <c r="M179">
        <f t="shared" si="0"/>
        <v>1.3333333333333333</v>
      </c>
      <c r="O179">
        <v>4</v>
      </c>
      <c r="P179">
        <f t="shared" si="1"/>
        <v>-22</v>
      </c>
    </row>
    <row r="180" spans="12:16" x14ac:dyDescent="0.25">
      <c r="L180">
        <v>2</v>
      </c>
      <c r="M180">
        <f t="shared" si="0"/>
        <v>1.3333333333333333</v>
      </c>
      <c r="O180">
        <v>5</v>
      </c>
      <c r="P180">
        <f t="shared" si="1"/>
        <v>-28</v>
      </c>
    </row>
    <row r="181" spans="12:16" x14ac:dyDescent="0.25">
      <c r="L181">
        <v>2</v>
      </c>
      <c r="M181">
        <f t="shared" si="0"/>
        <v>1.3333333333333333</v>
      </c>
      <c r="O181">
        <v>6</v>
      </c>
      <c r="P181">
        <f t="shared" si="1"/>
        <v>-34</v>
      </c>
    </row>
    <row r="182" spans="12:16" x14ac:dyDescent="0.25">
      <c r="L182">
        <v>2</v>
      </c>
      <c r="M182">
        <f t="shared" si="0"/>
        <v>1.3333333333333333</v>
      </c>
      <c r="O182">
        <v>7</v>
      </c>
      <c r="P182">
        <f t="shared" si="1"/>
        <v>-40</v>
      </c>
    </row>
    <row r="183" spans="12:16" x14ac:dyDescent="0.25">
      <c r="L183">
        <v>2</v>
      </c>
      <c r="M183">
        <f t="shared" si="0"/>
        <v>1.3333333333333333</v>
      </c>
      <c r="O183">
        <v>8</v>
      </c>
      <c r="P183">
        <f t="shared" si="1"/>
        <v>-46</v>
      </c>
    </row>
    <row r="184" spans="12:16" x14ac:dyDescent="0.25">
      <c r="L184">
        <v>2</v>
      </c>
      <c r="M184">
        <f t="shared" si="0"/>
        <v>1.3333333333333333</v>
      </c>
      <c r="O184">
        <v>9</v>
      </c>
      <c r="P184">
        <f t="shared" si="1"/>
        <v>-52</v>
      </c>
    </row>
    <row r="185" spans="12:16" x14ac:dyDescent="0.25">
      <c r="L185">
        <v>2</v>
      </c>
      <c r="M185">
        <f t="shared" si="0"/>
        <v>1.3333333333333333</v>
      </c>
      <c r="O185">
        <v>10</v>
      </c>
      <c r="P185">
        <f t="shared" si="1"/>
        <v>-58</v>
      </c>
    </row>
    <row r="186" spans="12:16" x14ac:dyDescent="0.25">
      <c r="L186">
        <v>2</v>
      </c>
      <c r="M186">
        <f t="shared" si="0"/>
        <v>1.3333333333333333</v>
      </c>
      <c r="O186">
        <v>11</v>
      </c>
      <c r="P186">
        <f t="shared" si="1"/>
        <v>-64</v>
      </c>
    </row>
    <row r="187" spans="12:16" x14ac:dyDescent="0.25">
      <c r="L187">
        <v>2</v>
      </c>
      <c r="M187">
        <f t="shared" si="0"/>
        <v>1.3333333333333333</v>
      </c>
      <c r="O187">
        <v>12</v>
      </c>
      <c r="P187">
        <f t="shared" si="1"/>
        <v>-70</v>
      </c>
    </row>
    <row r="188" spans="12:16" x14ac:dyDescent="0.25">
      <c r="L188">
        <v>3</v>
      </c>
      <c r="M188">
        <f t="shared" si="0"/>
        <v>1.5</v>
      </c>
      <c r="O188">
        <v>1</v>
      </c>
      <c r="P188">
        <f t="shared" si="1"/>
        <v>-3</v>
      </c>
    </row>
    <row r="189" spans="12:16" x14ac:dyDescent="0.25">
      <c r="L189">
        <v>3</v>
      </c>
      <c r="M189">
        <f t="shared" si="0"/>
        <v>1.5</v>
      </c>
      <c r="O189">
        <v>2</v>
      </c>
      <c r="P189">
        <f t="shared" si="1"/>
        <v>-9</v>
      </c>
    </row>
    <row r="190" spans="12:16" x14ac:dyDescent="0.25">
      <c r="L190">
        <v>3</v>
      </c>
      <c r="M190">
        <f t="shared" si="0"/>
        <v>1.5</v>
      </c>
      <c r="O190">
        <v>3</v>
      </c>
      <c r="P190">
        <f t="shared" si="1"/>
        <v>-15</v>
      </c>
    </row>
    <row r="191" spans="12:16" x14ac:dyDescent="0.25">
      <c r="L191">
        <v>3</v>
      </c>
      <c r="M191">
        <f t="shared" si="0"/>
        <v>1.5</v>
      </c>
      <c r="O191">
        <v>4</v>
      </c>
      <c r="P191">
        <f t="shared" si="1"/>
        <v>-21</v>
      </c>
    </row>
    <row r="192" spans="12:16" x14ac:dyDescent="0.25">
      <c r="L192">
        <v>3</v>
      </c>
      <c r="M192">
        <f t="shared" si="0"/>
        <v>1.5</v>
      </c>
      <c r="O192">
        <v>5</v>
      </c>
      <c r="P192">
        <f t="shared" si="1"/>
        <v>-27</v>
      </c>
    </row>
    <row r="193" spans="12:16" x14ac:dyDescent="0.25">
      <c r="L193">
        <v>3</v>
      </c>
      <c r="M193">
        <f t="shared" si="0"/>
        <v>1.5</v>
      </c>
      <c r="O193">
        <v>6</v>
      </c>
      <c r="P193">
        <f t="shared" si="1"/>
        <v>-33</v>
      </c>
    </row>
    <row r="194" spans="12:16" x14ac:dyDescent="0.25">
      <c r="L194">
        <v>3</v>
      </c>
      <c r="M194">
        <f t="shared" si="0"/>
        <v>1.5</v>
      </c>
      <c r="O194">
        <v>7</v>
      </c>
      <c r="P194">
        <f t="shared" si="1"/>
        <v>-39</v>
      </c>
    </row>
    <row r="195" spans="12:16" x14ac:dyDescent="0.25">
      <c r="L195">
        <v>3</v>
      </c>
      <c r="M195">
        <f t="shared" si="0"/>
        <v>1.5</v>
      </c>
      <c r="O195">
        <v>8</v>
      </c>
      <c r="P195">
        <f t="shared" si="1"/>
        <v>-45</v>
      </c>
    </row>
    <row r="196" spans="12:16" x14ac:dyDescent="0.25">
      <c r="L196">
        <v>3</v>
      </c>
      <c r="M196">
        <f t="shared" si="0"/>
        <v>1.5</v>
      </c>
      <c r="O196">
        <v>9</v>
      </c>
      <c r="P196">
        <f t="shared" si="1"/>
        <v>-51</v>
      </c>
    </row>
    <row r="197" spans="12:16" x14ac:dyDescent="0.25">
      <c r="L197">
        <v>3</v>
      </c>
      <c r="M197">
        <f t="shared" si="0"/>
        <v>1.5</v>
      </c>
      <c r="O197">
        <v>10</v>
      </c>
      <c r="P197">
        <f t="shared" si="1"/>
        <v>-57</v>
      </c>
    </row>
    <row r="198" spans="12:16" x14ac:dyDescent="0.25">
      <c r="L198">
        <v>3</v>
      </c>
      <c r="M198">
        <f t="shared" si="0"/>
        <v>1.5</v>
      </c>
      <c r="O198">
        <v>11</v>
      </c>
      <c r="P198">
        <f t="shared" si="1"/>
        <v>-63</v>
      </c>
    </row>
    <row r="199" spans="12:16" x14ac:dyDescent="0.25">
      <c r="L199">
        <v>3</v>
      </c>
      <c r="M199">
        <f t="shared" si="0"/>
        <v>1.5</v>
      </c>
      <c r="O199">
        <v>12</v>
      </c>
      <c r="P199">
        <f t="shared" si="1"/>
        <v>-69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Variables</vt:lpstr>
      <vt:lpstr>Planilha1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</dc:creator>
  <cp:lastModifiedBy>MINDS</cp:lastModifiedBy>
  <dcterms:created xsi:type="dcterms:W3CDTF">2019-05-30T03:52:16Z</dcterms:created>
  <dcterms:modified xsi:type="dcterms:W3CDTF">2019-06-21T16:46:44Z</dcterms:modified>
</cp:coreProperties>
</file>