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#### LEVAR NAS FERIAS\##UNIVERSIDADE\##TESE\Web applications\##VULNERABILITIES  (VOLTAR A SACAR PASTA WAVSEP FALTAM FICHEIROS)\scripts\LATEX\top_comb2_comb3\"/>
    </mc:Choice>
  </mc:AlternateContent>
  <xr:revisionPtr revIDLastSave="0" documentId="13_ncr:1_{FB9DB711-16CC-422E-BCA0-EA2E26F1A857}" xr6:coauthVersionLast="47" xr6:coauthVersionMax="47" xr10:uidLastSave="{00000000-0000-0000-0000-000000000000}"/>
  <bookViews>
    <workbookView xWindow="-120" yWindow="-120" windowWidth="29040" windowHeight="15720" xr2:uid="{9A4F11C3-4767-4BD9-950A-19C16DA73F21}"/>
  </bookViews>
  <sheets>
    <sheet name="Overview" sheetId="1" r:id="rId1"/>
    <sheet name="Per Vulnerability" sheetId="2" r:id="rId2"/>
    <sheet name="Most detected vulnerabilities" sheetId="3" r:id="rId3"/>
    <sheet name="Singular" sheetId="9" r:id="rId4"/>
    <sheet name="Comb2" sheetId="7" r:id="rId5"/>
    <sheet name="Comb3" sheetId="8" r:id="rId6"/>
    <sheet name="Overview_old" sheetId="6" r:id="rId7"/>
    <sheet name="Comb2_old" sheetId="4" r:id="rId8"/>
    <sheet name="Comb3_old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X40" i="1"/>
  <c r="Z40" i="1" s="1"/>
  <c r="Y40" i="1"/>
  <c r="AA40" i="1"/>
  <c r="AB40" i="1"/>
  <c r="X41" i="1"/>
  <c r="Z41" i="1" s="1"/>
  <c r="Y41" i="1"/>
  <c r="AA41" i="1"/>
  <c r="AB41" i="1"/>
  <c r="X42" i="1"/>
  <c r="Z42" i="1" s="1"/>
  <c r="Y42" i="1"/>
  <c r="AA42" i="1"/>
  <c r="AB42" i="1"/>
  <c r="X43" i="1"/>
  <c r="Y43" i="1"/>
  <c r="AA43" i="1"/>
  <c r="AB43" i="1"/>
  <c r="Z43" i="1" s="1"/>
  <c r="X44" i="1"/>
  <c r="Z44" i="1" s="1"/>
  <c r="Y44" i="1"/>
  <c r="AA44" i="1"/>
  <c r="AB44" i="1"/>
  <c r="AB39" i="1"/>
  <c r="AA39" i="1"/>
  <c r="Y39" i="1"/>
  <c r="X39" i="1"/>
  <c r="Z39" i="1" s="1"/>
  <c r="AB38" i="1"/>
  <c r="AA38" i="1"/>
  <c r="Y38" i="1"/>
  <c r="X38" i="1"/>
  <c r="Z38" i="1" s="1"/>
  <c r="AB37" i="1"/>
  <c r="AA37" i="1"/>
  <c r="Y37" i="1"/>
  <c r="X37" i="1"/>
  <c r="Z37" i="1" s="1"/>
  <c r="AB36" i="1"/>
  <c r="AA36" i="1"/>
  <c r="Z36" i="1"/>
  <c r="Y36" i="1"/>
  <c r="X36" i="1"/>
  <c r="AB35" i="1"/>
  <c r="AA35" i="1"/>
  <c r="Z35" i="1"/>
  <c r="Y35" i="1"/>
  <c r="X35" i="1"/>
  <c r="AB34" i="1"/>
  <c r="AA34" i="1"/>
  <c r="Y34" i="1"/>
  <c r="X34" i="1"/>
  <c r="Z34" i="1" s="1"/>
  <c r="AB33" i="1"/>
  <c r="AA33" i="1"/>
  <c r="Y33" i="1"/>
  <c r="X33" i="1"/>
  <c r="Z33" i="1" s="1"/>
  <c r="AB32" i="1"/>
  <c r="Z32" i="1" s="1"/>
  <c r="AA32" i="1"/>
  <c r="Y32" i="1"/>
  <c r="X32" i="1"/>
  <c r="AB31" i="1"/>
  <c r="AA31" i="1"/>
  <c r="Y31" i="1"/>
  <c r="X31" i="1"/>
  <c r="Z31" i="1" s="1"/>
  <c r="AB30" i="1"/>
  <c r="AA30" i="1"/>
  <c r="Z30" i="1"/>
  <c r="Y30" i="1"/>
  <c r="X30" i="1"/>
  <c r="AB29" i="1"/>
  <c r="AA29" i="1"/>
  <c r="Y29" i="1"/>
  <c r="X29" i="1"/>
  <c r="Z29" i="1" s="1"/>
  <c r="AB28" i="1"/>
  <c r="AA28" i="1"/>
  <c r="Y28" i="1"/>
  <c r="X28" i="1"/>
  <c r="Z28" i="1" s="1"/>
  <c r="AB27" i="1"/>
  <c r="AA27" i="1"/>
  <c r="Y27" i="1"/>
  <c r="X27" i="1"/>
  <c r="Z27" i="1" s="1"/>
  <c r="AB26" i="1"/>
  <c r="AA26" i="1"/>
  <c r="Y26" i="1"/>
  <c r="X26" i="1"/>
  <c r="Z26" i="1" s="1"/>
  <c r="AB25" i="1"/>
  <c r="AA25" i="1"/>
  <c r="Y25" i="1"/>
  <c r="X25" i="1"/>
  <c r="Z25" i="1" s="1"/>
  <c r="X15" i="1"/>
  <c r="Y15" i="1"/>
  <c r="AA15" i="1"/>
  <c r="AB15" i="1"/>
  <c r="Z15" i="1" s="1"/>
  <c r="X16" i="1"/>
  <c r="Y16" i="1"/>
  <c r="AA16" i="1"/>
  <c r="AB16" i="1"/>
  <c r="Z16" i="1" s="1"/>
  <c r="X17" i="1"/>
  <c r="Z17" i="1" s="1"/>
  <c r="Y17" i="1"/>
  <c r="AA17" i="1"/>
  <c r="AB17" i="1"/>
  <c r="X18" i="1"/>
  <c r="Y18" i="1"/>
  <c r="AA18" i="1"/>
  <c r="AB18" i="1"/>
  <c r="Z18" i="1" s="1"/>
  <c r="X19" i="1"/>
  <c r="Y19" i="1"/>
  <c r="Z19" i="1"/>
  <c r="AA19" i="1"/>
  <c r="AB19" i="1"/>
  <c r="X20" i="1"/>
  <c r="Y20" i="1"/>
  <c r="AA20" i="1"/>
  <c r="AB20" i="1"/>
  <c r="Z20" i="1" s="1"/>
  <c r="X21" i="1"/>
  <c r="Y21" i="1"/>
  <c r="AA21" i="1"/>
  <c r="AB21" i="1"/>
  <c r="Z21" i="1" s="1"/>
  <c r="X22" i="1"/>
  <c r="Z22" i="1" s="1"/>
  <c r="Y22" i="1"/>
  <c r="AA22" i="1"/>
  <c r="AB22" i="1"/>
  <c r="X23" i="1"/>
  <c r="Y23" i="1"/>
  <c r="AA23" i="1"/>
  <c r="AB23" i="1"/>
  <c r="Z23" i="1" s="1"/>
  <c r="AB14" i="1"/>
  <c r="AA14" i="1"/>
  <c r="Z14" i="1"/>
  <c r="Y14" i="1"/>
  <c r="X14" i="1"/>
  <c r="AB13" i="1"/>
  <c r="AA13" i="1"/>
  <c r="Y13" i="1"/>
  <c r="X13" i="1"/>
  <c r="Z13" i="1" s="1"/>
  <c r="AB12" i="1"/>
  <c r="AA12" i="1"/>
  <c r="Y12" i="1"/>
  <c r="X12" i="1"/>
  <c r="Z12" i="1" s="1"/>
  <c r="AB11" i="1"/>
  <c r="AA11" i="1"/>
  <c r="Y11" i="1"/>
  <c r="X11" i="1"/>
  <c r="Z11" i="1" s="1"/>
  <c r="AB10" i="1"/>
  <c r="Z10" i="1" s="1"/>
  <c r="AA10" i="1"/>
  <c r="Y10" i="1"/>
  <c r="X10" i="1"/>
  <c r="AB9" i="1"/>
  <c r="AA9" i="1"/>
  <c r="Z9" i="1"/>
  <c r="Y9" i="1"/>
  <c r="X9" i="1"/>
  <c r="X3" i="1"/>
  <c r="Y3" i="1"/>
  <c r="AA3" i="1"/>
  <c r="AB3" i="1"/>
  <c r="Z3" i="1" s="1"/>
  <c r="X4" i="1"/>
  <c r="Y4" i="1"/>
  <c r="AA4" i="1"/>
  <c r="AB4" i="1"/>
  <c r="Z4" i="1" s="1"/>
  <c r="X5" i="1"/>
  <c r="Z5" i="1" s="1"/>
  <c r="Y5" i="1"/>
  <c r="AA5" i="1"/>
  <c r="AB5" i="1"/>
  <c r="X6" i="1"/>
  <c r="Y6" i="1"/>
  <c r="AA6" i="1"/>
  <c r="AB6" i="1"/>
  <c r="Z6" i="1" s="1"/>
  <c r="X7" i="1"/>
  <c r="Z7" i="1" s="1"/>
  <c r="Y7" i="1"/>
  <c r="AA7" i="1"/>
  <c r="AB7" i="1"/>
  <c r="AB2" i="1"/>
  <c r="AA2" i="1"/>
  <c r="Y2" i="1"/>
  <c r="X2" i="1"/>
  <c r="Z2" i="1" s="1"/>
  <c r="X2" i="6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V39" i="1"/>
  <c r="U39" i="1"/>
  <c r="T39" i="1"/>
  <c r="S39" i="1"/>
  <c r="Q39" i="1" s="1"/>
  <c r="V38" i="1"/>
  <c r="U38" i="1"/>
  <c r="T38" i="1"/>
  <c r="S38" i="1"/>
  <c r="V37" i="1"/>
  <c r="U37" i="1"/>
  <c r="T37" i="1"/>
  <c r="S37" i="1"/>
  <c r="Q37" i="1" s="1"/>
  <c r="R37" i="1"/>
  <c r="V36" i="1"/>
  <c r="U36" i="1"/>
  <c r="T36" i="1"/>
  <c r="S36" i="1"/>
  <c r="V35" i="1"/>
  <c r="U35" i="1"/>
  <c r="R35" i="1" s="1"/>
  <c r="T35" i="1"/>
  <c r="S35" i="1"/>
  <c r="V34" i="1"/>
  <c r="U34" i="1"/>
  <c r="R34" i="1" s="1"/>
  <c r="T34" i="1"/>
  <c r="S34" i="1"/>
  <c r="Q34" i="1" s="1"/>
  <c r="V33" i="1"/>
  <c r="U33" i="1"/>
  <c r="R33" i="1" s="1"/>
  <c r="T33" i="1"/>
  <c r="S33" i="1"/>
  <c r="V32" i="1"/>
  <c r="R32" i="1" s="1"/>
  <c r="U32" i="1"/>
  <c r="T32" i="1"/>
  <c r="S32" i="1"/>
  <c r="V31" i="1"/>
  <c r="U31" i="1"/>
  <c r="T31" i="1"/>
  <c r="S31" i="1"/>
  <c r="Q31" i="1" s="1"/>
  <c r="V30" i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V26" i="1"/>
  <c r="U26" i="1"/>
  <c r="T26" i="1"/>
  <c r="S26" i="1"/>
  <c r="V25" i="1"/>
  <c r="U25" i="1"/>
  <c r="T25" i="1"/>
  <c r="S25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V14" i="1"/>
  <c r="U14" i="1"/>
  <c r="T14" i="1"/>
  <c r="S14" i="1"/>
  <c r="V13" i="1"/>
  <c r="U13" i="1"/>
  <c r="T13" i="1"/>
  <c r="S13" i="1"/>
  <c r="Q13" i="1" s="1"/>
  <c r="R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S3" i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V2" i="1"/>
  <c r="U2" i="1"/>
  <c r="R2" i="1" s="1"/>
  <c r="T2" i="1"/>
  <c r="S2" i="1"/>
  <c r="Q2" i="1" s="1"/>
  <c r="AB44" i="6"/>
  <c r="AA44" i="6"/>
  <c r="Y44" i="6"/>
  <c r="X44" i="6"/>
  <c r="Z44" i="6" s="1"/>
  <c r="O44" i="6"/>
  <c r="N44" i="6"/>
  <c r="H44" i="6"/>
  <c r="G44" i="6"/>
  <c r="AB43" i="6"/>
  <c r="AA43" i="6"/>
  <c r="Z43" i="6"/>
  <c r="Y43" i="6"/>
  <c r="X43" i="6"/>
  <c r="O43" i="6"/>
  <c r="N43" i="6"/>
  <c r="H43" i="6"/>
  <c r="G43" i="6" s="1"/>
  <c r="AB42" i="6"/>
  <c r="AA42" i="6"/>
  <c r="Z42" i="6"/>
  <c r="Y42" i="6"/>
  <c r="X42" i="6"/>
  <c r="O42" i="6"/>
  <c r="N42" i="6" s="1"/>
  <c r="H42" i="6"/>
  <c r="G42" i="6" s="1"/>
  <c r="AB41" i="6"/>
  <c r="AA41" i="6"/>
  <c r="Y41" i="6"/>
  <c r="X41" i="6"/>
  <c r="Z41" i="6" s="1"/>
  <c r="O41" i="6"/>
  <c r="N41" i="6"/>
  <c r="H41" i="6"/>
  <c r="G41" i="6"/>
  <c r="AB40" i="6"/>
  <c r="AA40" i="6"/>
  <c r="Y40" i="6"/>
  <c r="X40" i="6"/>
  <c r="Z40" i="6" s="1"/>
  <c r="O40" i="6"/>
  <c r="N40" i="6"/>
  <c r="H40" i="6"/>
  <c r="G40" i="6"/>
  <c r="AB39" i="6"/>
  <c r="AA39" i="6"/>
  <c r="Z39" i="6"/>
  <c r="Y39" i="6"/>
  <c r="X39" i="6"/>
  <c r="O39" i="6"/>
  <c r="N39" i="6"/>
  <c r="H39" i="6"/>
  <c r="G39" i="6" s="1"/>
  <c r="AB38" i="6"/>
  <c r="AA38" i="6"/>
  <c r="Z38" i="6"/>
  <c r="Y38" i="6"/>
  <c r="X38" i="6"/>
  <c r="O38" i="6"/>
  <c r="N38" i="6" s="1"/>
  <c r="H38" i="6"/>
  <c r="G38" i="6" s="1"/>
  <c r="AB37" i="6"/>
  <c r="AA37" i="6"/>
  <c r="Y37" i="6"/>
  <c r="X37" i="6"/>
  <c r="Z37" i="6" s="1"/>
  <c r="O37" i="6"/>
  <c r="N37" i="6"/>
  <c r="H37" i="6"/>
  <c r="G37" i="6"/>
  <c r="AB36" i="6"/>
  <c r="AA36" i="6"/>
  <c r="Y36" i="6"/>
  <c r="X36" i="6"/>
  <c r="Z36" i="6" s="1"/>
  <c r="O36" i="6"/>
  <c r="N36" i="6"/>
  <c r="H36" i="6"/>
  <c r="G36" i="6"/>
  <c r="AB35" i="6"/>
  <c r="AA35" i="6"/>
  <c r="Z35" i="6"/>
  <c r="Y35" i="6"/>
  <c r="X35" i="6"/>
  <c r="O35" i="6"/>
  <c r="N35" i="6"/>
  <c r="H35" i="6"/>
  <c r="G35" i="6" s="1"/>
  <c r="AB34" i="6"/>
  <c r="AA34" i="6"/>
  <c r="Z34" i="6"/>
  <c r="Y34" i="6"/>
  <c r="X34" i="6"/>
  <c r="O34" i="6"/>
  <c r="N34" i="6" s="1"/>
  <c r="H34" i="6"/>
  <c r="G34" i="6" s="1"/>
  <c r="AB33" i="6"/>
  <c r="AA33" i="6"/>
  <c r="Y33" i="6"/>
  <c r="X33" i="6"/>
  <c r="Z33" i="6" s="1"/>
  <c r="O33" i="6"/>
  <c r="N33" i="6"/>
  <c r="H33" i="6"/>
  <c r="G33" i="6"/>
  <c r="AB32" i="6"/>
  <c r="AA32" i="6"/>
  <c r="Y32" i="6"/>
  <c r="X32" i="6"/>
  <c r="Z32" i="6" s="1"/>
  <c r="O32" i="6"/>
  <c r="N32" i="6"/>
  <c r="H32" i="6"/>
  <c r="G32" i="6"/>
  <c r="AB31" i="6"/>
  <c r="AA31" i="6"/>
  <c r="Z31" i="6"/>
  <c r="Y31" i="6"/>
  <c r="X31" i="6"/>
  <c r="O31" i="6"/>
  <c r="N31" i="6"/>
  <c r="H31" i="6"/>
  <c r="G31" i="6" s="1"/>
  <c r="AB30" i="6"/>
  <c r="AA30" i="6"/>
  <c r="Z30" i="6"/>
  <c r="Y30" i="6"/>
  <c r="X30" i="6"/>
  <c r="O30" i="6"/>
  <c r="N30" i="6" s="1"/>
  <c r="H30" i="6"/>
  <c r="G30" i="6" s="1"/>
  <c r="AB29" i="6"/>
  <c r="AA29" i="6"/>
  <c r="Y29" i="6"/>
  <c r="X29" i="6"/>
  <c r="Z29" i="6" s="1"/>
  <c r="O29" i="6"/>
  <c r="N29" i="6"/>
  <c r="H29" i="6"/>
  <c r="G29" i="6"/>
  <c r="AB28" i="6"/>
  <c r="AA28" i="6"/>
  <c r="Y28" i="6"/>
  <c r="X28" i="6"/>
  <c r="Z28" i="6" s="1"/>
  <c r="O28" i="6"/>
  <c r="N28" i="6"/>
  <c r="H28" i="6"/>
  <c r="G28" i="6"/>
  <c r="AB27" i="6"/>
  <c r="AA27" i="6"/>
  <c r="Z27" i="6"/>
  <c r="Y27" i="6"/>
  <c r="X27" i="6"/>
  <c r="O27" i="6"/>
  <c r="N27" i="6"/>
  <c r="H27" i="6"/>
  <c r="G27" i="6" s="1"/>
  <c r="AB26" i="6"/>
  <c r="AA26" i="6"/>
  <c r="Z26" i="6"/>
  <c r="Y26" i="6"/>
  <c r="X26" i="6"/>
  <c r="O26" i="6"/>
  <c r="N26" i="6" s="1"/>
  <c r="H26" i="6"/>
  <c r="G26" i="6" s="1"/>
  <c r="AB25" i="6"/>
  <c r="AA25" i="6"/>
  <c r="Y25" i="6"/>
  <c r="X25" i="6"/>
  <c r="Z25" i="6" s="1"/>
  <c r="O25" i="6"/>
  <c r="N25" i="6"/>
  <c r="H25" i="6"/>
  <c r="G25" i="6"/>
  <c r="AH23" i="6"/>
  <c r="AE23" i="6"/>
  <c r="AD23" i="6"/>
  <c r="AG23" i="6" s="1"/>
  <c r="AB23" i="6"/>
  <c r="AA23" i="6"/>
  <c r="Y23" i="6"/>
  <c r="X23" i="6"/>
  <c r="Z23" i="6" s="1"/>
  <c r="O23" i="6"/>
  <c r="N23" i="6" s="1"/>
  <c r="H23" i="6"/>
  <c r="G23" i="6" s="1"/>
  <c r="AE22" i="6"/>
  <c r="AH22" i="6" s="1"/>
  <c r="AD22" i="6"/>
  <c r="AG22" i="6" s="1"/>
  <c r="AB22" i="6"/>
  <c r="AA22" i="6"/>
  <c r="Y22" i="6"/>
  <c r="X22" i="6"/>
  <c r="Z22" i="6" s="1"/>
  <c r="O22" i="6"/>
  <c r="N22" i="6"/>
  <c r="H22" i="6"/>
  <c r="G22" i="6" s="1"/>
  <c r="AG21" i="6"/>
  <c r="AE21" i="6"/>
  <c r="AH21" i="6" s="1"/>
  <c r="AD21" i="6"/>
  <c r="AB21" i="6"/>
  <c r="AA21" i="6"/>
  <c r="Z21" i="6"/>
  <c r="Y21" i="6"/>
  <c r="X21" i="6"/>
  <c r="O21" i="6"/>
  <c r="N21" i="6" s="1"/>
  <c r="H21" i="6"/>
  <c r="G21" i="6" s="1"/>
  <c r="AH20" i="6"/>
  <c r="AG20" i="6"/>
  <c r="AD20" i="6"/>
  <c r="AB20" i="6"/>
  <c r="AA20" i="6"/>
  <c r="Z20" i="6"/>
  <c r="Y20" i="6"/>
  <c r="X20" i="6"/>
  <c r="O20" i="6"/>
  <c r="N20" i="6" s="1"/>
  <c r="H20" i="6"/>
  <c r="G20" i="6" s="1"/>
  <c r="AH19" i="6"/>
  <c r="AG19" i="6"/>
  <c r="AD19" i="6"/>
  <c r="AB19" i="6"/>
  <c r="AA19" i="6"/>
  <c r="Z19" i="6"/>
  <c r="Y19" i="6"/>
  <c r="X19" i="6"/>
  <c r="O19" i="6"/>
  <c r="N19" i="6" s="1"/>
  <c r="H19" i="6"/>
  <c r="G19" i="6" s="1"/>
  <c r="AH18" i="6"/>
  <c r="AG18" i="6"/>
  <c r="AD18" i="6"/>
  <c r="AB18" i="6"/>
  <c r="AA18" i="6"/>
  <c r="Z18" i="6"/>
  <c r="Y18" i="6"/>
  <c r="X18" i="6"/>
  <c r="O18" i="6"/>
  <c r="N18" i="6" s="1"/>
  <c r="H18" i="6"/>
  <c r="G18" i="6" s="1"/>
  <c r="AH17" i="6"/>
  <c r="AE17" i="6"/>
  <c r="AD17" i="6"/>
  <c r="AG17" i="6" s="1"/>
  <c r="AB17" i="6"/>
  <c r="AA17" i="6"/>
  <c r="Y17" i="6"/>
  <c r="X17" i="6"/>
  <c r="Z17" i="6" s="1"/>
  <c r="O17" i="6"/>
  <c r="N17" i="6" s="1"/>
  <c r="H17" i="6"/>
  <c r="G17" i="6"/>
  <c r="AE16" i="6"/>
  <c r="AH16" i="6" s="1"/>
  <c r="AD16" i="6"/>
  <c r="AG16" i="6" s="1"/>
  <c r="AB16" i="6"/>
  <c r="Z16" i="6" s="1"/>
  <c r="AA16" i="6"/>
  <c r="Y16" i="6"/>
  <c r="X16" i="6"/>
  <c r="O16" i="6"/>
  <c r="N16" i="6" s="1"/>
  <c r="H16" i="6"/>
  <c r="G16" i="6"/>
  <c r="AE15" i="6"/>
  <c r="AH15" i="6" s="1"/>
  <c r="AD15" i="6"/>
  <c r="AG15" i="6" s="1"/>
  <c r="AB15" i="6"/>
  <c r="AA15" i="6"/>
  <c r="Z15" i="6"/>
  <c r="Y15" i="6"/>
  <c r="X15" i="6"/>
  <c r="O15" i="6"/>
  <c r="N15" i="6"/>
  <c r="H15" i="6"/>
  <c r="G15" i="6" s="1"/>
  <c r="AE14" i="6"/>
  <c r="AH14" i="6" s="1"/>
  <c r="AD14" i="6"/>
  <c r="AG14" i="6" s="1"/>
  <c r="AB14" i="6"/>
  <c r="Z14" i="6" s="1"/>
  <c r="AA14" i="6"/>
  <c r="Y14" i="6"/>
  <c r="X14" i="6"/>
  <c r="O14" i="6"/>
  <c r="N14" i="6"/>
  <c r="H14" i="6"/>
  <c r="G14" i="6"/>
  <c r="AG13" i="6"/>
  <c r="AE13" i="6"/>
  <c r="AH13" i="6" s="1"/>
  <c r="AD13" i="6"/>
  <c r="AB13" i="6"/>
  <c r="Z13" i="6" s="1"/>
  <c r="AA13" i="6"/>
  <c r="Y13" i="6"/>
  <c r="X13" i="6"/>
  <c r="O13" i="6"/>
  <c r="N13" i="6" s="1"/>
  <c r="H13" i="6"/>
  <c r="G13" i="6"/>
  <c r="AH12" i="6"/>
  <c r="AE12" i="6"/>
  <c r="AD12" i="6"/>
  <c r="AG12" i="6" s="1"/>
  <c r="AB12" i="6"/>
  <c r="AA12" i="6"/>
  <c r="Y12" i="6"/>
  <c r="X12" i="6"/>
  <c r="Z12" i="6" s="1"/>
  <c r="O12" i="6"/>
  <c r="N12" i="6"/>
  <c r="H12" i="6"/>
  <c r="G12" i="6"/>
  <c r="AG11" i="6"/>
  <c r="AE11" i="6"/>
  <c r="AH11" i="6" s="1"/>
  <c r="AD11" i="6"/>
  <c r="AB11" i="6"/>
  <c r="Z11" i="6" s="1"/>
  <c r="AA11" i="6"/>
  <c r="Y11" i="6"/>
  <c r="X11" i="6"/>
  <c r="O11" i="6"/>
  <c r="N11" i="6"/>
  <c r="H11" i="6"/>
  <c r="G11" i="6"/>
  <c r="AH10" i="6"/>
  <c r="AG10" i="6"/>
  <c r="AE10" i="6"/>
  <c r="AD10" i="6"/>
  <c r="AB10" i="6"/>
  <c r="AA10" i="6"/>
  <c r="Y10" i="6"/>
  <c r="X10" i="6"/>
  <c r="Z10" i="6" s="1"/>
  <c r="O10" i="6"/>
  <c r="N10" i="6"/>
  <c r="H10" i="6"/>
  <c r="G10" i="6" s="1"/>
  <c r="AH9" i="6"/>
  <c r="AG9" i="6"/>
  <c r="AE9" i="6"/>
  <c r="AD9" i="6"/>
  <c r="AB9" i="6"/>
  <c r="AA9" i="6"/>
  <c r="Y9" i="6"/>
  <c r="X9" i="6"/>
  <c r="Z9" i="6" s="1"/>
  <c r="O9" i="6"/>
  <c r="N9" i="6"/>
  <c r="H9" i="6"/>
  <c r="G9" i="6"/>
  <c r="AB7" i="6"/>
  <c r="AA7" i="6"/>
  <c r="Y7" i="6"/>
  <c r="X7" i="6"/>
  <c r="Z7" i="6" s="1"/>
  <c r="O7" i="6"/>
  <c r="N7" i="6"/>
  <c r="H7" i="6"/>
  <c r="G7" i="6"/>
  <c r="AB6" i="6"/>
  <c r="AA6" i="6"/>
  <c r="Z6" i="6"/>
  <c r="Y6" i="6"/>
  <c r="X6" i="6"/>
  <c r="O6" i="6"/>
  <c r="N6" i="6"/>
  <c r="H6" i="6"/>
  <c r="G6" i="6" s="1"/>
  <c r="AB5" i="6"/>
  <c r="AA5" i="6"/>
  <c r="Z5" i="6"/>
  <c r="Y5" i="6"/>
  <c r="X5" i="6"/>
  <c r="O5" i="6"/>
  <c r="N5" i="6" s="1"/>
  <c r="H5" i="6"/>
  <c r="G5" i="6" s="1"/>
  <c r="AB4" i="6"/>
  <c r="AA4" i="6"/>
  <c r="Y4" i="6"/>
  <c r="X4" i="6"/>
  <c r="Z4" i="6" s="1"/>
  <c r="O4" i="6"/>
  <c r="N4" i="6"/>
  <c r="H4" i="6"/>
  <c r="G4" i="6"/>
  <c r="AB3" i="6"/>
  <c r="AA3" i="6"/>
  <c r="Y3" i="6"/>
  <c r="X3" i="6"/>
  <c r="Z3" i="6" s="1"/>
  <c r="O3" i="6"/>
  <c r="N3" i="6"/>
  <c r="H3" i="6"/>
  <c r="G3" i="6"/>
  <c r="AB2" i="6"/>
  <c r="AA2" i="6"/>
  <c r="Z2" i="6"/>
  <c r="Y2" i="6"/>
  <c r="O2" i="6"/>
  <c r="N2" i="6"/>
  <c r="H2" i="6"/>
  <c r="G2" i="6" s="1"/>
  <c r="M73" i="5"/>
  <c r="L73" i="5"/>
  <c r="J73" i="5"/>
  <c r="I73" i="5"/>
  <c r="K73" i="5" s="1"/>
  <c r="M70" i="5"/>
  <c r="L70" i="5"/>
  <c r="J70" i="5"/>
  <c r="I70" i="5"/>
  <c r="K70" i="5" s="1"/>
  <c r="M72" i="5"/>
  <c r="L72" i="5"/>
  <c r="J72" i="5"/>
  <c r="I72" i="5"/>
  <c r="K72" i="5" s="1"/>
  <c r="M69" i="5"/>
  <c r="L69" i="5"/>
  <c r="J69" i="5"/>
  <c r="I69" i="5"/>
  <c r="K69" i="5" s="1"/>
  <c r="M81" i="5"/>
  <c r="L81" i="5"/>
  <c r="J81" i="5"/>
  <c r="I81" i="5"/>
  <c r="K81" i="5" s="1"/>
  <c r="M84" i="5"/>
  <c r="L84" i="5"/>
  <c r="J84" i="5"/>
  <c r="I84" i="5"/>
  <c r="M82" i="5"/>
  <c r="L82" i="5"/>
  <c r="J82" i="5"/>
  <c r="I82" i="5"/>
  <c r="K82" i="5" s="1"/>
  <c r="M80" i="5"/>
  <c r="L80" i="5"/>
  <c r="J80" i="5"/>
  <c r="I80" i="5"/>
  <c r="K80" i="5" s="1"/>
  <c r="M79" i="5"/>
  <c r="L79" i="5"/>
  <c r="J79" i="5"/>
  <c r="I79" i="5"/>
  <c r="M87" i="5"/>
  <c r="L87" i="5"/>
  <c r="J87" i="5"/>
  <c r="I87" i="5"/>
  <c r="K87" i="5" s="1"/>
  <c r="M77" i="5"/>
  <c r="L77" i="5"/>
  <c r="J77" i="5"/>
  <c r="I77" i="5"/>
  <c r="K77" i="5" s="1"/>
  <c r="M78" i="5"/>
  <c r="L78" i="5"/>
  <c r="J78" i="5"/>
  <c r="I78" i="5"/>
  <c r="M76" i="5"/>
  <c r="L76" i="5"/>
  <c r="J76" i="5"/>
  <c r="I76" i="5"/>
  <c r="K76" i="5" s="1"/>
  <c r="M75" i="5"/>
  <c r="L75" i="5"/>
  <c r="J75" i="5"/>
  <c r="I75" i="5"/>
  <c r="K75" i="5" s="1"/>
  <c r="M71" i="5"/>
  <c r="L71" i="5"/>
  <c r="J71" i="5"/>
  <c r="I71" i="5"/>
  <c r="M74" i="5"/>
  <c r="L74" i="5"/>
  <c r="J74" i="5"/>
  <c r="I74" i="5"/>
  <c r="K74" i="5" s="1"/>
  <c r="M85" i="5"/>
  <c r="L85" i="5"/>
  <c r="J85" i="5"/>
  <c r="I85" i="5"/>
  <c r="K85" i="5" s="1"/>
  <c r="M83" i="5"/>
  <c r="L83" i="5"/>
  <c r="J83" i="5"/>
  <c r="I83" i="5"/>
  <c r="M88" i="5"/>
  <c r="L88" i="5"/>
  <c r="J88" i="5"/>
  <c r="I88" i="5"/>
  <c r="K88" i="5" s="1"/>
  <c r="M86" i="5"/>
  <c r="L86" i="5"/>
  <c r="J86" i="5"/>
  <c r="I86" i="5"/>
  <c r="K86" i="5" s="1"/>
  <c r="M47" i="5"/>
  <c r="L47" i="5"/>
  <c r="J47" i="5"/>
  <c r="I47" i="5"/>
  <c r="M54" i="5"/>
  <c r="L54" i="5"/>
  <c r="J54" i="5"/>
  <c r="I54" i="5"/>
  <c r="K54" i="5" s="1"/>
  <c r="M48" i="5"/>
  <c r="L48" i="5"/>
  <c r="J48" i="5"/>
  <c r="I48" i="5"/>
  <c r="K48" i="5" s="1"/>
  <c r="M65" i="5"/>
  <c r="L65" i="5"/>
  <c r="J65" i="5"/>
  <c r="I65" i="5"/>
  <c r="M51" i="5"/>
  <c r="L51" i="5"/>
  <c r="J51" i="5"/>
  <c r="I51" i="5"/>
  <c r="K51" i="5" s="1"/>
  <c r="M50" i="5"/>
  <c r="L50" i="5"/>
  <c r="K50" i="5"/>
  <c r="J50" i="5"/>
  <c r="I50" i="5"/>
  <c r="M62" i="5"/>
  <c r="L62" i="5"/>
  <c r="J62" i="5"/>
  <c r="I62" i="5"/>
  <c r="K62" i="5" s="1"/>
  <c r="M60" i="5"/>
  <c r="L60" i="5"/>
  <c r="J60" i="5"/>
  <c r="I60" i="5"/>
  <c r="K60" i="5" s="1"/>
  <c r="M64" i="5"/>
  <c r="L64" i="5"/>
  <c r="J64" i="5"/>
  <c r="I64" i="5"/>
  <c r="M66" i="5"/>
  <c r="L66" i="5"/>
  <c r="J66" i="5"/>
  <c r="I66" i="5"/>
  <c r="K66" i="5" s="1"/>
  <c r="M53" i="5"/>
  <c r="L53" i="5"/>
  <c r="J53" i="5"/>
  <c r="I53" i="5"/>
  <c r="K53" i="5" s="1"/>
  <c r="M49" i="5"/>
  <c r="L49" i="5"/>
  <c r="J49" i="5"/>
  <c r="I49" i="5"/>
  <c r="M52" i="5"/>
  <c r="L52" i="5"/>
  <c r="J52" i="5"/>
  <c r="I52" i="5"/>
  <c r="K52" i="5" s="1"/>
  <c r="M55" i="5"/>
  <c r="L55" i="5"/>
  <c r="J55" i="5"/>
  <c r="I55" i="5"/>
  <c r="K55" i="5" s="1"/>
  <c r="M56" i="5"/>
  <c r="L56" i="5"/>
  <c r="J56" i="5"/>
  <c r="I56" i="5"/>
  <c r="M57" i="5"/>
  <c r="L57" i="5"/>
  <c r="J57" i="5"/>
  <c r="I57" i="5"/>
  <c r="K57" i="5" s="1"/>
  <c r="M58" i="5"/>
  <c r="L58" i="5"/>
  <c r="J58" i="5"/>
  <c r="I58" i="5"/>
  <c r="K58" i="5" s="1"/>
  <c r="M59" i="5"/>
  <c r="L59" i="5"/>
  <c r="J59" i="5"/>
  <c r="I59" i="5"/>
  <c r="M61" i="5"/>
  <c r="L61" i="5"/>
  <c r="J61" i="5"/>
  <c r="I61" i="5"/>
  <c r="K61" i="5" s="1"/>
  <c r="M63" i="5"/>
  <c r="L63" i="5"/>
  <c r="J63" i="5"/>
  <c r="I63" i="5"/>
  <c r="K63" i="5" s="1"/>
  <c r="M25" i="5"/>
  <c r="L25" i="5"/>
  <c r="J25" i="5"/>
  <c r="I25" i="5"/>
  <c r="M35" i="5"/>
  <c r="L35" i="5"/>
  <c r="J35" i="5"/>
  <c r="I35" i="5"/>
  <c r="K35" i="5" s="1"/>
  <c r="M29" i="5"/>
  <c r="L29" i="5"/>
  <c r="J29" i="5"/>
  <c r="I29" i="5"/>
  <c r="M43" i="5"/>
  <c r="L43" i="5"/>
  <c r="J43" i="5"/>
  <c r="I43" i="5"/>
  <c r="M27" i="5"/>
  <c r="L27" i="5"/>
  <c r="J27" i="5"/>
  <c r="I27" i="5"/>
  <c r="K27" i="5" s="1"/>
  <c r="M30" i="5"/>
  <c r="L30" i="5"/>
  <c r="J30" i="5"/>
  <c r="I30" i="5"/>
  <c r="M40" i="5"/>
  <c r="L40" i="5"/>
  <c r="J40" i="5"/>
  <c r="I40" i="5"/>
  <c r="M34" i="5"/>
  <c r="L34" i="5"/>
  <c r="J34" i="5"/>
  <c r="I34" i="5"/>
  <c r="K34" i="5" s="1"/>
  <c r="M42" i="5"/>
  <c r="L42" i="5"/>
  <c r="J42" i="5"/>
  <c r="I42" i="5"/>
  <c r="M44" i="5"/>
  <c r="L44" i="5"/>
  <c r="J44" i="5"/>
  <c r="I44" i="5"/>
  <c r="M32" i="5"/>
  <c r="L32" i="5"/>
  <c r="J32" i="5"/>
  <c r="I32" i="5"/>
  <c r="K32" i="5" s="1"/>
  <c r="M26" i="5"/>
  <c r="L26" i="5"/>
  <c r="J26" i="5"/>
  <c r="I26" i="5"/>
  <c r="M28" i="5"/>
  <c r="L28" i="5"/>
  <c r="J28" i="5"/>
  <c r="I28" i="5"/>
  <c r="M36" i="5"/>
  <c r="L36" i="5"/>
  <c r="J36" i="5"/>
  <c r="I36" i="5"/>
  <c r="K36" i="5" s="1"/>
  <c r="M37" i="5"/>
  <c r="L37" i="5"/>
  <c r="J37" i="5"/>
  <c r="I37" i="5"/>
  <c r="M38" i="5"/>
  <c r="L38" i="5"/>
  <c r="J38" i="5"/>
  <c r="I38" i="5"/>
  <c r="M31" i="5"/>
  <c r="L31" i="5"/>
  <c r="J31" i="5"/>
  <c r="I31" i="5"/>
  <c r="K31" i="5" s="1"/>
  <c r="M33" i="5"/>
  <c r="L33" i="5"/>
  <c r="J33" i="5"/>
  <c r="I33" i="5"/>
  <c r="M39" i="5"/>
  <c r="L39" i="5"/>
  <c r="J39" i="5"/>
  <c r="I39" i="5"/>
  <c r="M41" i="5"/>
  <c r="L41" i="5"/>
  <c r="J41" i="5"/>
  <c r="I41" i="5"/>
  <c r="M3" i="5"/>
  <c r="L3" i="5"/>
  <c r="J3" i="5"/>
  <c r="I3" i="5"/>
  <c r="M12" i="5"/>
  <c r="L12" i="5"/>
  <c r="J12" i="5"/>
  <c r="I12" i="5"/>
  <c r="K12" i="5" s="1"/>
  <c r="M7" i="5"/>
  <c r="L7" i="5"/>
  <c r="J7" i="5"/>
  <c r="I7" i="5"/>
  <c r="M20" i="5"/>
  <c r="L20" i="5"/>
  <c r="J20" i="5"/>
  <c r="I20" i="5"/>
  <c r="M5" i="5"/>
  <c r="L5" i="5"/>
  <c r="J5" i="5"/>
  <c r="I5" i="5"/>
  <c r="M6" i="5"/>
  <c r="K6" i="5" s="1"/>
  <c r="L6" i="5"/>
  <c r="J6" i="5"/>
  <c r="I6" i="5"/>
  <c r="M16" i="5"/>
  <c r="L16" i="5"/>
  <c r="J16" i="5"/>
  <c r="I16" i="5"/>
  <c r="M15" i="5"/>
  <c r="L15" i="5"/>
  <c r="J15" i="5"/>
  <c r="I15" i="5"/>
  <c r="K15" i="5" s="1"/>
  <c r="M21" i="5"/>
  <c r="L21" i="5"/>
  <c r="J21" i="5"/>
  <c r="I21" i="5"/>
  <c r="M22" i="5"/>
  <c r="L22" i="5"/>
  <c r="J22" i="5"/>
  <c r="I22" i="5"/>
  <c r="K22" i="5" s="1"/>
  <c r="M9" i="5"/>
  <c r="L9" i="5"/>
  <c r="J9" i="5"/>
  <c r="I9" i="5"/>
  <c r="K9" i="5" s="1"/>
  <c r="M4" i="5"/>
  <c r="L4" i="5"/>
  <c r="J4" i="5"/>
  <c r="I4" i="5"/>
  <c r="M8" i="5"/>
  <c r="L8" i="5"/>
  <c r="J8" i="5"/>
  <c r="I8" i="5"/>
  <c r="K8" i="5" s="1"/>
  <c r="M14" i="5"/>
  <c r="L14" i="5"/>
  <c r="J14" i="5"/>
  <c r="I14" i="5"/>
  <c r="K14" i="5" s="1"/>
  <c r="M13" i="5"/>
  <c r="L13" i="5"/>
  <c r="J13" i="5"/>
  <c r="I13" i="5"/>
  <c r="M18" i="5"/>
  <c r="L18" i="5"/>
  <c r="J18" i="5"/>
  <c r="I18" i="5"/>
  <c r="K18" i="5" s="1"/>
  <c r="M11" i="5"/>
  <c r="L11" i="5"/>
  <c r="J11" i="5"/>
  <c r="I11" i="5"/>
  <c r="K11" i="5" s="1"/>
  <c r="M10" i="5"/>
  <c r="L10" i="5"/>
  <c r="J10" i="5"/>
  <c r="I10" i="5"/>
  <c r="M17" i="5"/>
  <c r="L17" i="5"/>
  <c r="J17" i="5"/>
  <c r="I17" i="5"/>
  <c r="K17" i="5" s="1"/>
  <c r="M19" i="5"/>
  <c r="L19" i="5"/>
  <c r="J19" i="5"/>
  <c r="I19" i="5"/>
  <c r="K19" i="5" s="1"/>
  <c r="M59" i="4"/>
  <c r="L59" i="4"/>
  <c r="J59" i="4"/>
  <c r="I59" i="4"/>
  <c r="K59" i="4" s="1"/>
  <c r="M60" i="4"/>
  <c r="L60" i="4"/>
  <c r="J60" i="4"/>
  <c r="I60" i="4"/>
  <c r="M57" i="4"/>
  <c r="L57" i="4"/>
  <c r="J57" i="4"/>
  <c r="I57" i="4"/>
  <c r="K57" i="4" s="1"/>
  <c r="M56" i="4"/>
  <c r="L56" i="4"/>
  <c r="J56" i="4"/>
  <c r="I56" i="4"/>
  <c r="K56" i="4" s="1"/>
  <c r="M54" i="4"/>
  <c r="L54" i="4"/>
  <c r="J54" i="4"/>
  <c r="I54" i="4"/>
  <c r="M55" i="4"/>
  <c r="L55" i="4"/>
  <c r="J55" i="4"/>
  <c r="I55" i="4"/>
  <c r="K55" i="4" s="1"/>
  <c r="M64" i="4"/>
  <c r="L64" i="4"/>
  <c r="J64" i="4"/>
  <c r="I64" i="4"/>
  <c r="K64" i="4" s="1"/>
  <c r="M66" i="4"/>
  <c r="L66" i="4"/>
  <c r="J66" i="4"/>
  <c r="I66" i="4"/>
  <c r="M68" i="4"/>
  <c r="L68" i="4"/>
  <c r="J68" i="4"/>
  <c r="I68" i="4"/>
  <c r="M65" i="4"/>
  <c r="L65" i="4"/>
  <c r="J65" i="4"/>
  <c r="I65" i="4"/>
  <c r="K65" i="4" s="1"/>
  <c r="M63" i="4"/>
  <c r="L63" i="4"/>
  <c r="J63" i="4"/>
  <c r="I63" i="4"/>
  <c r="K63" i="4" s="1"/>
  <c r="M61" i="4"/>
  <c r="L61" i="4"/>
  <c r="J61" i="4"/>
  <c r="I61" i="4"/>
  <c r="M62" i="4"/>
  <c r="L62" i="4"/>
  <c r="J62" i="4"/>
  <c r="I62" i="4"/>
  <c r="M58" i="4"/>
  <c r="L58" i="4"/>
  <c r="J58" i="4"/>
  <c r="I58" i="4"/>
  <c r="K58" i="4" s="1"/>
  <c r="M67" i="4"/>
  <c r="L67" i="4"/>
  <c r="J67" i="4"/>
  <c r="I67" i="4"/>
  <c r="M38" i="4"/>
  <c r="L38" i="4"/>
  <c r="J38" i="4"/>
  <c r="I38" i="4"/>
  <c r="K38" i="4" s="1"/>
  <c r="M37" i="4"/>
  <c r="L37" i="4"/>
  <c r="J37" i="4"/>
  <c r="I37" i="4"/>
  <c r="K37" i="4" s="1"/>
  <c r="M44" i="4"/>
  <c r="L44" i="4"/>
  <c r="J44" i="4"/>
  <c r="I44" i="4"/>
  <c r="M43" i="4"/>
  <c r="L43" i="4"/>
  <c r="J43" i="4"/>
  <c r="I43" i="4"/>
  <c r="K43" i="4" s="1"/>
  <c r="M51" i="4"/>
  <c r="L51" i="4"/>
  <c r="J51" i="4"/>
  <c r="I51" i="4"/>
  <c r="K51" i="4" s="1"/>
  <c r="M50" i="4"/>
  <c r="L50" i="4"/>
  <c r="J50" i="4"/>
  <c r="I50" i="4"/>
  <c r="M39" i="4"/>
  <c r="L39" i="4"/>
  <c r="J39" i="4"/>
  <c r="I39" i="4"/>
  <c r="M46" i="4"/>
  <c r="L46" i="4"/>
  <c r="J46" i="4"/>
  <c r="I46" i="4"/>
  <c r="M47" i="4"/>
  <c r="L47" i="4"/>
  <c r="J47" i="4"/>
  <c r="I47" i="4"/>
  <c r="M49" i="4"/>
  <c r="L49" i="4"/>
  <c r="J49" i="4"/>
  <c r="I49" i="4"/>
  <c r="K49" i="4" s="1"/>
  <c r="M40" i="4"/>
  <c r="L40" i="4"/>
  <c r="J40" i="4"/>
  <c r="I40" i="4"/>
  <c r="K40" i="4" s="1"/>
  <c r="M42" i="4"/>
  <c r="L42" i="4"/>
  <c r="J42" i="4"/>
  <c r="I42" i="4"/>
  <c r="M41" i="4"/>
  <c r="L41" i="4"/>
  <c r="J41" i="4"/>
  <c r="I41" i="4"/>
  <c r="K41" i="4" s="1"/>
  <c r="M48" i="4"/>
  <c r="L48" i="4"/>
  <c r="J48" i="4"/>
  <c r="I48" i="4"/>
  <c r="K48" i="4" s="1"/>
  <c r="M45" i="4"/>
  <c r="L45" i="4"/>
  <c r="J45" i="4"/>
  <c r="I45" i="4"/>
  <c r="M24" i="4"/>
  <c r="L24" i="4"/>
  <c r="J24" i="4"/>
  <c r="I24" i="4"/>
  <c r="M20" i="4"/>
  <c r="L20" i="4"/>
  <c r="J20" i="4"/>
  <c r="I20" i="4"/>
  <c r="K20" i="4" s="1"/>
  <c r="M28" i="4"/>
  <c r="L28" i="4"/>
  <c r="J28" i="4"/>
  <c r="I28" i="4"/>
  <c r="M26" i="4"/>
  <c r="L26" i="4"/>
  <c r="J26" i="4"/>
  <c r="I26" i="4"/>
  <c r="K26" i="4" s="1"/>
  <c r="M34" i="4"/>
  <c r="L34" i="4"/>
  <c r="K34" i="4"/>
  <c r="J34" i="4"/>
  <c r="I34" i="4"/>
  <c r="M33" i="4"/>
  <c r="L33" i="4"/>
  <c r="J33" i="4"/>
  <c r="I33" i="4"/>
  <c r="K33" i="4" s="1"/>
  <c r="M21" i="4"/>
  <c r="L21" i="4"/>
  <c r="J21" i="4"/>
  <c r="I21" i="4"/>
  <c r="K21" i="4" s="1"/>
  <c r="M29" i="4"/>
  <c r="L29" i="4"/>
  <c r="J29" i="4"/>
  <c r="I29" i="4"/>
  <c r="M30" i="4"/>
  <c r="L30" i="4"/>
  <c r="J30" i="4"/>
  <c r="I30" i="4"/>
  <c r="K30" i="4" s="1"/>
  <c r="M32" i="4"/>
  <c r="L32" i="4"/>
  <c r="J32" i="4"/>
  <c r="I32" i="4"/>
  <c r="K32" i="4" s="1"/>
  <c r="M22" i="4"/>
  <c r="L22" i="4"/>
  <c r="J22" i="4"/>
  <c r="I22" i="4"/>
  <c r="M25" i="4"/>
  <c r="L25" i="4"/>
  <c r="J25" i="4"/>
  <c r="I25" i="4"/>
  <c r="K25" i="4" s="1"/>
  <c r="M23" i="4"/>
  <c r="L23" i="4"/>
  <c r="J23" i="4"/>
  <c r="I23" i="4"/>
  <c r="K23" i="4" s="1"/>
  <c r="M31" i="4"/>
  <c r="L31" i="4"/>
  <c r="J31" i="4"/>
  <c r="I31" i="4"/>
  <c r="M27" i="4"/>
  <c r="L27" i="4"/>
  <c r="J27" i="4"/>
  <c r="I27" i="4"/>
  <c r="M5" i="4"/>
  <c r="L5" i="4"/>
  <c r="J5" i="4"/>
  <c r="I5" i="4"/>
  <c r="K5" i="4" s="1"/>
  <c r="M3" i="4"/>
  <c r="L3" i="4"/>
  <c r="J3" i="4"/>
  <c r="I3" i="4"/>
  <c r="M11" i="4"/>
  <c r="L11" i="4"/>
  <c r="J11" i="4"/>
  <c r="I11" i="4"/>
  <c r="K11" i="4" s="1"/>
  <c r="M10" i="4"/>
  <c r="L10" i="4"/>
  <c r="J10" i="4"/>
  <c r="I10" i="4"/>
  <c r="K10" i="4" s="1"/>
  <c r="M17" i="4"/>
  <c r="K17" i="4" s="1"/>
  <c r="L17" i="4"/>
  <c r="J17" i="4"/>
  <c r="I17" i="4"/>
  <c r="M15" i="4"/>
  <c r="L15" i="4"/>
  <c r="J15" i="4"/>
  <c r="I15" i="4"/>
  <c r="K15" i="4" s="1"/>
  <c r="M4" i="4"/>
  <c r="L4" i="4"/>
  <c r="J4" i="4"/>
  <c r="I4" i="4"/>
  <c r="M13" i="4"/>
  <c r="K13" i="4" s="1"/>
  <c r="L13" i="4"/>
  <c r="J13" i="4"/>
  <c r="I13" i="4"/>
  <c r="M14" i="4"/>
  <c r="L14" i="4"/>
  <c r="J14" i="4"/>
  <c r="I14" i="4"/>
  <c r="M16" i="4"/>
  <c r="L16" i="4"/>
  <c r="J16" i="4"/>
  <c r="I16" i="4"/>
  <c r="K16" i="4" s="1"/>
  <c r="M8" i="4"/>
  <c r="L8" i="4"/>
  <c r="J8" i="4"/>
  <c r="I8" i="4"/>
  <c r="M6" i="4"/>
  <c r="L6" i="4"/>
  <c r="J6" i="4"/>
  <c r="I6" i="4"/>
  <c r="K6" i="4" s="1"/>
  <c r="M7" i="4"/>
  <c r="L7" i="4"/>
  <c r="J7" i="4"/>
  <c r="I7" i="4"/>
  <c r="K7" i="4" s="1"/>
  <c r="M12" i="4"/>
  <c r="L12" i="4"/>
  <c r="J12" i="4"/>
  <c r="I12" i="4"/>
  <c r="M9" i="4"/>
  <c r="L9" i="4"/>
  <c r="J9" i="4"/>
  <c r="I9" i="4"/>
  <c r="K9" i="4" s="1"/>
  <c r="R43" i="1" l="1"/>
  <c r="R36" i="1"/>
  <c r="Q33" i="1"/>
  <c r="R30" i="1"/>
  <c r="R27" i="1"/>
  <c r="R26" i="1"/>
  <c r="Q26" i="1"/>
  <c r="R25" i="1"/>
  <c r="Q19" i="1"/>
  <c r="R14" i="1"/>
  <c r="R12" i="1"/>
  <c r="Q12" i="1"/>
  <c r="R11" i="1"/>
  <c r="R10" i="1"/>
  <c r="Q11" i="1"/>
  <c r="Q10" i="1"/>
  <c r="R9" i="1"/>
  <c r="Q9" i="1"/>
  <c r="R3" i="1"/>
  <c r="R44" i="1"/>
  <c r="Q44" i="1"/>
  <c r="Q43" i="1"/>
  <c r="R42" i="1"/>
  <c r="Q42" i="1"/>
  <c r="R41" i="1"/>
  <c r="Q41" i="1"/>
  <c r="R40" i="1"/>
  <c r="Q40" i="1"/>
  <c r="R39" i="1"/>
  <c r="R38" i="1"/>
  <c r="Q38" i="1"/>
  <c r="Q36" i="1"/>
  <c r="Q35" i="1"/>
  <c r="Q32" i="1"/>
  <c r="R31" i="1"/>
  <c r="Q30" i="1"/>
  <c r="R29" i="1"/>
  <c r="Q29" i="1"/>
  <c r="R28" i="1"/>
  <c r="Q28" i="1"/>
  <c r="Q27" i="1"/>
  <c r="Q25" i="1"/>
  <c r="R23" i="1"/>
  <c r="R22" i="1"/>
  <c r="Q23" i="1"/>
  <c r="Q22" i="1"/>
  <c r="R21" i="1"/>
  <c r="Q21" i="1"/>
  <c r="R20" i="1"/>
  <c r="Q20" i="1"/>
  <c r="R19" i="1"/>
  <c r="R18" i="1"/>
  <c r="Q18" i="1"/>
  <c r="R17" i="1"/>
  <c r="Q17" i="1"/>
  <c r="R16" i="1"/>
  <c r="Q16" i="1"/>
  <c r="R15" i="1"/>
  <c r="Q15" i="1"/>
  <c r="Q14" i="1"/>
  <c r="R7" i="1"/>
  <c r="Q7" i="1"/>
  <c r="R6" i="1"/>
  <c r="Q6" i="1"/>
  <c r="R5" i="1"/>
  <c r="Q5" i="1"/>
  <c r="R4" i="1"/>
  <c r="Q4" i="1"/>
  <c r="Q3" i="1"/>
  <c r="K83" i="5"/>
  <c r="K71" i="5"/>
  <c r="K78" i="5"/>
  <c r="K79" i="5"/>
  <c r="K84" i="5"/>
  <c r="K59" i="5"/>
  <c r="K65" i="5"/>
  <c r="K47" i="5"/>
  <c r="K56" i="5"/>
  <c r="K49" i="5"/>
  <c r="K64" i="5"/>
  <c r="K29" i="5"/>
  <c r="K44" i="5"/>
  <c r="K41" i="5"/>
  <c r="K39" i="5"/>
  <c r="K38" i="5"/>
  <c r="K37" i="5"/>
  <c r="K43" i="5"/>
  <c r="K28" i="5"/>
  <c r="K40" i="5"/>
  <c r="K25" i="5"/>
  <c r="K33" i="5"/>
  <c r="K26" i="5"/>
  <c r="K42" i="5"/>
  <c r="K30" i="5"/>
  <c r="K13" i="5"/>
  <c r="K10" i="5"/>
  <c r="K5" i="5"/>
  <c r="K16" i="5"/>
  <c r="K7" i="5"/>
  <c r="K20" i="5"/>
  <c r="K3" i="5"/>
  <c r="K4" i="5"/>
  <c r="K21" i="5"/>
  <c r="K68" i="4"/>
  <c r="K67" i="4"/>
  <c r="K54" i="4"/>
  <c r="K61" i="4"/>
  <c r="K66" i="4"/>
  <c r="K60" i="4"/>
  <c r="K62" i="4"/>
  <c r="K46" i="4"/>
  <c r="K45" i="4"/>
  <c r="K42" i="4"/>
  <c r="K39" i="4"/>
  <c r="K47" i="4"/>
  <c r="K50" i="4"/>
  <c r="K44" i="4"/>
  <c r="K24" i="4"/>
  <c r="K27" i="4"/>
  <c r="K31" i="4"/>
  <c r="K22" i="4"/>
  <c r="K29" i="4"/>
  <c r="K28" i="4"/>
  <c r="K12" i="4"/>
  <c r="K14" i="4"/>
  <c r="K4" i="4"/>
  <c r="K8" i="4"/>
  <c r="K3" i="4"/>
</calcChain>
</file>

<file path=xl/sharedStrings.xml><?xml version="1.0" encoding="utf-8"?>
<sst xmlns="http://schemas.openxmlformats.org/spreadsheetml/2006/main" count="1236" uniqueCount="112">
  <si>
    <t>GERAL</t>
  </si>
  <si>
    <t>TP</t>
  </si>
  <si>
    <t>FN</t>
  </si>
  <si>
    <t>FP</t>
  </si>
  <si>
    <t>TN</t>
  </si>
  <si>
    <t>Recall</t>
  </si>
  <si>
    <t>F-measure</t>
  </si>
  <si>
    <t>Precision</t>
  </si>
  <si>
    <t>Positives</t>
  </si>
  <si>
    <t>Negatives</t>
  </si>
  <si>
    <t>Markedness (N)</t>
  </si>
  <si>
    <t>ID</t>
  </si>
  <si>
    <t>Juliet Test Suite + OWASP Benchmark</t>
  </si>
  <si>
    <t>OWASP ZAP</t>
  </si>
  <si>
    <t>BurpSuite</t>
  </si>
  <si>
    <t>Iron Wasp</t>
  </si>
  <si>
    <t>Acunetix</t>
  </si>
  <si>
    <t>Wapiti</t>
  </si>
  <si>
    <t>OWASP ZAP Plugin</t>
  </si>
  <si>
    <t>OWASP ZAP, BurpSuite</t>
  </si>
  <si>
    <t>OWASP ZAP, Iron Wasp</t>
  </si>
  <si>
    <t>OWASP ZAP, Acunetix</t>
  </si>
  <si>
    <t>OWASP ZAP, Wapiti</t>
  </si>
  <si>
    <t>OWASP ZAP, OWASP ZAP Plugin</t>
  </si>
  <si>
    <t>BurpSuite, Iron Wasp</t>
  </si>
  <si>
    <t>BurpSuite, Acunetix</t>
  </si>
  <si>
    <t>BurpSuite, Wapiti</t>
  </si>
  <si>
    <t>BurpSuite, OWASP ZAP Plugin</t>
  </si>
  <si>
    <t>Iron Wasp, Acunetix</t>
  </si>
  <si>
    <t>Iron Wasp, Wapiti</t>
  </si>
  <si>
    <t>Iron Wasp, OWASP ZAP Plugin</t>
  </si>
  <si>
    <t>Acunetix, Wapiti</t>
  </si>
  <si>
    <t>Acunetix, OWASP ZAP Plugin</t>
  </si>
  <si>
    <t>Wapiti, OWASP ZAP Plugin</t>
  </si>
  <si>
    <t>OWASP ZAP, BurpSuite, Iron Wasp</t>
  </si>
  <si>
    <t>OWASP ZAP, BurpSuite, Acunetix</t>
  </si>
  <si>
    <t>OWASP ZAP, BurpSuite, Wapiti</t>
  </si>
  <si>
    <t>OWASP ZAP Plugins</t>
  </si>
  <si>
    <t>OWASP ZAP, OWASP ZAP Plugins</t>
  </si>
  <si>
    <t>BurpSuite, OWASP ZAP Plugins</t>
  </si>
  <si>
    <t>Iron Wasp, OWASP ZAP Plugins</t>
  </si>
  <si>
    <t>Acunetix, OWASP ZAP Plugins</t>
  </si>
  <si>
    <t>Wapiti, OWASP ZAP Plugins</t>
  </si>
  <si>
    <t>OWASP ZAP, BurpSuite, OWASP ZAP Plugins</t>
  </si>
  <si>
    <t>OWASP ZAP, Iron Wasp, Acunetix</t>
  </si>
  <si>
    <t>OWASP ZAP, Iron Wasp, Wapiti</t>
  </si>
  <si>
    <t>OWASP ZAP, Iron Wasp, OWASP ZAP PLugins</t>
  </si>
  <si>
    <t>OWASP ZAP, Acunetix, Wapiti</t>
  </si>
  <si>
    <t>OWASP ZAP, Acunetix, OWASP ZAP Plugins</t>
  </si>
  <si>
    <t>OWASP ZAP, Wapiti, OWASP ZAP Plugins</t>
  </si>
  <si>
    <t>BurpSuite, IronWasp, Acunetix</t>
  </si>
  <si>
    <t>BurpSuite, IronWasp, Wapiti</t>
  </si>
  <si>
    <t>BurpSuite, IronWasp, OWASP ZAP Plugins</t>
  </si>
  <si>
    <t>BurpSuite, Acunetix, Wapiti</t>
  </si>
  <si>
    <t>BurpSuite, Acunetix, OWASP ZAP Plugins</t>
  </si>
  <si>
    <t>BurpSuit, Wapiti, OWASP ZAP Plugins</t>
  </si>
  <si>
    <t>Iron Wasp, Acunetix, Wapiti</t>
  </si>
  <si>
    <t>Iron Wasp, Acunetix, OWASP ZAP Plugins</t>
  </si>
  <si>
    <t>Iron Wasp, Wapiti, OWASP ZAP Plugins</t>
  </si>
  <si>
    <t>Acunetix, Wapiti, OWASP ZAP Plugins</t>
  </si>
  <si>
    <t>FPFP</t>
  </si>
  <si>
    <t>TNFP</t>
  </si>
  <si>
    <t>OLD</t>
  </si>
  <si>
    <t>Total de Negativos de FP é a soma dos FPFP das ferramentas singulares
menos um bocadinho, porque alguns que dão overlap, ou seja, 915-137=778</t>
  </si>
  <si>
    <t>Total de Negativos de FP é a soma dos FPFP das ferramentas singulares
menos um bocadinho, porque alguns que dão overlap, ou seja, 2420-326=2094</t>
  </si>
  <si>
    <t>Logo os TPFP é 2094 menos os FPFP</t>
  </si>
  <si>
    <t>Os TN passam a ser a coluna 
OLD + TNFP</t>
  </si>
  <si>
    <t>Logo os TNFP é 778 menos os FPFP</t>
  </si>
  <si>
    <t>Vulnerability - OWASP Benchmark</t>
  </si>
  <si>
    <t>Vulnerability - WAVSEP</t>
  </si>
  <si>
    <t>Bypass Authorization</t>
  </si>
  <si>
    <t>Path Traversal</t>
  </si>
  <si>
    <t>Remote File Inclusion</t>
  </si>
  <si>
    <t>CSRF</t>
  </si>
  <si>
    <t>Transmission of Information in Cleartext</t>
  </si>
  <si>
    <t>Untrusted/Invalid TLS certificate</t>
  </si>
  <si>
    <t>Command Injection</t>
  </si>
  <si>
    <t>SQL Injection</t>
  </si>
  <si>
    <t>LDAP Injection</t>
  </si>
  <si>
    <t>XSS</t>
  </si>
  <si>
    <t>XPath Injection</t>
  </si>
  <si>
    <t>HTTP Response Splitting</t>
  </si>
  <si>
    <t>Exposed Improper Error Handling</t>
  </si>
  <si>
    <t>Bad Security Design of Form Fields</t>
  </si>
  <si>
    <t>Method Tampering</t>
  </si>
  <si>
    <t>XXE</t>
  </si>
  <si>
    <t>Bad Programming of Cookies</t>
  </si>
  <si>
    <t>Hardcoded Secret</t>
  </si>
  <si>
    <t>Vulnerable Outdated Component</t>
  </si>
  <si>
    <t>Bypass Authentication</t>
  </si>
  <si>
    <t>Brute Force Attack</t>
  </si>
  <si>
    <t>Session Fixation</t>
  </si>
  <si>
    <t>Insecure scope of Cookies</t>
  </si>
  <si>
    <t>Insecure Deserialization</t>
  </si>
  <si>
    <t>Improper Output Neutralization for Logs</t>
  </si>
  <si>
    <t>SSRF</t>
  </si>
  <si>
    <t>OWASP ZAP + Plugins</t>
  </si>
  <si>
    <t xml:space="preserve"> </t>
  </si>
  <si>
    <t>Re*Informedness(N)</t>
  </si>
  <si>
    <t>Vulnerability</t>
  </si>
  <si>
    <t>Burp Suite</t>
  </si>
  <si>
    <t>Remote File Incl</t>
  </si>
  <si>
    <t>Transmission</t>
  </si>
  <si>
    <t>Bypass Authoriza</t>
  </si>
  <si>
    <t>Agreement</t>
  </si>
  <si>
    <t>Tool</t>
  </si>
  <si>
    <t>Re*Informedness</t>
  </si>
  <si>
    <t>BurpSuite, Wapiti, OWASP ZAP Plugins</t>
  </si>
  <si>
    <t>OWASP ZAP, Iron Wasp, OWASP ZAP Plugins</t>
  </si>
  <si>
    <t>BurpSuite, Iron Wasp, OWASP ZAP Plugins</t>
  </si>
  <si>
    <t>BurpSuite, Iron Wasp, Wapiti</t>
  </si>
  <si>
    <t>BurpSuite, Iron Wasp, Acunetix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</si>
</sst>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5" fillId="0" borderId="1" xfId="0" applyFont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9" borderId="0" xfId="0" applyFill="1"/>
    <xf numFmtId="0" fontId="0" fillId="2" borderId="2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67B2-A5F4-4D9E-AE88-8DDB0EF648B8}">
  <dimension ref="A1:AI89"/>
  <sheetViews>
    <sheetView tabSelected="1" topLeftCell="I1" zoomScale="90" zoomScaleNormal="90" workbookViewId="0">
      <selection activeCell="AD35" sqref="AD35"/>
    </sheetView>
  </sheetViews>
  <sheetFormatPr defaultRowHeight="15" x14ac:dyDescent="0.25"/>
  <cols>
    <col min="2" max="2" width="36.7109375" customWidth="1"/>
    <col min="9" max="9" width="36.7109375" customWidth="1"/>
    <col min="16" max="16" width="8" customWidth="1"/>
    <col min="24" max="24" width="12.5703125" customWidth="1"/>
    <col min="25" max="25" width="18.5703125" customWidth="1"/>
    <col min="26" max="26" width="14" customWidth="1"/>
    <col min="27" max="27" width="14.28515625" customWidth="1"/>
    <col min="28" max="28" width="15.85546875" customWidth="1"/>
    <col min="29" max="29" width="17.42578125" customWidth="1"/>
    <col min="30" max="32" width="15.140625" customWidth="1"/>
    <col min="33" max="33" width="12.5703125" customWidth="1"/>
    <col min="34" max="34" width="14.85546875" customWidth="1"/>
  </cols>
  <sheetData>
    <row r="1" spans="1:35" x14ac:dyDescent="0.25">
      <c r="A1" s="3" t="s">
        <v>11</v>
      </c>
      <c r="B1" s="3" t="s">
        <v>0</v>
      </c>
      <c r="C1" s="3" t="s">
        <v>1</v>
      </c>
      <c r="D1" s="3" t="s">
        <v>2</v>
      </c>
      <c r="E1" s="7" t="s">
        <v>3</v>
      </c>
      <c r="F1" s="23" t="s">
        <v>60</v>
      </c>
      <c r="G1" s="8" t="s">
        <v>4</v>
      </c>
      <c r="H1" s="23" t="s">
        <v>61</v>
      </c>
      <c r="I1" s="9" t="s">
        <v>12</v>
      </c>
      <c r="J1" s="3" t="s">
        <v>1</v>
      </c>
      <c r="K1" s="3" t="s">
        <v>2</v>
      </c>
      <c r="L1" s="7" t="s">
        <v>3</v>
      </c>
      <c r="M1" s="23" t="s">
        <v>60</v>
      </c>
      <c r="N1" s="8" t="s">
        <v>4</v>
      </c>
      <c r="O1" s="23" t="s">
        <v>61</v>
      </c>
      <c r="P1" s="21"/>
      <c r="Q1" s="3" t="s">
        <v>8</v>
      </c>
      <c r="R1" s="3" t="s">
        <v>9</v>
      </c>
      <c r="S1" s="3" t="s">
        <v>1</v>
      </c>
      <c r="T1" s="3" t="s">
        <v>2</v>
      </c>
      <c r="U1" s="3" t="s">
        <v>3</v>
      </c>
      <c r="V1" s="3" t="s">
        <v>4</v>
      </c>
      <c r="W1" s="4"/>
      <c r="X1" s="3" t="s">
        <v>5</v>
      </c>
      <c r="Y1" s="3" t="s">
        <v>98</v>
      </c>
      <c r="Z1" s="3" t="s">
        <v>6</v>
      </c>
      <c r="AA1" s="3" t="s">
        <v>10</v>
      </c>
      <c r="AB1" s="3" t="s">
        <v>7</v>
      </c>
      <c r="AC1" s="1"/>
      <c r="AD1" s="1"/>
      <c r="AE1" s="1"/>
      <c r="AF1" s="1"/>
      <c r="AG1" s="1"/>
      <c r="AH1" s="1"/>
      <c r="AI1" s="1"/>
    </row>
    <row r="2" spans="1:35" x14ac:dyDescent="0.25">
      <c r="A2" s="12">
        <v>1</v>
      </c>
      <c r="B2" s="9" t="s">
        <v>13</v>
      </c>
      <c r="C2" s="2">
        <v>440</v>
      </c>
      <c r="D2" s="2">
        <v>851</v>
      </c>
      <c r="E2" s="6">
        <v>611</v>
      </c>
      <c r="F2" s="24">
        <v>466</v>
      </c>
      <c r="G2" s="19">
        <v>1018</v>
      </c>
      <c r="H2" s="24">
        <v>291</v>
      </c>
      <c r="I2" s="9" t="s">
        <v>13</v>
      </c>
      <c r="J2" s="2">
        <v>722</v>
      </c>
      <c r="K2" s="2">
        <v>1500</v>
      </c>
      <c r="L2" s="6">
        <v>422</v>
      </c>
      <c r="M2" s="24">
        <v>236</v>
      </c>
      <c r="N2" s="19">
        <v>2320</v>
      </c>
      <c r="O2" s="24">
        <v>1713</v>
      </c>
      <c r="P2" s="22"/>
      <c r="Q2" s="2">
        <f>S2+T2</f>
        <v>3513</v>
      </c>
      <c r="R2" s="2">
        <f>U2+V2</f>
        <v>4371</v>
      </c>
      <c r="S2" s="2">
        <f>C2+J2</f>
        <v>1162</v>
      </c>
      <c r="T2" s="2">
        <f>D2+K2</f>
        <v>2351</v>
      </c>
      <c r="U2" s="2">
        <f>E2+L2</f>
        <v>1033</v>
      </c>
      <c r="V2" s="2">
        <f>G2+N2</f>
        <v>3338</v>
      </c>
      <c r="W2" s="5"/>
      <c r="X2" s="2">
        <f>S2/Q2</f>
        <v>0.33077142043837177</v>
      </c>
      <c r="Y2" s="2">
        <f t="shared" ref="Y2" si="0">S2/Q2*(S2/Q2-U2/R2+1)/2</f>
        <v>0.18100491220833892</v>
      </c>
      <c r="Z2" s="2">
        <f t="shared" ref="Z2" si="1">2*X2*AB2/(X2+AB2)</f>
        <v>0.40714786264891384</v>
      </c>
      <c r="AA2" s="2">
        <f t="shared" ref="AA2" si="2">(S2/(S2+U2)-T2/(T2+V2)+1)/2</f>
        <v>0.55806565922086782</v>
      </c>
      <c r="AB2" s="2">
        <f t="shared" ref="AB2" si="3">S2/(S2+U2)</f>
        <v>0.52938496583143513</v>
      </c>
      <c r="AC2" s="1"/>
      <c r="AD2" s="1"/>
      <c r="AE2" s="1"/>
      <c r="AF2" s="1"/>
      <c r="AG2" s="1"/>
      <c r="AH2" s="1"/>
      <c r="AI2" s="1"/>
    </row>
    <row r="3" spans="1:35" x14ac:dyDescent="0.25">
      <c r="A3" s="12">
        <v>2</v>
      </c>
      <c r="B3" s="9" t="s">
        <v>14</v>
      </c>
      <c r="C3" s="2">
        <v>258</v>
      </c>
      <c r="D3" s="2">
        <v>1033</v>
      </c>
      <c r="E3" s="6">
        <v>236</v>
      </c>
      <c r="F3" s="24">
        <v>178</v>
      </c>
      <c r="G3" s="19">
        <v>1393</v>
      </c>
      <c r="H3" s="24">
        <v>579</v>
      </c>
      <c r="I3" s="9" t="s">
        <v>14</v>
      </c>
      <c r="J3" s="2">
        <v>616</v>
      </c>
      <c r="K3" s="2">
        <v>1606</v>
      </c>
      <c r="L3" s="6">
        <v>1062</v>
      </c>
      <c r="M3" s="24">
        <v>1012</v>
      </c>
      <c r="N3" s="19">
        <v>1680</v>
      </c>
      <c r="O3" s="24">
        <v>937</v>
      </c>
      <c r="P3" s="22"/>
      <c r="Q3" s="2">
        <f t="shared" ref="Q3:Q7" si="4">S3+T3</f>
        <v>3513</v>
      </c>
      <c r="R3" s="2">
        <f t="shared" ref="R3:R7" si="5">U3+V3</f>
        <v>4371</v>
      </c>
      <c r="S3" s="2">
        <f t="shared" ref="S3:S7" si="6">C3+J3</f>
        <v>874</v>
      </c>
      <c r="T3" s="2">
        <f t="shared" ref="T3:T7" si="7">D3+K3</f>
        <v>2639</v>
      </c>
      <c r="U3" s="2">
        <f t="shared" ref="U3:U7" si="8">E3+L3</f>
        <v>1298</v>
      </c>
      <c r="V3" s="2">
        <f t="shared" ref="V3:V7" si="9">G3+N3</f>
        <v>3073</v>
      </c>
      <c r="W3" s="5"/>
      <c r="X3" s="2">
        <f t="shared" ref="X3:X7" si="10">S3/Q3</f>
        <v>0.24879020779960148</v>
      </c>
      <c r="Y3" s="2">
        <f t="shared" ref="Y3:Y7" si="11">S3/Q3*(S3/Q3-U3/R3+1)/2</f>
        <v>0.11840336365790738</v>
      </c>
      <c r="Z3" s="2">
        <f t="shared" ref="Z3:Z7" si="12">2*X3*AB3/(X3+AB3)</f>
        <v>0.30747581354441517</v>
      </c>
      <c r="AA3" s="2">
        <f t="shared" ref="AA3:AA7" si="13">(S3/(S3+U3)-T3/(T3+V3)+1)/2</f>
        <v>0.47019215144621385</v>
      </c>
      <c r="AB3" s="2">
        <f t="shared" ref="AB3:AB7" si="14">S3/(S3+U3)</f>
        <v>0.40239410681399634</v>
      </c>
      <c r="AC3" s="1"/>
      <c r="AD3" s="1"/>
      <c r="AE3" s="1"/>
      <c r="AF3" s="1"/>
      <c r="AG3" s="1"/>
      <c r="AH3" s="1"/>
      <c r="AI3" s="1"/>
    </row>
    <row r="4" spans="1:35" x14ac:dyDescent="0.25">
      <c r="A4" s="12">
        <v>3</v>
      </c>
      <c r="B4" s="9" t="s">
        <v>15</v>
      </c>
      <c r="C4" s="2">
        <v>53</v>
      </c>
      <c r="D4" s="2">
        <v>1238</v>
      </c>
      <c r="E4" s="6">
        <v>33</v>
      </c>
      <c r="F4" s="24">
        <v>27</v>
      </c>
      <c r="G4" s="19">
        <v>1596</v>
      </c>
      <c r="H4" s="24">
        <v>730</v>
      </c>
      <c r="I4" s="9" t="s">
        <v>15</v>
      </c>
      <c r="J4" s="2">
        <v>329</v>
      </c>
      <c r="K4" s="2">
        <v>1893</v>
      </c>
      <c r="L4" s="6">
        <v>53</v>
      </c>
      <c r="M4" s="24">
        <v>47</v>
      </c>
      <c r="N4" s="19">
        <v>2689</v>
      </c>
      <c r="O4" s="24">
        <v>1902</v>
      </c>
      <c r="P4" s="22"/>
      <c r="Q4" s="2">
        <f t="shared" si="4"/>
        <v>3513</v>
      </c>
      <c r="R4" s="2">
        <f t="shared" si="5"/>
        <v>4371</v>
      </c>
      <c r="S4" s="2">
        <f t="shared" si="6"/>
        <v>382</v>
      </c>
      <c r="T4" s="2">
        <f t="shared" si="7"/>
        <v>3131</v>
      </c>
      <c r="U4" s="2">
        <f t="shared" si="8"/>
        <v>86</v>
      </c>
      <c r="V4" s="2">
        <f t="shared" si="9"/>
        <v>4285</v>
      </c>
      <c r="W4" s="5"/>
      <c r="X4" s="2">
        <f t="shared" si="10"/>
        <v>0.10873896954170224</v>
      </c>
      <c r="Y4" s="2">
        <f t="shared" si="11"/>
        <v>5.9211839754237348E-2</v>
      </c>
      <c r="Z4" s="2">
        <f t="shared" si="12"/>
        <v>0.19191158000502384</v>
      </c>
      <c r="AA4" s="2">
        <f t="shared" si="13"/>
        <v>0.6970220313666915</v>
      </c>
      <c r="AB4" s="2">
        <f t="shared" si="14"/>
        <v>0.81623931623931623</v>
      </c>
      <c r="AC4" s="1"/>
      <c r="AD4" s="1"/>
      <c r="AE4" s="1"/>
      <c r="AF4" s="1"/>
      <c r="AG4" s="1"/>
      <c r="AH4" s="1"/>
      <c r="AI4" s="1"/>
    </row>
    <row r="5" spans="1:35" x14ac:dyDescent="0.25">
      <c r="A5" s="12">
        <v>4</v>
      </c>
      <c r="B5" s="9" t="s">
        <v>16</v>
      </c>
      <c r="C5" s="2">
        <v>129</v>
      </c>
      <c r="D5" s="2">
        <v>1162</v>
      </c>
      <c r="E5" s="6">
        <v>111</v>
      </c>
      <c r="F5" s="24">
        <v>78</v>
      </c>
      <c r="G5" s="19">
        <v>1518</v>
      </c>
      <c r="H5" s="24">
        <v>679</v>
      </c>
      <c r="I5" s="9" t="s">
        <v>16</v>
      </c>
      <c r="J5" s="2">
        <v>789</v>
      </c>
      <c r="K5" s="2">
        <v>1433</v>
      </c>
      <c r="L5" s="6">
        <v>563</v>
      </c>
      <c r="M5" s="24">
        <v>556</v>
      </c>
      <c r="N5" s="19">
        <v>2179</v>
      </c>
      <c r="O5" s="24">
        <v>1393</v>
      </c>
      <c r="P5" s="22"/>
      <c r="Q5" s="2">
        <f t="shared" si="4"/>
        <v>3513</v>
      </c>
      <c r="R5" s="2">
        <f t="shared" si="5"/>
        <v>4371</v>
      </c>
      <c r="S5" s="2">
        <f t="shared" si="6"/>
        <v>918</v>
      </c>
      <c r="T5" s="2">
        <f t="shared" si="7"/>
        <v>2595</v>
      </c>
      <c r="U5" s="2">
        <f t="shared" si="8"/>
        <v>674</v>
      </c>
      <c r="V5" s="2">
        <f t="shared" si="9"/>
        <v>3697</v>
      </c>
      <c r="W5" s="5"/>
      <c r="X5" s="2">
        <f t="shared" si="10"/>
        <v>0.26131511528608026</v>
      </c>
      <c r="Y5" s="2">
        <f t="shared" si="11"/>
        <v>0.14465320210666976</v>
      </c>
      <c r="Z5" s="2">
        <f t="shared" si="12"/>
        <v>0.35964740450538685</v>
      </c>
      <c r="AA5" s="2">
        <f t="shared" si="13"/>
        <v>0.5821023426094234</v>
      </c>
      <c r="AB5" s="2">
        <f t="shared" si="14"/>
        <v>0.5766331658291457</v>
      </c>
      <c r="AC5" s="1"/>
      <c r="AD5" s="1"/>
      <c r="AE5" s="1"/>
      <c r="AF5" s="1"/>
      <c r="AG5" s="1"/>
      <c r="AH5" s="1"/>
      <c r="AI5" s="1"/>
    </row>
    <row r="6" spans="1:35" x14ac:dyDescent="0.25">
      <c r="A6" s="12">
        <v>5</v>
      </c>
      <c r="B6" s="9" t="s">
        <v>17</v>
      </c>
      <c r="C6" s="2">
        <v>204</v>
      </c>
      <c r="D6" s="2">
        <v>1087</v>
      </c>
      <c r="E6" s="6">
        <v>95</v>
      </c>
      <c r="F6" s="24">
        <v>23</v>
      </c>
      <c r="G6" s="19">
        <v>1534</v>
      </c>
      <c r="H6" s="24">
        <v>734</v>
      </c>
      <c r="I6" s="9" t="s">
        <v>17</v>
      </c>
      <c r="J6" s="2">
        <v>470</v>
      </c>
      <c r="K6" s="2">
        <v>1752</v>
      </c>
      <c r="L6" s="6">
        <v>439</v>
      </c>
      <c r="M6" s="24">
        <v>296</v>
      </c>
      <c r="N6" s="19">
        <v>2303</v>
      </c>
      <c r="O6" s="24">
        <v>1653</v>
      </c>
      <c r="P6" s="22"/>
      <c r="Q6" s="2">
        <f t="shared" si="4"/>
        <v>3513</v>
      </c>
      <c r="R6" s="2">
        <f t="shared" si="5"/>
        <v>4371</v>
      </c>
      <c r="S6" s="2">
        <f t="shared" si="6"/>
        <v>674</v>
      </c>
      <c r="T6" s="2">
        <f t="shared" si="7"/>
        <v>2839</v>
      </c>
      <c r="U6" s="2">
        <f t="shared" si="8"/>
        <v>534</v>
      </c>
      <c r="V6" s="2">
        <f t="shared" si="9"/>
        <v>3837</v>
      </c>
      <c r="W6" s="5"/>
      <c r="X6" s="2">
        <f t="shared" si="10"/>
        <v>0.19185881013378878</v>
      </c>
      <c r="Y6" s="2">
        <f t="shared" si="11"/>
        <v>0.10261472243305754</v>
      </c>
      <c r="Z6" s="2">
        <f t="shared" si="12"/>
        <v>0.28553272611734798</v>
      </c>
      <c r="AA6" s="2">
        <f t="shared" si="13"/>
        <v>0.56634618818422422</v>
      </c>
      <c r="AB6" s="2">
        <f t="shared" si="14"/>
        <v>0.55794701986754969</v>
      </c>
      <c r="AC6" s="1"/>
      <c r="AD6" s="1"/>
      <c r="AE6" s="1"/>
      <c r="AF6" s="1"/>
      <c r="AG6" s="1"/>
      <c r="AH6" s="1"/>
      <c r="AI6" s="1"/>
    </row>
    <row r="7" spans="1:35" ht="15.75" thickBot="1" x14ac:dyDescent="0.3">
      <c r="A7" s="12">
        <v>6</v>
      </c>
      <c r="B7" s="9" t="s">
        <v>18</v>
      </c>
      <c r="C7" s="2">
        <v>491</v>
      </c>
      <c r="D7" s="2">
        <v>800</v>
      </c>
      <c r="E7" s="6">
        <v>324</v>
      </c>
      <c r="F7" s="24">
        <v>138</v>
      </c>
      <c r="G7" s="19">
        <v>1305</v>
      </c>
      <c r="H7" s="24">
        <v>619</v>
      </c>
      <c r="I7" s="9" t="s">
        <v>18</v>
      </c>
      <c r="J7" s="2">
        <v>770</v>
      </c>
      <c r="K7" s="2">
        <v>1452</v>
      </c>
      <c r="L7" s="6">
        <v>737</v>
      </c>
      <c r="M7" s="24">
        <v>273</v>
      </c>
      <c r="N7" s="19">
        <v>2005</v>
      </c>
      <c r="O7" s="24">
        <v>1676</v>
      </c>
      <c r="P7" s="22"/>
      <c r="Q7" s="2">
        <f t="shared" si="4"/>
        <v>3513</v>
      </c>
      <c r="R7" s="2">
        <f t="shared" si="5"/>
        <v>4371</v>
      </c>
      <c r="S7" s="2">
        <f t="shared" si="6"/>
        <v>1261</v>
      </c>
      <c r="T7" s="2">
        <f t="shared" si="7"/>
        <v>2252</v>
      </c>
      <c r="U7" s="2">
        <f t="shared" si="8"/>
        <v>1061</v>
      </c>
      <c r="V7" s="2">
        <f t="shared" si="9"/>
        <v>3310</v>
      </c>
      <c r="W7" s="5"/>
      <c r="X7" s="2">
        <f t="shared" si="10"/>
        <v>0.35895246228294903</v>
      </c>
      <c r="Y7" s="2">
        <f t="shared" si="11"/>
        <v>0.20033428502733186</v>
      </c>
      <c r="Z7" s="2">
        <f t="shared" si="12"/>
        <v>0.43221936589545845</v>
      </c>
      <c r="AA7" s="2">
        <f t="shared" si="13"/>
        <v>0.56908799745783267</v>
      </c>
      <c r="AB7" s="2">
        <f t="shared" si="14"/>
        <v>0.54306632213608963</v>
      </c>
      <c r="AC7" s="1"/>
      <c r="AD7" s="1"/>
      <c r="AE7" s="1"/>
      <c r="AF7" s="1"/>
      <c r="AG7" s="1"/>
      <c r="AH7" s="1"/>
      <c r="AI7" s="1"/>
    </row>
    <row r="8" spans="1:35" ht="15.75" thickBot="1" x14ac:dyDescent="0.3">
      <c r="A8" s="3"/>
      <c r="B8" s="8"/>
      <c r="C8" s="8"/>
      <c r="D8" s="8"/>
      <c r="E8" s="8"/>
      <c r="F8" s="24"/>
      <c r="G8" s="8"/>
      <c r="H8" s="24"/>
      <c r="I8" s="8"/>
      <c r="J8" s="8"/>
      <c r="K8" s="8"/>
      <c r="L8" s="8"/>
      <c r="M8" s="24"/>
      <c r="N8" s="8"/>
      <c r="O8" s="24"/>
      <c r="P8" s="10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/>
      <c r="AC8" s="1"/>
      <c r="AD8" s="39"/>
      <c r="AE8" s="40"/>
      <c r="AF8" s="40" t="s">
        <v>104</v>
      </c>
      <c r="AG8" s="40"/>
      <c r="AH8" s="41"/>
      <c r="AI8" s="1"/>
    </row>
    <row r="9" spans="1:35" x14ac:dyDescent="0.25">
      <c r="A9" s="12">
        <v>1</v>
      </c>
      <c r="B9" s="9" t="s">
        <v>19</v>
      </c>
      <c r="C9" s="2">
        <v>509</v>
      </c>
      <c r="D9" s="2">
        <v>782</v>
      </c>
      <c r="E9" s="6">
        <v>802</v>
      </c>
      <c r="F9" s="24">
        <v>632</v>
      </c>
      <c r="G9" s="19">
        <v>827</v>
      </c>
      <c r="H9" s="24">
        <v>125</v>
      </c>
      <c r="I9" s="9" t="s">
        <v>19</v>
      </c>
      <c r="J9" s="2">
        <v>1075</v>
      </c>
      <c r="K9" s="2">
        <v>1147</v>
      </c>
      <c r="L9" s="6">
        <v>1324</v>
      </c>
      <c r="M9" s="24">
        <v>1108</v>
      </c>
      <c r="N9" s="19">
        <v>1418</v>
      </c>
      <c r="O9" s="24">
        <v>841</v>
      </c>
      <c r="P9" s="21"/>
      <c r="Q9" s="2">
        <f>S9+T9</f>
        <v>3513</v>
      </c>
      <c r="R9" s="2">
        <f>U9+V9</f>
        <v>4371</v>
      </c>
      <c r="S9" s="2">
        <f>C9+J9</f>
        <v>1584</v>
      </c>
      <c r="T9" s="2">
        <f>D9+K9</f>
        <v>1929</v>
      </c>
      <c r="U9" s="2">
        <f>E9+L9</f>
        <v>2126</v>
      </c>
      <c r="V9" s="2">
        <f>G9+N9</f>
        <v>2245</v>
      </c>
      <c r="W9" s="4"/>
      <c r="X9" s="2">
        <f>S9/Q9</f>
        <v>0.45089666951323654</v>
      </c>
      <c r="Y9" s="2">
        <f t="shared" ref="Y9:Y14" si="15">S9/Q9*(S9/Q9-U9/R9+1)/2</f>
        <v>0.2174469738744243</v>
      </c>
      <c r="Z9" s="2">
        <f t="shared" ref="Z9:Z14" si="16">2*X9*AB9/(X9+AB9)</f>
        <v>0.4385989201162952</v>
      </c>
      <c r="AA9" s="2">
        <f t="shared" ref="AA9:AA14" si="17">(S9/(S9+U9)-T9/(T9+V9)+1)/2</f>
        <v>0.48240377797609901</v>
      </c>
      <c r="AB9" s="2">
        <f t="shared" ref="AB9:AB14" si="18">S9/(S9+U9)</f>
        <v>0.42695417789757412</v>
      </c>
      <c r="AC9" s="1"/>
      <c r="AD9" s="42">
        <v>0.51717247099999997</v>
      </c>
      <c r="AE9" s="43">
        <v>0.19845111300000001</v>
      </c>
      <c r="AF9" s="50"/>
      <c r="AG9" s="43">
        <f>AD9*100</f>
        <v>51.717247099999994</v>
      </c>
      <c r="AH9" s="44">
        <f>AE9*100</f>
        <v>19.845111300000003</v>
      </c>
      <c r="AI9" s="1"/>
    </row>
    <row r="10" spans="1:35" x14ac:dyDescent="0.25">
      <c r="A10" s="12">
        <v>2</v>
      </c>
      <c r="B10" s="9" t="s">
        <v>20</v>
      </c>
      <c r="C10" s="2">
        <v>473</v>
      </c>
      <c r="D10" s="2">
        <v>818</v>
      </c>
      <c r="E10" s="6">
        <v>643</v>
      </c>
      <c r="F10" s="24">
        <v>492</v>
      </c>
      <c r="G10" s="19">
        <v>986</v>
      </c>
      <c r="H10" s="24">
        <v>265</v>
      </c>
      <c r="I10" s="9" t="s">
        <v>20</v>
      </c>
      <c r="J10" s="2">
        <v>845</v>
      </c>
      <c r="K10" s="2">
        <v>1377</v>
      </c>
      <c r="L10" s="6">
        <v>467</v>
      </c>
      <c r="M10" s="24">
        <v>277</v>
      </c>
      <c r="N10" s="19">
        <v>2275</v>
      </c>
      <c r="O10" s="24">
        <v>1672</v>
      </c>
      <c r="P10" s="22"/>
      <c r="Q10" s="2">
        <f t="shared" ref="Q10:Q15" si="19">S10+T10</f>
        <v>3513</v>
      </c>
      <c r="R10" s="2">
        <f t="shared" ref="R10:R15" si="20">U10+V10</f>
        <v>4371</v>
      </c>
      <c r="S10" s="2">
        <f t="shared" ref="S10:S15" si="21">C10+J10</f>
        <v>1318</v>
      </c>
      <c r="T10" s="2">
        <f t="shared" ref="T10:T15" si="22">D10+K10</f>
        <v>2195</v>
      </c>
      <c r="U10" s="2">
        <f t="shared" ref="U10:U15" si="23">E10+L10</f>
        <v>1110</v>
      </c>
      <c r="V10" s="2">
        <f t="shared" ref="V10:V15" si="24">G10+N10</f>
        <v>3261</v>
      </c>
      <c r="W10" s="5"/>
      <c r="X10" s="2">
        <f t="shared" ref="X10:X15" si="25">S10/Q10</f>
        <v>0.37517791061770567</v>
      </c>
      <c r="Y10" s="2">
        <f t="shared" si="15"/>
        <v>0.21033063547912889</v>
      </c>
      <c r="Z10" s="2">
        <f t="shared" si="16"/>
        <v>0.44369634741625991</v>
      </c>
      <c r="AA10" s="2">
        <f t="shared" si="17"/>
        <v>0.57026211187176012</v>
      </c>
      <c r="AB10" s="2">
        <f t="shared" si="18"/>
        <v>0.54283360790774304</v>
      </c>
      <c r="AC10" s="1"/>
      <c r="AD10" s="45">
        <v>0.59162303699999996</v>
      </c>
      <c r="AE10" s="2">
        <v>0.10465116300000001</v>
      </c>
      <c r="AF10" s="51"/>
      <c r="AG10" s="2">
        <f>AD10*100</f>
        <v>59.162303699999995</v>
      </c>
      <c r="AH10" s="46">
        <f>AE10*100</f>
        <v>10.4651163</v>
      </c>
      <c r="AI10" s="1"/>
    </row>
    <row r="11" spans="1:35" x14ac:dyDescent="0.25">
      <c r="A11" s="12">
        <v>3</v>
      </c>
      <c r="B11" s="9" t="s">
        <v>21</v>
      </c>
      <c r="C11" s="2">
        <v>492</v>
      </c>
      <c r="D11" s="2">
        <v>799</v>
      </c>
      <c r="E11" s="6">
        <v>708</v>
      </c>
      <c r="F11" s="24">
        <v>541</v>
      </c>
      <c r="G11" s="19">
        <v>921</v>
      </c>
      <c r="H11" s="24">
        <v>216</v>
      </c>
      <c r="I11" s="9" t="s">
        <v>21</v>
      </c>
      <c r="J11" s="2">
        <v>1157</v>
      </c>
      <c r="K11" s="2">
        <v>1065</v>
      </c>
      <c r="L11" s="6">
        <v>898</v>
      </c>
      <c r="M11" s="24">
        <v>705</v>
      </c>
      <c r="N11" s="19">
        <v>1844</v>
      </c>
      <c r="O11" s="24">
        <v>1244</v>
      </c>
      <c r="P11" s="22"/>
      <c r="Q11" s="2">
        <f t="shared" si="19"/>
        <v>3513</v>
      </c>
      <c r="R11" s="2">
        <f t="shared" si="20"/>
        <v>4371</v>
      </c>
      <c r="S11" s="2">
        <f t="shared" si="21"/>
        <v>1649</v>
      </c>
      <c r="T11" s="2">
        <f t="shared" si="22"/>
        <v>1864</v>
      </c>
      <c r="U11" s="2">
        <f t="shared" si="23"/>
        <v>1606</v>
      </c>
      <c r="V11" s="2">
        <f t="shared" si="24"/>
        <v>2765</v>
      </c>
      <c r="W11" s="5"/>
      <c r="X11" s="2">
        <f t="shared" si="25"/>
        <v>0.46939937375462565</v>
      </c>
      <c r="Y11" s="2">
        <f t="shared" si="15"/>
        <v>0.25863382843727029</v>
      </c>
      <c r="Z11" s="2">
        <f t="shared" si="16"/>
        <v>0.48729314420803788</v>
      </c>
      <c r="AA11" s="2">
        <f t="shared" si="17"/>
        <v>0.55196322921115426</v>
      </c>
      <c r="AB11" s="2">
        <f t="shared" si="18"/>
        <v>0.50660522273425501</v>
      </c>
      <c r="AC11" s="1"/>
      <c r="AD11" s="45">
        <v>0.46949891100000002</v>
      </c>
      <c r="AE11" s="2">
        <v>0.14985163200000001</v>
      </c>
      <c r="AF11" s="51"/>
      <c r="AG11" s="2">
        <f>AD11*100</f>
        <v>46.949891100000002</v>
      </c>
      <c r="AH11" s="46">
        <f>AE11*100</f>
        <v>14.985163200000001</v>
      </c>
      <c r="AI11" s="1"/>
    </row>
    <row r="12" spans="1:35" x14ac:dyDescent="0.25">
      <c r="A12" s="12">
        <v>4</v>
      </c>
      <c r="B12" s="9" t="s">
        <v>22</v>
      </c>
      <c r="C12" s="2">
        <v>512</v>
      </c>
      <c r="D12" s="2">
        <v>779</v>
      </c>
      <c r="E12" s="6">
        <v>662</v>
      </c>
      <c r="F12" s="24">
        <v>480</v>
      </c>
      <c r="G12" s="19">
        <v>967</v>
      </c>
      <c r="H12" s="24">
        <v>277</v>
      </c>
      <c r="I12" s="9" t="s">
        <v>22</v>
      </c>
      <c r="J12" s="2">
        <v>1036</v>
      </c>
      <c r="K12" s="2">
        <v>1186</v>
      </c>
      <c r="L12" s="6">
        <v>800</v>
      </c>
      <c r="M12" s="24">
        <v>502</v>
      </c>
      <c r="N12" s="19">
        <v>1942</v>
      </c>
      <c r="O12" s="24">
        <v>1447</v>
      </c>
      <c r="P12" s="22"/>
      <c r="Q12" s="2">
        <f t="shared" si="19"/>
        <v>3513</v>
      </c>
      <c r="R12" s="2">
        <f t="shared" si="20"/>
        <v>4371</v>
      </c>
      <c r="S12" s="2">
        <f t="shared" si="21"/>
        <v>1548</v>
      </c>
      <c r="T12" s="2">
        <f t="shared" si="22"/>
        <v>1965</v>
      </c>
      <c r="U12" s="2">
        <f t="shared" si="23"/>
        <v>1462</v>
      </c>
      <c r="V12" s="2">
        <f t="shared" si="24"/>
        <v>2909</v>
      </c>
      <c r="W12" s="5"/>
      <c r="X12" s="2">
        <f t="shared" si="25"/>
        <v>0.44064901793339029</v>
      </c>
      <c r="Y12" s="2">
        <f t="shared" si="15"/>
        <v>0.24371675461450215</v>
      </c>
      <c r="Z12" s="2">
        <f t="shared" si="16"/>
        <v>0.47462823854054881</v>
      </c>
      <c r="AA12" s="2">
        <f t="shared" si="17"/>
        <v>0.5555630458995251</v>
      </c>
      <c r="AB12" s="2">
        <f t="shared" si="18"/>
        <v>0.51428571428571423</v>
      </c>
      <c r="AC12" s="1"/>
      <c r="AD12" s="45">
        <v>0.42729970299999998</v>
      </c>
      <c r="AE12" s="2">
        <v>0.196629213</v>
      </c>
      <c r="AF12" s="51"/>
      <c r="AG12" s="2">
        <f>AD12*100</f>
        <v>42.729970299999998</v>
      </c>
      <c r="AH12" s="46">
        <f>AE12*100</f>
        <v>19.662921300000001</v>
      </c>
      <c r="AI12" s="1"/>
    </row>
    <row r="13" spans="1:35" x14ac:dyDescent="0.25">
      <c r="A13" s="12">
        <v>5</v>
      </c>
      <c r="B13" s="9" t="s">
        <v>23</v>
      </c>
      <c r="C13" s="2">
        <v>546</v>
      </c>
      <c r="D13" s="2">
        <v>745</v>
      </c>
      <c r="E13" s="6">
        <v>697</v>
      </c>
      <c r="F13" s="24">
        <v>502</v>
      </c>
      <c r="G13" s="19">
        <v>932</v>
      </c>
      <c r="H13" s="24">
        <v>255</v>
      </c>
      <c r="I13" s="9" t="s">
        <v>23</v>
      </c>
      <c r="J13" s="2">
        <v>1146</v>
      </c>
      <c r="K13" s="2">
        <v>1076</v>
      </c>
      <c r="L13" s="6">
        <v>1000</v>
      </c>
      <c r="M13" s="24">
        <v>443</v>
      </c>
      <c r="N13" s="19">
        <v>1742</v>
      </c>
      <c r="O13" s="24">
        <v>1506</v>
      </c>
      <c r="P13" s="22"/>
      <c r="Q13" s="2">
        <f t="shared" si="19"/>
        <v>3513</v>
      </c>
      <c r="R13" s="2">
        <f t="shared" si="20"/>
        <v>4371</v>
      </c>
      <c r="S13" s="2">
        <f t="shared" si="21"/>
        <v>1692</v>
      </c>
      <c r="T13" s="2">
        <f t="shared" si="22"/>
        <v>1821</v>
      </c>
      <c r="U13" s="2">
        <f t="shared" si="23"/>
        <v>1697</v>
      </c>
      <c r="V13" s="2">
        <f t="shared" si="24"/>
        <v>2674</v>
      </c>
      <c r="W13" s="5"/>
      <c r="X13" s="2">
        <f t="shared" si="25"/>
        <v>0.4816396242527754</v>
      </c>
      <c r="Y13" s="2">
        <f t="shared" si="15"/>
        <v>0.26331212901070944</v>
      </c>
      <c r="Z13" s="2">
        <f t="shared" si="16"/>
        <v>0.49029266879165462</v>
      </c>
      <c r="AA13" s="2">
        <f t="shared" si="17"/>
        <v>0.54707276141386563</v>
      </c>
      <c r="AB13" s="2">
        <f t="shared" si="18"/>
        <v>0.49926231926822073</v>
      </c>
      <c r="AC13" s="1"/>
      <c r="AD13" s="45">
        <v>0.62908777999999999</v>
      </c>
      <c r="AE13" s="2">
        <v>0.38431752200000002</v>
      </c>
      <c r="AF13" s="51"/>
      <c r="AG13" s="2">
        <f>AD13*100</f>
        <v>62.908777999999998</v>
      </c>
      <c r="AH13" s="46">
        <f>AE13*100</f>
        <v>38.431752200000005</v>
      </c>
      <c r="AI13" s="1"/>
    </row>
    <row r="14" spans="1:35" x14ac:dyDescent="0.25">
      <c r="A14" s="12">
        <v>6</v>
      </c>
      <c r="B14" s="9" t="s">
        <v>24</v>
      </c>
      <c r="C14" s="2">
        <v>294</v>
      </c>
      <c r="D14" s="2">
        <v>997</v>
      </c>
      <c r="E14" s="6">
        <v>268</v>
      </c>
      <c r="F14" s="24">
        <v>204</v>
      </c>
      <c r="G14" s="19">
        <v>1361</v>
      </c>
      <c r="H14" s="24">
        <v>553</v>
      </c>
      <c r="I14" s="9" t="s">
        <v>24</v>
      </c>
      <c r="J14" s="2">
        <v>794</v>
      </c>
      <c r="K14" s="2">
        <v>1428</v>
      </c>
      <c r="L14" s="6">
        <v>1092</v>
      </c>
      <c r="M14" s="24">
        <v>1036</v>
      </c>
      <c r="N14" s="19">
        <v>1650</v>
      </c>
      <c r="O14" s="24">
        <v>913</v>
      </c>
      <c r="P14" s="22"/>
      <c r="Q14" s="2">
        <f t="shared" si="19"/>
        <v>3513</v>
      </c>
      <c r="R14" s="2">
        <f t="shared" si="20"/>
        <v>4371</v>
      </c>
      <c r="S14" s="2">
        <f t="shared" si="21"/>
        <v>1088</v>
      </c>
      <c r="T14" s="2">
        <f t="shared" si="22"/>
        <v>2425</v>
      </c>
      <c r="U14" s="2">
        <f t="shared" si="23"/>
        <v>1360</v>
      </c>
      <c r="V14" s="2">
        <f t="shared" si="24"/>
        <v>3011</v>
      </c>
      <c r="W14" s="5"/>
      <c r="X14" s="2">
        <f t="shared" si="25"/>
        <v>0.30970680330202105</v>
      </c>
      <c r="Y14" s="2">
        <f t="shared" si="15"/>
        <v>0.15463121614926789</v>
      </c>
      <c r="Z14" s="2">
        <f t="shared" si="16"/>
        <v>0.36503942291561814</v>
      </c>
      <c r="AA14" s="2">
        <f t="shared" si="17"/>
        <v>0.4991721854304636</v>
      </c>
      <c r="AB14" s="2">
        <f t="shared" si="18"/>
        <v>0.44444444444444442</v>
      </c>
      <c r="AC14" s="1"/>
      <c r="AD14" s="45">
        <v>0.43979057599999999</v>
      </c>
      <c r="AE14" s="2">
        <v>0.27906976700000002</v>
      </c>
      <c r="AF14" s="51"/>
      <c r="AG14" s="2">
        <f>AD14*100</f>
        <v>43.979057599999997</v>
      </c>
      <c r="AH14" s="46">
        <f>AE14*100</f>
        <v>27.906976700000001</v>
      </c>
      <c r="AI14" s="1"/>
    </row>
    <row r="15" spans="1:35" x14ac:dyDescent="0.25">
      <c r="A15" s="12">
        <v>7</v>
      </c>
      <c r="B15" s="9" t="s">
        <v>25</v>
      </c>
      <c r="C15" s="2">
        <v>352</v>
      </c>
      <c r="D15" s="2">
        <v>939</v>
      </c>
      <c r="E15" s="6">
        <v>336</v>
      </c>
      <c r="F15" s="24">
        <v>253</v>
      </c>
      <c r="G15" s="19">
        <v>1293</v>
      </c>
      <c r="H15" s="24">
        <v>504</v>
      </c>
      <c r="I15" s="9" t="s">
        <v>25</v>
      </c>
      <c r="J15" s="2">
        <v>986</v>
      </c>
      <c r="K15" s="2">
        <v>1236</v>
      </c>
      <c r="L15" s="6">
        <v>1486</v>
      </c>
      <c r="M15" s="24">
        <v>1430</v>
      </c>
      <c r="N15" s="19">
        <v>1256</v>
      </c>
      <c r="O15" s="24">
        <v>519</v>
      </c>
      <c r="P15" s="22"/>
      <c r="Q15" s="2">
        <f t="shared" si="19"/>
        <v>3513</v>
      </c>
      <c r="R15" s="2">
        <f t="shared" si="20"/>
        <v>4371</v>
      </c>
      <c r="S15" s="2">
        <f t="shared" si="21"/>
        <v>1338</v>
      </c>
      <c r="T15" s="2">
        <f t="shared" si="22"/>
        <v>2175</v>
      </c>
      <c r="U15" s="2">
        <f t="shared" si="23"/>
        <v>1822</v>
      </c>
      <c r="V15" s="2">
        <f t="shared" si="24"/>
        <v>2549</v>
      </c>
      <c r="W15" s="5"/>
      <c r="X15" s="2">
        <f t="shared" si="25"/>
        <v>0.38087105038428692</v>
      </c>
      <c r="Y15" s="2">
        <f t="shared" ref="Y15:Y23" si="26">S15/Q15*(S15/Q15-U15/R15+1)/2</f>
        <v>0.18358609224063091</v>
      </c>
      <c r="Z15" s="2">
        <f t="shared" ref="Z15:Z23" si="27">2*X15*AB15/(X15+AB15)</f>
        <v>0.40101903191967631</v>
      </c>
      <c r="AA15" s="2">
        <f t="shared" ref="AA15:AA23" si="28">(S15/(S15+U15)-T15/(T15+V15)+1)/2</f>
        <v>0.48150140944704656</v>
      </c>
      <c r="AB15" s="2">
        <f t="shared" ref="AB15:AB23" si="29">S15/(S15+U15)</f>
        <v>0.42341772151898732</v>
      </c>
      <c r="AC15" s="1"/>
      <c r="AD15" s="45">
        <v>0.51945080099999996</v>
      </c>
      <c r="AE15" s="2">
        <v>0.22255192900000001</v>
      </c>
      <c r="AF15" s="51"/>
      <c r="AG15" s="2">
        <f>AD15*100</f>
        <v>51.945080099999998</v>
      </c>
      <c r="AH15" s="46">
        <f>AE15*100</f>
        <v>22.255192900000001</v>
      </c>
      <c r="AI15" s="1"/>
    </row>
    <row r="16" spans="1:35" x14ac:dyDescent="0.25">
      <c r="A16" s="12">
        <v>8</v>
      </c>
      <c r="B16" s="9" t="s">
        <v>26</v>
      </c>
      <c r="C16" s="2">
        <v>409</v>
      </c>
      <c r="D16" s="2">
        <v>882</v>
      </c>
      <c r="E16" s="6">
        <v>297</v>
      </c>
      <c r="F16" s="24">
        <v>197</v>
      </c>
      <c r="G16" s="19">
        <v>1332</v>
      </c>
      <c r="H16" s="24">
        <v>560</v>
      </c>
      <c r="I16" s="9" t="s">
        <v>26</v>
      </c>
      <c r="J16" s="2">
        <v>953</v>
      </c>
      <c r="K16" s="2">
        <v>1269</v>
      </c>
      <c r="L16" s="6">
        <v>1437</v>
      </c>
      <c r="M16" s="24">
        <v>1254</v>
      </c>
      <c r="N16" s="19">
        <v>1305</v>
      </c>
      <c r="O16" s="24">
        <v>695</v>
      </c>
      <c r="P16" s="22"/>
      <c r="Q16" s="2">
        <f t="shared" ref="Q16:Q23" si="30">S16+T16</f>
        <v>3513</v>
      </c>
      <c r="R16" s="2">
        <f t="shared" ref="R16:R23" si="31">U16+V16</f>
        <v>4371</v>
      </c>
      <c r="S16" s="2">
        <f t="shared" ref="S16:S23" si="32">C16+J16</f>
        <v>1362</v>
      </c>
      <c r="T16" s="2">
        <f t="shared" ref="T16:T23" si="33">D16+K16</f>
        <v>2151</v>
      </c>
      <c r="U16" s="2">
        <f t="shared" ref="U16:U23" si="34">E16+L16</f>
        <v>1734</v>
      </c>
      <c r="V16" s="2">
        <f t="shared" ref="V16:V23" si="35">G16+N16</f>
        <v>2637</v>
      </c>
      <c r="W16" s="5"/>
      <c r="X16" s="2">
        <f t="shared" ref="X16:X23" si="36">S16/Q16</f>
        <v>0.38770281810418444</v>
      </c>
      <c r="Y16" s="2">
        <f t="shared" si="26"/>
        <v>0.19210621497266051</v>
      </c>
      <c r="Z16" s="2">
        <f t="shared" si="27"/>
        <v>0.41216522923286425</v>
      </c>
      <c r="AA16" s="2">
        <f t="shared" si="28"/>
        <v>0.49533718015970157</v>
      </c>
      <c r="AB16" s="2">
        <f t="shared" si="29"/>
        <v>0.43992248062015504</v>
      </c>
      <c r="AC16" s="1"/>
      <c r="AD16" s="45">
        <v>0.276964392</v>
      </c>
      <c r="AE16" s="2">
        <v>0.18352059900000001</v>
      </c>
      <c r="AF16" s="51"/>
      <c r="AG16" s="2">
        <f>AD16*100</f>
        <v>27.6964392</v>
      </c>
      <c r="AH16" s="46">
        <f>AE16*100</f>
        <v>18.3520599</v>
      </c>
      <c r="AI16" s="1"/>
    </row>
    <row r="17" spans="1:35" x14ac:dyDescent="0.25">
      <c r="A17" s="12">
        <v>9</v>
      </c>
      <c r="B17" s="9" t="s">
        <v>27</v>
      </c>
      <c r="C17" s="2">
        <v>555</v>
      </c>
      <c r="D17" s="2">
        <v>736</v>
      </c>
      <c r="E17" s="6">
        <v>493</v>
      </c>
      <c r="F17" s="24">
        <v>285</v>
      </c>
      <c r="G17" s="19">
        <v>1136</v>
      </c>
      <c r="H17" s="24">
        <v>472</v>
      </c>
      <c r="I17" s="9" t="s">
        <v>27</v>
      </c>
      <c r="J17" s="2">
        <v>1224</v>
      </c>
      <c r="K17" s="2">
        <v>998</v>
      </c>
      <c r="L17" s="6">
        <v>1705</v>
      </c>
      <c r="M17" s="24">
        <v>1220</v>
      </c>
      <c r="N17" s="19">
        <v>1037</v>
      </c>
      <c r="O17" s="24">
        <v>729</v>
      </c>
      <c r="P17" s="22"/>
      <c r="Q17" s="2">
        <f t="shared" si="30"/>
        <v>3513</v>
      </c>
      <c r="R17" s="2">
        <f t="shared" si="31"/>
        <v>4371</v>
      </c>
      <c r="S17" s="2">
        <f t="shared" si="32"/>
        <v>1779</v>
      </c>
      <c r="T17" s="2">
        <f t="shared" si="33"/>
        <v>1734</v>
      </c>
      <c r="U17" s="2">
        <f t="shared" si="34"/>
        <v>2198</v>
      </c>
      <c r="V17" s="2">
        <f t="shared" si="35"/>
        <v>2173</v>
      </c>
      <c r="W17" s="5"/>
      <c r="X17" s="2">
        <f t="shared" si="36"/>
        <v>0.50640478223740393</v>
      </c>
      <c r="Y17" s="2">
        <f t="shared" si="26"/>
        <v>0.25409999986067028</v>
      </c>
      <c r="Z17" s="2">
        <f t="shared" si="27"/>
        <v>0.47503337783711613</v>
      </c>
      <c r="AA17" s="2">
        <f t="shared" si="28"/>
        <v>0.50175165764703222</v>
      </c>
      <c r="AB17" s="2">
        <f t="shared" si="29"/>
        <v>0.44732210208700024</v>
      </c>
      <c r="AC17" s="1"/>
      <c r="AD17" s="45">
        <v>0.40732265400000001</v>
      </c>
      <c r="AE17" s="2">
        <v>0.15174363799999999</v>
      </c>
      <c r="AF17" s="51"/>
      <c r="AG17" s="2">
        <f>AD17*100</f>
        <v>40.732265400000003</v>
      </c>
      <c r="AH17" s="46">
        <f>AE17*100</f>
        <v>15.174363799999998</v>
      </c>
      <c r="AI17" s="1"/>
    </row>
    <row r="18" spans="1:35" x14ac:dyDescent="0.25">
      <c r="A18" s="12">
        <v>10</v>
      </c>
      <c r="B18" s="9" t="s">
        <v>28</v>
      </c>
      <c r="C18" s="2">
        <v>167</v>
      </c>
      <c r="D18" s="2">
        <v>1124</v>
      </c>
      <c r="E18" s="6">
        <v>141</v>
      </c>
      <c r="F18" s="24">
        <v>103</v>
      </c>
      <c r="G18" s="19">
        <v>1488</v>
      </c>
      <c r="H18" s="24">
        <v>654</v>
      </c>
      <c r="I18" s="9" t="s">
        <v>28</v>
      </c>
      <c r="J18" s="2">
        <v>895</v>
      </c>
      <c r="K18" s="2">
        <v>1327</v>
      </c>
      <c r="L18" s="6">
        <v>612</v>
      </c>
      <c r="M18" s="24">
        <v>599</v>
      </c>
      <c r="N18" s="19">
        <v>2130</v>
      </c>
      <c r="O18" s="24">
        <v>1350</v>
      </c>
      <c r="P18" s="22"/>
      <c r="Q18" s="2">
        <f t="shared" si="30"/>
        <v>3513</v>
      </c>
      <c r="R18" s="2">
        <f t="shared" si="31"/>
        <v>4371</v>
      </c>
      <c r="S18" s="2">
        <f t="shared" si="32"/>
        <v>1062</v>
      </c>
      <c r="T18" s="2">
        <f t="shared" si="33"/>
        <v>2451</v>
      </c>
      <c r="U18" s="2">
        <f t="shared" si="34"/>
        <v>753</v>
      </c>
      <c r="V18" s="2">
        <f t="shared" si="35"/>
        <v>3618</v>
      </c>
      <c r="W18" s="5"/>
      <c r="X18" s="2">
        <f t="shared" si="36"/>
        <v>0.30230572160546543</v>
      </c>
      <c r="Y18" s="2">
        <f t="shared" si="26"/>
        <v>0.17080786136195295</v>
      </c>
      <c r="Z18" s="2">
        <f t="shared" si="27"/>
        <v>0.39864864864864863</v>
      </c>
      <c r="AA18" s="2">
        <f t="shared" si="28"/>
        <v>0.59063415351556281</v>
      </c>
      <c r="AB18" s="2">
        <f t="shared" si="29"/>
        <v>0.58512396694214874</v>
      </c>
      <c r="AC18" s="1"/>
      <c r="AD18" s="45">
        <v>0.623036649</v>
      </c>
      <c r="AE18" s="2">
        <v>8.1395348800000003E-2</v>
      </c>
      <c r="AF18" s="51"/>
      <c r="AG18" s="2">
        <f>AD18*100</f>
        <v>62.303664900000001</v>
      </c>
      <c r="AH18" s="46">
        <f>AE18*100</f>
        <v>8.1395348800000011</v>
      </c>
      <c r="AI18" s="1"/>
    </row>
    <row r="19" spans="1:35" x14ac:dyDescent="0.25">
      <c r="A19" s="12">
        <v>11</v>
      </c>
      <c r="B19" s="9" t="s">
        <v>29</v>
      </c>
      <c r="C19" s="2">
        <v>244</v>
      </c>
      <c r="D19" s="2">
        <v>1047</v>
      </c>
      <c r="E19" s="6">
        <v>127</v>
      </c>
      <c r="F19" s="24">
        <v>50</v>
      </c>
      <c r="G19" s="19">
        <v>1502</v>
      </c>
      <c r="H19" s="24">
        <v>707</v>
      </c>
      <c r="I19" s="9" t="s">
        <v>29</v>
      </c>
      <c r="J19" s="2">
        <v>771</v>
      </c>
      <c r="K19" s="2">
        <v>1451</v>
      </c>
      <c r="L19" s="6">
        <v>490</v>
      </c>
      <c r="M19" s="24">
        <v>342</v>
      </c>
      <c r="N19" s="19">
        <v>2252</v>
      </c>
      <c r="O19" s="24">
        <v>1607</v>
      </c>
      <c r="P19" s="22"/>
      <c r="Q19" s="2">
        <f t="shared" si="30"/>
        <v>3513</v>
      </c>
      <c r="R19" s="2">
        <f t="shared" si="31"/>
        <v>4371</v>
      </c>
      <c r="S19" s="2">
        <f t="shared" si="32"/>
        <v>1015</v>
      </c>
      <c r="T19" s="2">
        <f t="shared" si="33"/>
        <v>2498</v>
      </c>
      <c r="U19" s="2">
        <f t="shared" si="34"/>
        <v>617</v>
      </c>
      <c r="V19" s="2">
        <f t="shared" si="35"/>
        <v>3754</v>
      </c>
      <c r="W19" s="5"/>
      <c r="X19" s="2">
        <f t="shared" si="36"/>
        <v>0.28892684315399941</v>
      </c>
      <c r="Y19" s="2">
        <f t="shared" si="26"/>
        <v>0.16581066773709427</v>
      </c>
      <c r="Z19" s="2">
        <f t="shared" si="27"/>
        <v>0.39455782312925169</v>
      </c>
      <c r="AA19" s="2">
        <f t="shared" si="28"/>
        <v>0.61119206559783223</v>
      </c>
      <c r="AB19" s="2">
        <f t="shared" si="29"/>
        <v>0.62193627450980393</v>
      </c>
      <c r="AC19" s="1"/>
      <c r="AD19" s="45">
        <v>0.10732984299999999</v>
      </c>
      <c r="AE19" s="2">
        <v>3.4883720899999998E-2</v>
      </c>
      <c r="AF19" s="51"/>
      <c r="AG19" s="2">
        <f>AD19*100</f>
        <v>10.7329843</v>
      </c>
      <c r="AH19" s="46">
        <f>AE19*100</f>
        <v>3.4883720899999999</v>
      </c>
      <c r="AI19" s="1"/>
    </row>
    <row r="20" spans="1:35" x14ac:dyDescent="0.25">
      <c r="A20" s="12">
        <v>12</v>
      </c>
      <c r="B20" s="9" t="s">
        <v>30</v>
      </c>
      <c r="C20" s="2">
        <v>521</v>
      </c>
      <c r="D20" s="2">
        <v>770</v>
      </c>
      <c r="E20" s="6">
        <v>357</v>
      </c>
      <c r="F20" s="24">
        <v>165</v>
      </c>
      <c r="G20" s="19">
        <v>1272</v>
      </c>
      <c r="H20" s="24">
        <v>592</v>
      </c>
      <c r="I20" s="9" t="s">
        <v>30</v>
      </c>
      <c r="J20" s="2">
        <v>929</v>
      </c>
      <c r="K20" s="2">
        <v>1293</v>
      </c>
      <c r="L20" s="6">
        <v>785</v>
      </c>
      <c r="M20" s="24">
        <v>320</v>
      </c>
      <c r="N20" s="19">
        <v>1957</v>
      </c>
      <c r="O20" s="24">
        <v>1629</v>
      </c>
      <c r="P20" s="22"/>
      <c r="Q20" s="2">
        <f t="shared" si="30"/>
        <v>3513</v>
      </c>
      <c r="R20" s="2">
        <f t="shared" si="31"/>
        <v>4371</v>
      </c>
      <c r="S20" s="2">
        <f t="shared" si="32"/>
        <v>1450</v>
      </c>
      <c r="T20" s="2">
        <f t="shared" si="33"/>
        <v>2063</v>
      </c>
      <c r="U20" s="2">
        <f t="shared" si="34"/>
        <v>1142</v>
      </c>
      <c r="V20" s="2">
        <f t="shared" si="35"/>
        <v>3229</v>
      </c>
      <c r="W20" s="5"/>
      <c r="X20" s="2">
        <f t="shared" si="36"/>
        <v>0.41275263307714205</v>
      </c>
      <c r="Y20" s="2">
        <f t="shared" si="26"/>
        <v>0.23763927176299948</v>
      </c>
      <c r="Z20" s="2">
        <f t="shared" si="27"/>
        <v>0.47502047502047506</v>
      </c>
      <c r="AA20" s="2">
        <f t="shared" si="28"/>
        <v>0.58478993449231542</v>
      </c>
      <c r="AB20" s="2">
        <f t="shared" si="29"/>
        <v>0.55941358024691357</v>
      </c>
      <c r="AC20" s="1"/>
      <c r="AD20" s="45">
        <v>0.50523560199999995</v>
      </c>
      <c r="AE20" s="2">
        <v>5.8139534899999998E-2</v>
      </c>
      <c r="AF20" s="51"/>
      <c r="AG20" s="2">
        <f>AD20*100</f>
        <v>50.523560199999991</v>
      </c>
      <c r="AH20" s="46">
        <f>AE20*100</f>
        <v>5.8139534899999994</v>
      </c>
      <c r="AI20" s="1"/>
    </row>
    <row r="21" spans="1:35" x14ac:dyDescent="0.25">
      <c r="A21" s="12">
        <v>13</v>
      </c>
      <c r="B21" s="9" t="s">
        <v>31</v>
      </c>
      <c r="C21" s="2">
        <v>282</v>
      </c>
      <c r="D21" s="2">
        <v>1009</v>
      </c>
      <c r="E21" s="6">
        <v>199</v>
      </c>
      <c r="F21" s="24">
        <v>96</v>
      </c>
      <c r="G21" s="19">
        <v>1430</v>
      </c>
      <c r="H21" s="24">
        <v>661</v>
      </c>
      <c r="I21" s="9" t="s">
        <v>31</v>
      </c>
      <c r="J21" s="2">
        <v>1139</v>
      </c>
      <c r="K21" s="2">
        <v>1083</v>
      </c>
      <c r="L21" s="6">
        <v>973</v>
      </c>
      <c r="M21" s="24">
        <v>823</v>
      </c>
      <c r="N21" s="19">
        <v>1769</v>
      </c>
      <c r="O21" s="24">
        <v>1126</v>
      </c>
      <c r="P21" s="22"/>
      <c r="Q21" s="2">
        <f t="shared" si="30"/>
        <v>3513</v>
      </c>
      <c r="R21" s="2">
        <f t="shared" si="31"/>
        <v>4371</v>
      </c>
      <c r="S21" s="2">
        <f t="shared" si="32"/>
        <v>1421</v>
      </c>
      <c r="T21" s="2">
        <f t="shared" si="33"/>
        <v>2092</v>
      </c>
      <c r="U21" s="2">
        <f t="shared" si="34"/>
        <v>1172</v>
      </c>
      <c r="V21" s="2">
        <f t="shared" si="35"/>
        <v>3199</v>
      </c>
      <c r="W21" s="5"/>
      <c r="X21" s="2">
        <f t="shared" si="36"/>
        <v>0.40449758041559919</v>
      </c>
      <c r="Y21" s="2">
        <f t="shared" si="26"/>
        <v>0.22982879393025943</v>
      </c>
      <c r="Z21" s="2">
        <f t="shared" si="27"/>
        <v>0.46544382574516868</v>
      </c>
      <c r="AA21" s="2">
        <f t="shared" si="28"/>
        <v>0.57631274407209621</v>
      </c>
      <c r="AB21" s="2">
        <f t="shared" si="29"/>
        <v>0.54801388353258773</v>
      </c>
      <c r="AC21" s="1"/>
      <c r="AD21" s="45">
        <v>0.253709199</v>
      </c>
      <c r="AE21" s="2">
        <v>6.7415302999999996E-2</v>
      </c>
      <c r="AF21" s="51"/>
      <c r="AG21" s="2">
        <f>AD21*100</f>
        <v>25.370919900000001</v>
      </c>
      <c r="AH21" s="46">
        <f>AE21*100</f>
        <v>6.7415303</v>
      </c>
      <c r="AI21" s="1"/>
    </row>
    <row r="22" spans="1:35" x14ac:dyDescent="0.25">
      <c r="A22" s="12">
        <v>14</v>
      </c>
      <c r="B22" s="9" t="s">
        <v>32</v>
      </c>
      <c r="C22" s="2">
        <v>538</v>
      </c>
      <c r="D22" s="2">
        <v>753</v>
      </c>
      <c r="E22" s="6">
        <v>423</v>
      </c>
      <c r="F22" s="24">
        <v>214</v>
      </c>
      <c r="G22" s="19">
        <v>1206</v>
      </c>
      <c r="H22" s="24">
        <v>543</v>
      </c>
      <c r="I22" s="9" t="s">
        <v>32</v>
      </c>
      <c r="J22" s="2">
        <v>1352</v>
      </c>
      <c r="K22" s="2">
        <v>870</v>
      </c>
      <c r="L22" s="6">
        <v>1291</v>
      </c>
      <c r="M22" s="24">
        <v>821</v>
      </c>
      <c r="N22" s="19">
        <v>1451</v>
      </c>
      <c r="O22" s="24">
        <v>1128</v>
      </c>
      <c r="P22" s="22"/>
      <c r="Q22" s="2">
        <f t="shared" si="30"/>
        <v>3513</v>
      </c>
      <c r="R22" s="2">
        <f t="shared" si="31"/>
        <v>4371</v>
      </c>
      <c r="S22" s="2">
        <f t="shared" si="32"/>
        <v>1890</v>
      </c>
      <c r="T22" s="2">
        <f t="shared" si="33"/>
        <v>1623</v>
      </c>
      <c r="U22" s="2">
        <f t="shared" si="34"/>
        <v>1714</v>
      </c>
      <c r="V22" s="2">
        <f t="shared" si="35"/>
        <v>2657</v>
      </c>
      <c r="W22" s="5"/>
      <c r="X22" s="2">
        <f t="shared" si="36"/>
        <v>0.53800170794193003</v>
      </c>
      <c r="Y22" s="2">
        <f t="shared" si="26"/>
        <v>0.30824048213224803</v>
      </c>
      <c r="Z22" s="2">
        <f t="shared" si="27"/>
        <v>0.53112266404383868</v>
      </c>
      <c r="AA22" s="2">
        <f t="shared" si="28"/>
        <v>0.57260585330940694</v>
      </c>
      <c r="AB22" s="2">
        <f t="shared" si="29"/>
        <v>0.52441731409544945</v>
      </c>
      <c r="AC22" s="1"/>
      <c r="AD22" s="45">
        <v>0.31481481500000003</v>
      </c>
      <c r="AE22" s="2">
        <v>3.1157270000000001E-2</v>
      </c>
      <c r="AF22" s="51"/>
      <c r="AG22" s="2">
        <f>AD22*100</f>
        <v>31.481481500000001</v>
      </c>
      <c r="AH22" s="46">
        <f>AE22*100</f>
        <v>3.1157270000000001</v>
      </c>
      <c r="AI22" s="1"/>
    </row>
    <row r="23" spans="1:35" ht="15.75" thickBot="1" x14ac:dyDescent="0.3">
      <c r="A23" s="12">
        <v>15</v>
      </c>
      <c r="B23" s="9" t="s">
        <v>33</v>
      </c>
      <c r="C23" s="2">
        <v>543</v>
      </c>
      <c r="D23" s="2">
        <v>748</v>
      </c>
      <c r="E23" s="6">
        <v>378</v>
      </c>
      <c r="F23" s="24">
        <v>161</v>
      </c>
      <c r="G23" s="19">
        <v>1251</v>
      </c>
      <c r="H23" s="24">
        <v>596</v>
      </c>
      <c r="I23" s="9" t="s">
        <v>33</v>
      </c>
      <c r="J23" s="2">
        <v>1048</v>
      </c>
      <c r="K23" s="2">
        <v>1174</v>
      </c>
      <c r="L23" s="6">
        <v>1069</v>
      </c>
      <c r="M23" s="24">
        <v>569</v>
      </c>
      <c r="N23" s="19">
        <v>1673</v>
      </c>
      <c r="O23" s="24">
        <v>1380</v>
      </c>
      <c r="P23" s="22"/>
      <c r="Q23" s="2">
        <f t="shared" si="30"/>
        <v>3513</v>
      </c>
      <c r="R23" s="2">
        <f t="shared" si="31"/>
        <v>4371</v>
      </c>
      <c r="S23" s="2">
        <f t="shared" si="32"/>
        <v>1591</v>
      </c>
      <c r="T23" s="2">
        <f t="shared" si="33"/>
        <v>1922</v>
      </c>
      <c r="U23" s="2">
        <f t="shared" si="34"/>
        <v>1447</v>
      </c>
      <c r="V23" s="2">
        <f t="shared" si="35"/>
        <v>2924</v>
      </c>
      <c r="W23" s="5"/>
      <c r="X23" s="2">
        <f t="shared" si="36"/>
        <v>0.45288926843153998</v>
      </c>
      <c r="Y23" s="2">
        <f t="shared" si="26"/>
        <v>0.25403549559888744</v>
      </c>
      <c r="Z23" s="2">
        <f t="shared" si="27"/>
        <v>0.48572736986719584</v>
      </c>
      <c r="AA23" s="2">
        <f t="shared" si="28"/>
        <v>0.56354201846089302</v>
      </c>
      <c r="AB23" s="2">
        <f t="shared" si="29"/>
        <v>0.52369980250164583</v>
      </c>
      <c r="AC23" s="1"/>
      <c r="AD23" s="47">
        <v>0.510385757</v>
      </c>
      <c r="AE23" s="48">
        <v>0.27715355800000002</v>
      </c>
      <c r="AF23" s="52"/>
      <c r="AG23" s="48">
        <f>AD23*100</f>
        <v>51.038575700000003</v>
      </c>
      <c r="AH23" s="49">
        <f>AE23*100</f>
        <v>27.715355800000001</v>
      </c>
      <c r="AI23" s="1"/>
    </row>
    <row r="24" spans="1:35" x14ac:dyDescent="0.25">
      <c r="A24" s="3"/>
      <c r="B24" s="8"/>
      <c r="C24" s="8"/>
      <c r="D24" s="8"/>
      <c r="E24" s="8"/>
      <c r="F24" s="24"/>
      <c r="G24" s="8"/>
      <c r="H24" s="24"/>
      <c r="I24" s="8"/>
      <c r="J24" s="8"/>
      <c r="K24" s="8"/>
      <c r="L24" s="8"/>
      <c r="M24" s="24"/>
      <c r="N24" s="8"/>
      <c r="O24" s="24"/>
      <c r="P24" s="1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  <c r="AC24" s="1"/>
      <c r="AD24" s="1"/>
      <c r="AE24" s="1"/>
      <c r="AF24" s="1"/>
      <c r="AG24" s="1"/>
      <c r="AH24" s="1"/>
      <c r="AI24" s="1"/>
    </row>
    <row r="25" spans="1:35" x14ac:dyDescent="0.25">
      <c r="A25" s="12">
        <v>1</v>
      </c>
      <c r="B25" s="9" t="s">
        <v>34</v>
      </c>
      <c r="C25" s="2">
        <v>530</v>
      </c>
      <c r="D25" s="2">
        <v>761</v>
      </c>
      <c r="E25" s="6">
        <v>835</v>
      </c>
      <c r="F25" s="24">
        <v>659</v>
      </c>
      <c r="G25" s="19">
        <v>794</v>
      </c>
      <c r="H25" s="24">
        <v>98</v>
      </c>
      <c r="I25" s="9" t="s">
        <v>34</v>
      </c>
      <c r="J25" s="2">
        <v>1146</v>
      </c>
      <c r="K25" s="2">
        <v>1076</v>
      </c>
      <c r="L25" s="6">
        <v>1352</v>
      </c>
      <c r="M25" s="24">
        <v>1132</v>
      </c>
      <c r="N25" s="19">
        <v>1390</v>
      </c>
      <c r="O25" s="24">
        <v>817</v>
      </c>
      <c r="P25" s="21"/>
      <c r="Q25" s="2">
        <f>S25+T25</f>
        <v>3513</v>
      </c>
      <c r="R25" s="2">
        <f>U25+V25</f>
        <v>4371</v>
      </c>
      <c r="S25" s="2">
        <f>C25+J25</f>
        <v>1676</v>
      </c>
      <c r="T25" s="2">
        <f>D25+K25</f>
        <v>1837</v>
      </c>
      <c r="U25" s="2">
        <f>E25+L25</f>
        <v>2187</v>
      </c>
      <c r="V25" s="6">
        <f>G25+N25</f>
        <v>2184</v>
      </c>
      <c r="W25" s="4"/>
      <c r="X25" s="2">
        <f>S25/Q25</f>
        <v>0.47708511243951041</v>
      </c>
      <c r="Y25" s="2">
        <f t="shared" ref="Y25:Y39" si="37">S25/Q25*(S25/Q25-U25/R25+1)/2</f>
        <v>0.23299451950209435</v>
      </c>
      <c r="Z25" s="2">
        <f t="shared" ref="Z25:Z39" si="38">2*X25*AB25/(X25+AB25)</f>
        <v>0.45444685466377438</v>
      </c>
      <c r="AA25" s="2">
        <f t="shared" ref="AA25:AA39" si="39">(S25/(S25+U25)-T25/(T25+V25)+1)/2</f>
        <v>0.48850408253382144</v>
      </c>
      <c r="AB25" s="2">
        <f t="shared" ref="AB25:AB39" si="40">S25/(S25+U25)</f>
        <v>0.43385969453792389</v>
      </c>
      <c r="AC25" s="1"/>
      <c r="AD25" s="1"/>
      <c r="AE25" s="1"/>
      <c r="AF25" s="1"/>
      <c r="AG25" s="1"/>
      <c r="AH25" s="1"/>
      <c r="AI25" s="1"/>
    </row>
    <row r="26" spans="1:35" x14ac:dyDescent="0.25">
      <c r="A26" s="12">
        <v>2</v>
      </c>
      <c r="B26" s="9" t="s">
        <v>35</v>
      </c>
      <c r="C26" s="2">
        <v>549</v>
      </c>
      <c r="D26" s="2">
        <v>742</v>
      </c>
      <c r="E26" s="6">
        <v>900</v>
      </c>
      <c r="F26" s="24">
        <v>708</v>
      </c>
      <c r="G26" s="19">
        <v>729</v>
      </c>
      <c r="H26" s="24">
        <v>49</v>
      </c>
      <c r="I26" s="9" t="s">
        <v>35</v>
      </c>
      <c r="J26" s="2">
        <v>1250</v>
      </c>
      <c r="K26" s="2">
        <v>972</v>
      </c>
      <c r="L26" s="6">
        <v>1726</v>
      </c>
      <c r="M26" s="24">
        <v>1504</v>
      </c>
      <c r="N26" s="19">
        <v>1016</v>
      </c>
      <c r="O26" s="24">
        <v>445</v>
      </c>
      <c r="P26" s="22"/>
      <c r="Q26" s="2">
        <f t="shared" ref="Q26:Q39" si="41">S26+T26</f>
        <v>3513</v>
      </c>
      <c r="R26" s="2">
        <f t="shared" ref="R26:R39" si="42">U26+V26</f>
        <v>4371</v>
      </c>
      <c r="S26" s="2">
        <f t="shared" ref="S26:S39" si="43">C26+J26</f>
        <v>1799</v>
      </c>
      <c r="T26" s="2">
        <f t="shared" ref="T26:T39" si="44">D26+K26</f>
        <v>1714</v>
      </c>
      <c r="U26" s="2">
        <f t="shared" ref="U26:U39" si="45">E26+L26</f>
        <v>2626</v>
      </c>
      <c r="V26" s="6">
        <f t="shared" ref="V26:V39" si="46">G26+N26</f>
        <v>1745</v>
      </c>
      <c r="W26" s="5"/>
      <c r="X26" s="2">
        <f t="shared" ref="X26:X39" si="47">S26/Q26</f>
        <v>0.51209792200398518</v>
      </c>
      <c r="Y26" s="2">
        <f t="shared" si="37"/>
        <v>0.23334255654296152</v>
      </c>
      <c r="Z26" s="2">
        <f t="shared" si="38"/>
        <v>0.45326278659611996</v>
      </c>
      <c r="AA26" s="2">
        <f t="shared" si="39"/>
        <v>0.45551736810384114</v>
      </c>
      <c r="AB26" s="2">
        <f t="shared" si="40"/>
        <v>0.40655367231638417</v>
      </c>
      <c r="AC26" s="1"/>
      <c r="AD26" s="1"/>
      <c r="AE26" s="1"/>
      <c r="AF26" s="1"/>
      <c r="AG26" s="1"/>
      <c r="AH26" s="1"/>
      <c r="AI26" s="1"/>
    </row>
    <row r="27" spans="1:35" x14ac:dyDescent="0.25">
      <c r="A27" s="12">
        <v>3</v>
      </c>
      <c r="B27" s="9" t="s">
        <v>36</v>
      </c>
      <c r="C27" s="2">
        <v>564</v>
      </c>
      <c r="D27" s="2">
        <v>727</v>
      </c>
      <c r="E27" s="6">
        <v>840</v>
      </c>
      <c r="F27" s="24">
        <v>644</v>
      </c>
      <c r="G27" s="19">
        <v>789</v>
      </c>
      <c r="H27" s="24">
        <v>113</v>
      </c>
      <c r="I27" s="9" t="s">
        <v>36</v>
      </c>
      <c r="J27" s="2">
        <v>1306</v>
      </c>
      <c r="K27" s="2">
        <v>916</v>
      </c>
      <c r="L27" s="6">
        <v>1672</v>
      </c>
      <c r="M27" s="24">
        <v>1350</v>
      </c>
      <c r="N27" s="19">
        <v>1070</v>
      </c>
      <c r="O27" s="24">
        <v>599</v>
      </c>
      <c r="P27" s="22"/>
      <c r="Q27" s="2">
        <f t="shared" si="41"/>
        <v>3513</v>
      </c>
      <c r="R27" s="2">
        <f t="shared" si="42"/>
        <v>4371</v>
      </c>
      <c r="S27" s="2">
        <f t="shared" si="43"/>
        <v>1870</v>
      </c>
      <c r="T27" s="2">
        <f t="shared" si="44"/>
        <v>1643</v>
      </c>
      <c r="U27" s="2">
        <f t="shared" si="45"/>
        <v>2512</v>
      </c>
      <c r="V27" s="6">
        <f t="shared" si="46"/>
        <v>1859</v>
      </c>
      <c r="W27" s="5"/>
      <c r="X27" s="2">
        <f t="shared" si="47"/>
        <v>0.53230856817534866</v>
      </c>
      <c r="Y27" s="2">
        <f t="shared" si="37"/>
        <v>0.25487245710476486</v>
      </c>
      <c r="Z27" s="2">
        <f t="shared" si="38"/>
        <v>0.47371754274857497</v>
      </c>
      <c r="AA27" s="2">
        <f t="shared" si="39"/>
        <v>0.47879264922880349</v>
      </c>
      <c r="AB27" s="2">
        <f t="shared" si="40"/>
        <v>0.42674577818347786</v>
      </c>
      <c r="AC27" s="1"/>
      <c r="AD27" s="1"/>
      <c r="AE27" s="1"/>
      <c r="AF27" s="1"/>
      <c r="AG27" s="1"/>
      <c r="AH27" s="1"/>
      <c r="AI27" s="1"/>
    </row>
    <row r="28" spans="1:35" x14ac:dyDescent="0.25">
      <c r="A28" s="12">
        <v>4</v>
      </c>
      <c r="B28" s="20" t="s">
        <v>43</v>
      </c>
      <c r="C28" s="2">
        <v>593</v>
      </c>
      <c r="D28" s="2">
        <v>698</v>
      </c>
      <c r="E28" s="6">
        <v>858</v>
      </c>
      <c r="F28" s="24">
        <v>645</v>
      </c>
      <c r="G28" s="19">
        <v>771</v>
      </c>
      <c r="H28" s="24">
        <v>112</v>
      </c>
      <c r="I28" s="20" t="s">
        <v>43</v>
      </c>
      <c r="J28" s="2">
        <v>1439</v>
      </c>
      <c r="K28" s="2">
        <v>783</v>
      </c>
      <c r="L28" s="6">
        <v>1854</v>
      </c>
      <c r="M28" s="24">
        <v>1287</v>
      </c>
      <c r="N28" s="19">
        <v>888</v>
      </c>
      <c r="O28" s="24">
        <v>662</v>
      </c>
      <c r="P28" s="22"/>
      <c r="Q28" s="2">
        <f t="shared" si="41"/>
        <v>3513</v>
      </c>
      <c r="R28" s="2">
        <f t="shared" si="42"/>
        <v>4371</v>
      </c>
      <c r="S28" s="2">
        <f t="shared" si="43"/>
        <v>2032</v>
      </c>
      <c r="T28" s="2">
        <f t="shared" si="44"/>
        <v>1481</v>
      </c>
      <c r="U28" s="2">
        <f t="shared" si="45"/>
        <v>2712</v>
      </c>
      <c r="V28" s="6">
        <f t="shared" si="46"/>
        <v>1659</v>
      </c>
      <c r="W28" s="5"/>
      <c r="X28" s="2">
        <f t="shared" si="47"/>
        <v>0.57842300028465699</v>
      </c>
      <c r="Y28" s="2">
        <f t="shared" si="37"/>
        <v>0.27705594504212927</v>
      </c>
      <c r="Z28" s="2">
        <f t="shared" si="38"/>
        <v>0.49218844616688873</v>
      </c>
      <c r="AA28" s="2">
        <f t="shared" si="39"/>
        <v>0.47833723590509231</v>
      </c>
      <c r="AB28" s="2">
        <f t="shared" si="40"/>
        <v>0.42833052276559863</v>
      </c>
      <c r="AC28" s="1"/>
      <c r="AD28" s="1"/>
      <c r="AF28" s="1"/>
      <c r="AG28" s="1"/>
      <c r="AH28" s="1"/>
      <c r="AI28" s="1"/>
    </row>
    <row r="29" spans="1:35" x14ac:dyDescent="0.25">
      <c r="A29" s="12">
        <v>5</v>
      </c>
      <c r="B29" s="9" t="s">
        <v>44</v>
      </c>
      <c r="C29" s="2">
        <v>516</v>
      </c>
      <c r="D29" s="2">
        <v>775</v>
      </c>
      <c r="E29" s="6">
        <v>740</v>
      </c>
      <c r="F29" s="24">
        <v>568</v>
      </c>
      <c r="G29" s="19">
        <v>889</v>
      </c>
      <c r="H29" s="24">
        <v>189</v>
      </c>
      <c r="I29" s="9" t="s">
        <v>44</v>
      </c>
      <c r="J29" s="2">
        <v>1205</v>
      </c>
      <c r="K29" s="2">
        <v>1017</v>
      </c>
      <c r="L29" s="6">
        <v>943</v>
      </c>
      <c r="M29" s="24">
        <v>746</v>
      </c>
      <c r="N29" s="19">
        <v>1799</v>
      </c>
      <c r="O29" s="24">
        <v>1203</v>
      </c>
      <c r="P29" s="22"/>
      <c r="Q29" s="2">
        <f t="shared" si="41"/>
        <v>3513</v>
      </c>
      <c r="R29" s="2">
        <f t="shared" si="42"/>
        <v>4371</v>
      </c>
      <c r="S29" s="2">
        <f t="shared" si="43"/>
        <v>1721</v>
      </c>
      <c r="T29" s="2">
        <f t="shared" si="44"/>
        <v>1792</v>
      </c>
      <c r="U29" s="2">
        <f t="shared" si="45"/>
        <v>1683</v>
      </c>
      <c r="V29" s="6">
        <f t="shared" si="46"/>
        <v>2688</v>
      </c>
      <c r="W29" s="5"/>
      <c r="X29" s="2">
        <f t="shared" si="47"/>
        <v>0.48989467691431826</v>
      </c>
      <c r="Y29" s="2">
        <f t="shared" si="37"/>
        <v>0.27063176391782401</v>
      </c>
      <c r="Z29" s="2">
        <f t="shared" si="38"/>
        <v>0.4976145727916727</v>
      </c>
      <c r="AA29" s="2">
        <f t="shared" si="39"/>
        <v>0.55279083431257336</v>
      </c>
      <c r="AB29" s="2">
        <f t="shared" si="40"/>
        <v>0.50558166862514686</v>
      </c>
      <c r="AC29" s="1"/>
      <c r="AD29" s="1"/>
      <c r="AE29" s="1"/>
      <c r="AF29" s="1"/>
      <c r="AG29" s="1"/>
      <c r="AH29" s="1"/>
      <c r="AI29" s="1"/>
    </row>
    <row r="30" spans="1:35" x14ac:dyDescent="0.25">
      <c r="A30" s="12">
        <v>6</v>
      </c>
      <c r="B30" s="9" t="s">
        <v>45</v>
      </c>
      <c r="C30" s="2">
        <v>537</v>
      </c>
      <c r="D30" s="2">
        <v>754</v>
      </c>
      <c r="E30" s="6">
        <v>694</v>
      </c>
      <c r="F30" s="24">
        <v>507</v>
      </c>
      <c r="G30" s="19">
        <v>935</v>
      </c>
      <c r="H30" s="24">
        <v>250</v>
      </c>
      <c r="I30" s="9" t="s">
        <v>45</v>
      </c>
      <c r="J30" s="2">
        <v>1152</v>
      </c>
      <c r="K30" s="2">
        <v>1070</v>
      </c>
      <c r="L30" s="6">
        <v>845</v>
      </c>
      <c r="M30" s="24">
        <v>543</v>
      </c>
      <c r="N30" s="19">
        <v>1897</v>
      </c>
      <c r="O30" s="24">
        <v>1406</v>
      </c>
      <c r="P30" s="22"/>
      <c r="Q30" s="2">
        <f t="shared" si="41"/>
        <v>3513</v>
      </c>
      <c r="R30" s="2">
        <f t="shared" si="42"/>
        <v>4371</v>
      </c>
      <c r="S30" s="2">
        <f t="shared" si="43"/>
        <v>1689</v>
      </c>
      <c r="T30" s="2">
        <f t="shared" si="44"/>
        <v>1824</v>
      </c>
      <c r="U30" s="2">
        <f t="shared" si="45"/>
        <v>1539</v>
      </c>
      <c r="V30" s="6">
        <f t="shared" si="46"/>
        <v>2832</v>
      </c>
      <c r="W30" s="5"/>
      <c r="X30" s="2">
        <f t="shared" si="47"/>
        <v>0.48078565328778822</v>
      </c>
      <c r="Y30" s="2">
        <f t="shared" si="37"/>
        <v>0.27132953500521734</v>
      </c>
      <c r="Z30" s="2">
        <f t="shared" si="38"/>
        <v>0.50111259457053858</v>
      </c>
      <c r="AA30" s="2">
        <f t="shared" si="39"/>
        <v>0.56574081171195345</v>
      </c>
      <c r="AB30" s="2">
        <f t="shared" si="40"/>
        <v>0.52323420074349447</v>
      </c>
      <c r="AC30" s="1"/>
      <c r="AD30" s="1"/>
      <c r="AE30" s="1"/>
      <c r="AF30" s="1"/>
      <c r="AG30" s="1"/>
      <c r="AH30" s="1"/>
      <c r="AI30" s="1"/>
    </row>
    <row r="31" spans="1:35" x14ac:dyDescent="0.25">
      <c r="A31" s="12">
        <v>7</v>
      </c>
      <c r="B31" s="20" t="s">
        <v>46</v>
      </c>
      <c r="C31" s="2">
        <v>572</v>
      </c>
      <c r="D31" s="2">
        <v>719</v>
      </c>
      <c r="E31" s="6">
        <v>730</v>
      </c>
      <c r="F31" s="24">
        <v>529</v>
      </c>
      <c r="G31" s="19">
        <v>899</v>
      </c>
      <c r="H31" s="24">
        <v>228</v>
      </c>
      <c r="I31" s="20" t="s">
        <v>46</v>
      </c>
      <c r="J31" s="2">
        <v>1231</v>
      </c>
      <c r="K31" s="2">
        <v>991</v>
      </c>
      <c r="L31" s="6">
        <v>1041</v>
      </c>
      <c r="M31" s="24">
        <v>484</v>
      </c>
      <c r="N31" s="19">
        <v>1701</v>
      </c>
      <c r="O31" s="24">
        <v>1465</v>
      </c>
      <c r="P31" s="22"/>
      <c r="Q31" s="2">
        <f t="shared" si="41"/>
        <v>3513</v>
      </c>
      <c r="R31" s="2">
        <f t="shared" si="42"/>
        <v>4371</v>
      </c>
      <c r="S31" s="2">
        <f t="shared" si="43"/>
        <v>1803</v>
      </c>
      <c r="T31" s="2">
        <f t="shared" si="44"/>
        <v>1710</v>
      </c>
      <c r="U31" s="2">
        <f t="shared" si="45"/>
        <v>1771</v>
      </c>
      <c r="V31" s="6">
        <f t="shared" si="46"/>
        <v>2600</v>
      </c>
      <c r="W31" s="5"/>
      <c r="X31" s="2">
        <f t="shared" si="47"/>
        <v>0.5132365499573015</v>
      </c>
      <c r="Y31" s="2">
        <f t="shared" si="37"/>
        <v>0.2843500133026719</v>
      </c>
      <c r="Z31" s="2">
        <f t="shared" si="38"/>
        <v>0.50881896430083251</v>
      </c>
      <c r="AA31" s="2">
        <f t="shared" si="39"/>
        <v>0.55386251829077493</v>
      </c>
      <c r="AB31" s="2">
        <f t="shared" si="40"/>
        <v>0.50447677672076108</v>
      </c>
      <c r="AC31" s="1"/>
      <c r="AD31" s="1"/>
      <c r="AE31" s="1"/>
      <c r="AF31" s="1"/>
      <c r="AG31" s="1"/>
      <c r="AH31" s="1"/>
      <c r="AI31" s="1"/>
    </row>
    <row r="32" spans="1:35" x14ac:dyDescent="0.25">
      <c r="A32" s="12">
        <v>8</v>
      </c>
      <c r="B32" s="9" t="s">
        <v>47</v>
      </c>
      <c r="C32" s="2">
        <v>557</v>
      </c>
      <c r="D32" s="2">
        <v>734</v>
      </c>
      <c r="E32" s="6">
        <v>755</v>
      </c>
      <c r="F32" s="24">
        <v>553</v>
      </c>
      <c r="G32" s="19">
        <v>874</v>
      </c>
      <c r="H32" s="24">
        <v>204</v>
      </c>
      <c r="I32" s="9" t="s">
        <v>47</v>
      </c>
      <c r="J32" s="2">
        <v>1406</v>
      </c>
      <c r="K32" s="2">
        <v>816</v>
      </c>
      <c r="L32" s="6">
        <v>1276</v>
      </c>
      <c r="M32" s="24">
        <v>971</v>
      </c>
      <c r="N32" s="19">
        <v>1466</v>
      </c>
      <c r="O32" s="24">
        <v>978</v>
      </c>
      <c r="P32" s="22"/>
      <c r="Q32" s="2">
        <f t="shared" si="41"/>
        <v>3513</v>
      </c>
      <c r="R32" s="2">
        <f t="shared" si="42"/>
        <v>4371</v>
      </c>
      <c r="S32" s="2">
        <f t="shared" si="43"/>
        <v>1963</v>
      </c>
      <c r="T32" s="2">
        <f t="shared" si="44"/>
        <v>1550</v>
      </c>
      <c r="U32" s="2">
        <f t="shared" si="45"/>
        <v>2031</v>
      </c>
      <c r="V32" s="6">
        <f t="shared" si="46"/>
        <v>2340</v>
      </c>
      <c r="W32" s="5"/>
      <c r="X32" s="2">
        <f t="shared" si="47"/>
        <v>0.55878166808995156</v>
      </c>
      <c r="Y32" s="2">
        <f t="shared" si="37"/>
        <v>0.30568941010251532</v>
      </c>
      <c r="Z32" s="2">
        <f t="shared" si="38"/>
        <v>0.52297855335020638</v>
      </c>
      <c r="AA32" s="2">
        <f t="shared" si="39"/>
        <v>0.54651482364935577</v>
      </c>
      <c r="AB32" s="2">
        <f t="shared" si="40"/>
        <v>0.49148723084626939</v>
      </c>
      <c r="AC32" s="1"/>
      <c r="AD32" s="1"/>
      <c r="AE32" s="1"/>
      <c r="AF32" s="1"/>
      <c r="AG32" s="1"/>
      <c r="AH32" s="1"/>
      <c r="AI32" s="1"/>
    </row>
    <row r="33" spans="1:35" x14ac:dyDescent="0.25">
      <c r="A33" s="12">
        <v>9</v>
      </c>
      <c r="B33" s="20" t="s">
        <v>48</v>
      </c>
      <c r="C33" s="2">
        <v>586</v>
      </c>
      <c r="D33" s="2">
        <v>705</v>
      </c>
      <c r="E33" s="6">
        <v>795</v>
      </c>
      <c r="F33" s="24">
        <v>578</v>
      </c>
      <c r="G33" s="19">
        <v>834</v>
      </c>
      <c r="H33" s="24">
        <v>179</v>
      </c>
      <c r="I33" s="20" t="s">
        <v>48</v>
      </c>
      <c r="J33" s="2">
        <v>1546</v>
      </c>
      <c r="K33" s="2">
        <v>676</v>
      </c>
      <c r="L33" s="6">
        <v>1475</v>
      </c>
      <c r="M33" s="24">
        <v>912</v>
      </c>
      <c r="N33" s="19">
        <v>1267</v>
      </c>
      <c r="O33" s="24">
        <v>1037</v>
      </c>
      <c r="P33" s="22"/>
      <c r="Q33" s="2">
        <f t="shared" si="41"/>
        <v>3513</v>
      </c>
      <c r="R33" s="2">
        <f t="shared" si="42"/>
        <v>4371</v>
      </c>
      <c r="S33" s="2">
        <f t="shared" si="43"/>
        <v>2132</v>
      </c>
      <c r="T33" s="2">
        <f t="shared" si="44"/>
        <v>1381</v>
      </c>
      <c r="U33" s="2">
        <f t="shared" si="45"/>
        <v>2270</v>
      </c>
      <c r="V33" s="6">
        <f t="shared" si="46"/>
        <v>2101</v>
      </c>
      <c r="W33" s="5"/>
      <c r="X33" s="2">
        <f t="shared" si="47"/>
        <v>0.60688869911756338</v>
      </c>
      <c r="Y33" s="2">
        <f t="shared" si="37"/>
        <v>0.33001294711263968</v>
      </c>
      <c r="Z33" s="2">
        <f t="shared" si="38"/>
        <v>0.53872394188250161</v>
      </c>
      <c r="AA33" s="2">
        <f t="shared" si="39"/>
        <v>0.54385708182876513</v>
      </c>
      <c r="AB33" s="2">
        <f t="shared" si="40"/>
        <v>0.48432530667878237</v>
      </c>
      <c r="AC33" s="1"/>
      <c r="AD33" s="1"/>
      <c r="AE33" s="1"/>
      <c r="AF33" s="1"/>
      <c r="AG33" s="1"/>
      <c r="AH33" s="1"/>
      <c r="AI33" s="1"/>
    </row>
    <row r="34" spans="1:35" x14ac:dyDescent="0.25">
      <c r="A34" s="12">
        <v>10</v>
      </c>
      <c r="B34" s="20" t="s">
        <v>49</v>
      </c>
      <c r="C34" s="2">
        <v>592</v>
      </c>
      <c r="D34" s="2">
        <v>699</v>
      </c>
      <c r="E34" s="6">
        <v>739</v>
      </c>
      <c r="F34" s="24">
        <v>517</v>
      </c>
      <c r="G34" s="19">
        <v>890</v>
      </c>
      <c r="H34" s="24">
        <v>240</v>
      </c>
      <c r="I34" s="20" t="s">
        <v>49</v>
      </c>
      <c r="J34" s="2">
        <v>1343</v>
      </c>
      <c r="K34" s="2">
        <v>879</v>
      </c>
      <c r="L34" s="6">
        <v>1286</v>
      </c>
      <c r="M34" s="24">
        <v>709</v>
      </c>
      <c r="N34" s="19">
        <v>1456</v>
      </c>
      <c r="O34" s="24">
        <v>1240</v>
      </c>
      <c r="P34" s="22"/>
      <c r="Q34" s="2">
        <f t="shared" si="41"/>
        <v>3513</v>
      </c>
      <c r="R34" s="2">
        <f t="shared" si="42"/>
        <v>4371</v>
      </c>
      <c r="S34" s="2">
        <f t="shared" si="43"/>
        <v>1935</v>
      </c>
      <c r="T34" s="2">
        <f t="shared" si="44"/>
        <v>1578</v>
      </c>
      <c r="U34" s="2">
        <f t="shared" si="45"/>
        <v>2025</v>
      </c>
      <c r="V34" s="6">
        <f t="shared" si="46"/>
        <v>2346</v>
      </c>
      <c r="W34" s="5"/>
      <c r="X34" s="2">
        <f t="shared" si="47"/>
        <v>0.55081127241673788</v>
      </c>
      <c r="Y34" s="2">
        <f t="shared" si="37"/>
        <v>0.29951204539313314</v>
      </c>
      <c r="Z34" s="2">
        <f t="shared" si="38"/>
        <v>0.51786431152147738</v>
      </c>
      <c r="AA34" s="2">
        <f t="shared" si="39"/>
        <v>0.54324784542674454</v>
      </c>
      <c r="AB34" s="2">
        <f t="shared" si="40"/>
        <v>0.48863636363636365</v>
      </c>
      <c r="AC34" s="1"/>
      <c r="AD34" s="1"/>
      <c r="AE34" s="1"/>
      <c r="AF34" s="1"/>
      <c r="AG34" s="1"/>
      <c r="AH34" s="1"/>
      <c r="AI34" s="1"/>
    </row>
    <row r="35" spans="1:35" x14ac:dyDescent="0.25">
      <c r="A35" s="12">
        <v>11</v>
      </c>
      <c r="B35" s="9" t="s">
        <v>50</v>
      </c>
      <c r="C35" s="2">
        <v>381</v>
      </c>
      <c r="D35" s="2">
        <v>910</v>
      </c>
      <c r="E35" s="6">
        <v>368</v>
      </c>
      <c r="F35" s="24">
        <v>280</v>
      </c>
      <c r="G35" s="19">
        <v>1261</v>
      </c>
      <c r="H35" s="24">
        <v>477</v>
      </c>
      <c r="I35" s="9" t="s">
        <v>50</v>
      </c>
      <c r="J35" s="2">
        <v>1067</v>
      </c>
      <c r="K35" s="2">
        <v>1155</v>
      </c>
      <c r="L35" s="6">
        <v>1516</v>
      </c>
      <c r="M35" s="24">
        <v>1454</v>
      </c>
      <c r="N35" s="19">
        <v>1226</v>
      </c>
      <c r="O35" s="24">
        <v>495</v>
      </c>
      <c r="P35" s="22"/>
      <c r="Q35" s="2">
        <f t="shared" si="41"/>
        <v>3513</v>
      </c>
      <c r="R35" s="2">
        <f t="shared" si="42"/>
        <v>4371</v>
      </c>
      <c r="S35" s="2">
        <f t="shared" si="43"/>
        <v>1448</v>
      </c>
      <c r="T35" s="2">
        <f t="shared" si="44"/>
        <v>2065</v>
      </c>
      <c r="U35" s="2">
        <f t="shared" si="45"/>
        <v>1884</v>
      </c>
      <c r="V35" s="6">
        <f t="shared" si="46"/>
        <v>2487</v>
      </c>
      <c r="W35" s="5"/>
      <c r="X35" s="2">
        <f t="shared" si="47"/>
        <v>0.41218331910048389</v>
      </c>
      <c r="Y35" s="2">
        <f t="shared" si="37"/>
        <v>0.20220903072886631</v>
      </c>
      <c r="Z35" s="2">
        <f t="shared" si="38"/>
        <v>0.42308254200146089</v>
      </c>
      <c r="AA35" s="2">
        <f t="shared" si="39"/>
        <v>0.49046354042495732</v>
      </c>
      <c r="AB35" s="2">
        <f t="shared" si="40"/>
        <v>0.43457382953181273</v>
      </c>
      <c r="AC35" s="1"/>
      <c r="AD35" s="1"/>
      <c r="AE35" s="1"/>
      <c r="AF35" s="1"/>
      <c r="AG35" s="1"/>
      <c r="AH35" s="1"/>
      <c r="AI35" s="1"/>
    </row>
    <row r="36" spans="1:35" x14ac:dyDescent="0.25">
      <c r="A36" s="12">
        <v>12</v>
      </c>
      <c r="B36" s="9" t="s">
        <v>51</v>
      </c>
      <c r="C36" s="2">
        <v>440</v>
      </c>
      <c r="D36" s="2">
        <v>851</v>
      </c>
      <c r="E36" s="6">
        <v>329</v>
      </c>
      <c r="F36" s="24">
        <v>224</v>
      </c>
      <c r="G36" s="19">
        <v>1300</v>
      </c>
      <c r="H36" s="24">
        <v>533</v>
      </c>
      <c r="I36" s="9" t="s">
        <v>51</v>
      </c>
      <c r="J36" s="2">
        <v>1113</v>
      </c>
      <c r="K36" s="2">
        <v>1109</v>
      </c>
      <c r="L36" s="6">
        <v>1466</v>
      </c>
      <c r="M36" s="24">
        <v>1278</v>
      </c>
      <c r="N36" s="19">
        <v>1276</v>
      </c>
      <c r="O36" s="24">
        <v>671</v>
      </c>
      <c r="P36" s="22"/>
      <c r="Q36" s="2">
        <f t="shared" si="41"/>
        <v>3513</v>
      </c>
      <c r="R36" s="2">
        <f t="shared" si="42"/>
        <v>4371</v>
      </c>
      <c r="S36" s="2">
        <f t="shared" si="43"/>
        <v>1553</v>
      </c>
      <c r="T36" s="2">
        <f t="shared" si="44"/>
        <v>1960</v>
      </c>
      <c r="U36" s="2">
        <f t="shared" si="45"/>
        <v>1795</v>
      </c>
      <c r="V36" s="6">
        <f t="shared" si="46"/>
        <v>2576</v>
      </c>
      <c r="W36" s="5"/>
      <c r="X36" s="2">
        <f t="shared" si="47"/>
        <v>0.44207230287503557</v>
      </c>
      <c r="Y36" s="2">
        <f t="shared" si="37"/>
        <v>0.22797914604925959</v>
      </c>
      <c r="Z36" s="2">
        <f t="shared" si="38"/>
        <v>0.4527036875091095</v>
      </c>
      <c r="AA36" s="2">
        <f t="shared" si="39"/>
        <v>0.51588012743926726</v>
      </c>
      <c r="AB36" s="2">
        <f t="shared" si="40"/>
        <v>0.4638590203106332</v>
      </c>
      <c r="AC36" s="1"/>
      <c r="AD36" s="1"/>
      <c r="AE36" s="1"/>
      <c r="AF36" s="1"/>
      <c r="AG36" s="1"/>
      <c r="AH36" s="1"/>
      <c r="AI36" s="1"/>
    </row>
    <row r="37" spans="1:35" x14ac:dyDescent="0.25">
      <c r="A37" s="12">
        <v>13</v>
      </c>
      <c r="B37" s="20" t="s">
        <v>52</v>
      </c>
      <c r="C37" s="2">
        <v>575</v>
      </c>
      <c r="D37" s="2">
        <v>716</v>
      </c>
      <c r="E37" s="6">
        <v>526</v>
      </c>
      <c r="F37" s="24">
        <v>312</v>
      </c>
      <c r="G37" s="19">
        <v>1103</v>
      </c>
      <c r="H37" s="24">
        <v>445</v>
      </c>
      <c r="I37" s="20" t="s">
        <v>52</v>
      </c>
      <c r="J37" s="2">
        <v>1314</v>
      </c>
      <c r="K37" s="2">
        <v>908</v>
      </c>
      <c r="L37" s="6">
        <v>1730</v>
      </c>
      <c r="M37" s="24">
        <v>1244</v>
      </c>
      <c r="N37" s="19">
        <v>1012</v>
      </c>
      <c r="O37" s="24">
        <v>705</v>
      </c>
      <c r="P37" s="22"/>
      <c r="Q37" s="2">
        <f t="shared" si="41"/>
        <v>3513</v>
      </c>
      <c r="R37" s="2">
        <f t="shared" si="42"/>
        <v>4371</v>
      </c>
      <c r="S37" s="2">
        <f t="shared" si="43"/>
        <v>1889</v>
      </c>
      <c r="T37" s="2">
        <f t="shared" si="44"/>
        <v>1624</v>
      </c>
      <c r="U37" s="2">
        <f t="shared" si="45"/>
        <v>2256</v>
      </c>
      <c r="V37" s="6">
        <f t="shared" si="46"/>
        <v>2115</v>
      </c>
      <c r="W37" s="5"/>
      <c r="X37" s="2">
        <f t="shared" si="47"/>
        <v>0.53771705095360089</v>
      </c>
      <c r="Y37" s="2">
        <f t="shared" si="37"/>
        <v>0.27466264835124798</v>
      </c>
      <c r="Z37" s="2">
        <f t="shared" si="38"/>
        <v>0.49334029772786631</v>
      </c>
      <c r="AA37" s="2">
        <f t="shared" si="39"/>
        <v>0.510694531058697</v>
      </c>
      <c r="AB37" s="2">
        <f t="shared" si="40"/>
        <v>0.45572979493365501</v>
      </c>
      <c r="AC37" s="1"/>
      <c r="AD37" s="1"/>
      <c r="AE37" s="1"/>
      <c r="AF37" s="1"/>
      <c r="AG37" s="1"/>
      <c r="AH37" s="1"/>
      <c r="AI37" s="1"/>
    </row>
    <row r="38" spans="1:35" x14ac:dyDescent="0.25">
      <c r="A38" s="12">
        <v>14</v>
      </c>
      <c r="B38" s="9" t="s">
        <v>53</v>
      </c>
      <c r="C38" s="2">
        <v>470</v>
      </c>
      <c r="D38" s="2">
        <v>821</v>
      </c>
      <c r="E38" s="6">
        <v>393</v>
      </c>
      <c r="F38" s="24">
        <v>270</v>
      </c>
      <c r="G38" s="19">
        <v>1236</v>
      </c>
      <c r="H38" s="24">
        <v>487</v>
      </c>
      <c r="I38" s="9" t="s">
        <v>53</v>
      </c>
      <c r="J38" s="2">
        <v>1275</v>
      </c>
      <c r="K38" s="2">
        <v>947</v>
      </c>
      <c r="L38" s="6">
        <v>1861</v>
      </c>
      <c r="M38" s="24">
        <v>1672</v>
      </c>
      <c r="N38" s="19">
        <v>881</v>
      </c>
      <c r="O38" s="24">
        <v>277</v>
      </c>
      <c r="P38" s="22"/>
      <c r="Q38" s="2">
        <f t="shared" si="41"/>
        <v>3513</v>
      </c>
      <c r="R38" s="2">
        <f t="shared" si="42"/>
        <v>4371</v>
      </c>
      <c r="S38" s="2">
        <f t="shared" si="43"/>
        <v>1745</v>
      </c>
      <c r="T38" s="2">
        <f t="shared" si="44"/>
        <v>1768</v>
      </c>
      <c r="U38" s="2">
        <f t="shared" si="45"/>
        <v>2254</v>
      </c>
      <c r="V38" s="6">
        <f t="shared" si="46"/>
        <v>2117</v>
      </c>
      <c r="W38" s="5"/>
      <c r="X38" s="2">
        <f t="shared" si="47"/>
        <v>0.49672644463421578</v>
      </c>
      <c r="Y38" s="2">
        <f t="shared" si="37"/>
        <v>0.24365797450730259</v>
      </c>
      <c r="Z38" s="2">
        <f t="shared" si="38"/>
        <v>0.46458998935037271</v>
      </c>
      <c r="AA38" s="2">
        <f t="shared" si="39"/>
        <v>0.49063771734439399</v>
      </c>
      <c r="AB38" s="2">
        <f t="shared" si="40"/>
        <v>0.43635908977244309</v>
      </c>
      <c r="AC38" s="1"/>
      <c r="AD38" s="1"/>
      <c r="AE38" s="1"/>
      <c r="AF38" s="1"/>
      <c r="AG38" s="1"/>
      <c r="AH38" s="1"/>
      <c r="AI38" s="1"/>
    </row>
    <row r="39" spans="1:35" x14ac:dyDescent="0.25">
      <c r="A39" s="12">
        <v>15</v>
      </c>
      <c r="B39" s="20" t="s">
        <v>54</v>
      </c>
      <c r="C39" s="2">
        <v>591</v>
      </c>
      <c r="D39" s="2">
        <v>700</v>
      </c>
      <c r="E39" s="6">
        <v>592</v>
      </c>
      <c r="F39" s="24">
        <v>361</v>
      </c>
      <c r="G39" s="19">
        <v>1037</v>
      </c>
      <c r="H39" s="24">
        <v>396</v>
      </c>
      <c r="I39" s="20" t="s">
        <v>54</v>
      </c>
      <c r="J39" s="2">
        <v>1468</v>
      </c>
      <c r="K39" s="2">
        <v>754</v>
      </c>
      <c r="L39" s="6">
        <v>2129</v>
      </c>
      <c r="M39" s="24">
        <v>1638</v>
      </c>
      <c r="N39" s="19">
        <v>613</v>
      </c>
      <c r="O39" s="24">
        <v>311</v>
      </c>
      <c r="P39" s="22"/>
      <c r="Q39" s="2">
        <f t="shared" si="41"/>
        <v>3513</v>
      </c>
      <c r="R39" s="2">
        <f t="shared" si="42"/>
        <v>4371</v>
      </c>
      <c r="S39" s="2">
        <f t="shared" si="43"/>
        <v>2059</v>
      </c>
      <c r="T39" s="2">
        <f t="shared" si="44"/>
        <v>1454</v>
      </c>
      <c r="U39" s="2">
        <f t="shared" si="45"/>
        <v>2721</v>
      </c>
      <c r="V39" s="6">
        <f t="shared" si="46"/>
        <v>1650</v>
      </c>
      <c r="W39" s="5"/>
      <c r="X39" s="2">
        <f t="shared" si="47"/>
        <v>0.58610873896954174</v>
      </c>
      <c r="Y39" s="2">
        <f t="shared" si="37"/>
        <v>0.28238623155813297</v>
      </c>
      <c r="Z39" s="2">
        <f t="shared" si="38"/>
        <v>0.49656336669480289</v>
      </c>
      <c r="AA39" s="2">
        <f t="shared" si="39"/>
        <v>0.4811626515118837</v>
      </c>
      <c r="AB39" s="2">
        <f t="shared" si="40"/>
        <v>0.43075313807531379</v>
      </c>
      <c r="AC39" s="1"/>
      <c r="AD39" s="1"/>
      <c r="AE39" s="1"/>
      <c r="AF39" s="1"/>
      <c r="AG39" s="1"/>
      <c r="AH39" s="1"/>
      <c r="AI39" s="1"/>
    </row>
    <row r="40" spans="1:35" x14ac:dyDescent="0.25">
      <c r="A40" s="12">
        <v>16</v>
      </c>
      <c r="B40" s="20" t="s">
        <v>55</v>
      </c>
      <c r="C40" s="2">
        <v>595</v>
      </c>
      <c r="D40" s="2">
        <v>696</v>
      </c>
      <c r="E40" s="6">
        <v>530</v>
      </c>
      <c r="F40" s="24">
        <v>305</v>
      </c>
      <c r="G40" s="19">
        <v>1099</v>
      </c>
      <c r="H40" s="24">
        <v>452</v>
      </c>
      <c r="I40" s="20" t="s">
        <v>55</v>
      </c>
      <c r="J40" s="2">
        <v>1419</v>
      </c>
      <c r="K40" s="2">
        <v>803</v>
      </c>
      <c r="L40" s="6">
        <v>1979</v>
      </c>
      <c r="M40" s="24">
        <v>1462</v>
      </c>
      <c r="N40" s="19">
        <v>763</v>
      </c>
      <c r="O40" s="24">
        <v>487</v>
      </c>
      <c r="P40" s="22"/>
      <c r="Q40" s="2">
        <f>S40+T40</f>
        <v>3513</v>
      </c>
      <c r="R40" s="2">
        <f>U40+V40</f>
        <v>4371</v>
      </c>
      <c r="S40" s="2">
        <f>C40+J40</f>
        <v>2014</v>
      </c>
      <c r="T40" s="2">
        <f>D40+K40</f>
        <v>1499</v>
      </c>
      <c r="U40" s="2">
        <f>E40+L40</f>
        <v>2509</v>
      </c>
      <c r="V40" s="6">
        <f>G40+N40</f>
        <v>1862</v>
      </c>
      <c r="W40" s="5"/>
      <c r="X40" s="2">
        <f>S40/Q40</f>
        <v>0.57329917449473389</v>
      </c>
      <c r="Y40" s="2">
        <f t="shared" ref="Y40:Y44" si="48">S40/Q40*(S40/Q40-U40/R40+1)/2</f>
        <v>0.28644567923178804</v>
      </c>
      <c r="Z40" s="2">
        <f t="shared" ref="Z40:Z44" si="49">2*X40*AB40/(X40+AB40)</f>
        <v>0.5012444001991041</v>
      </c>
      <c r="AA40" s="2">
        <f t="shared" ref="AA40:AA44" si="50">(S40/(S40+U40)-T40/(T40+V40)+1)/2</f>
        <v>0.49964073340510995</v>
      </c>
      <c r="AB40" s="2">
        <f t="shared" ref="AB40:AB44" si="51">S40/(S40+U40)</f>
        <v>0.44527968162723858</v>
      </c>
      <c r="AC40" s="1"/>
      <c r="AD40" s="1"/>
      <c r="AE40" s="1"/>
      <c r="AF40" s="1"/>
      <c r="AG40" s="1"/>
      <c r="AH40" s="1"/>
      <c r="AI40" s="1"/>
    </row>
    <row r="41" spans="1:35" x14ac:dyDescent="0.25">
      <c r="A41" s="12">
        <v>17</v>
      </c>
      <c r="B41" s="9" t="s">
        <v>56</v>
      </c>
      <c r="C41" s="2">
        <v>312</v>
      </c>
      <c r="D41" s="2">
        <v>979</v>
      </c>
      <c r="E41" s="6">
        <v>230</v>
      </c>
      <c r="F41" s="24">
        <v>123</v>
      </c>
      <c r="G41" s="19">
        <v>1399</v>
      </c>
      <c r="H41" s="24">
        <v>634</v>
      </c>
      <c r="I41" s="9" t="s">
        <v>56</v>
      </c>
      <c r="J41" s="2">
        <v>1224</v>
      </c>
      <c r="K41" s="2">
        <v>998</v>
      </c>
      <c r="L41" s="6">
        <v>1021</v>
      </c>
      <c r="M41" s="24">
        <v>866</v>
      </c>
      <c r="N41" s="19">
        <v>1721</v>
      </c>
      <c r="O41" s="24">
        <v>1083</v>
      </c>
      <c r="P41" s="22"/>
      <c r="Q41" s="2">
        <f t="shared" ref="Q41:Q44" si="52">S41+T41</f>
        <v>3513</v>
      </c>
      <c r="R41" s="2">
        <f t="shared" ref="R41:R44" si="53">U41+V41</f>
        <v>4371</v>
      </c>
      <c r="S41" s="2">
        <f t="shared" ref="S41:S44" si="54">C41+J41</f>
        <v>1536</v>
      </c>
      <c r="T41" s="2">
        <f t="shared" ref="T41:T44" si="55">D41+K41</f>
        <v>1977</v>
      </c>
      <c r="U41" s="2">
        <f t="shared" ref="U41:U44" si="56">E41+L41</f>
        <v>1251</v>
      </c>
      <c r="V41" s="6">
        <f t="shared" ref="V41:V44" si="57">G41+N41</f>
        <v>3120</v>
      </c>
      <c r="W41" s="5"/>
      <c r="X41" s="2">
        <f t="shared" ref="X41:X44" si="58">S41/Q41</f>
        <v>0.4372331340734415</v>
      </c>
      <c r="Y41" s="2">
        <f t="shared" si="48"/>
        <v>0.2516339220151142</v>
      </c>
      <c r="Z41" s="2">
        <f t="shared" si="49"/>
        <v>0.48761904761904762</v>
      </c>
      <c r="AA41" s="2">
        <f t="shared" si="50"/>
        <v>0.58162751342998575</v>
      </c>
      <c r="AB41" s="2">
        <f t="shared" si="51"/>
        <v>0.55113024757804085</v>
      </c>
      <c r="AC41" s="1"/>
      <c r="AD41" s="1"/>
      <c r="AE41" s="1"/>
      <c r="AF41" s="1"/>
      <c r="AG41" s="1"/>
      <c r="AH41" s="1"/>
      <c r="AI41" s="1"/>
    </row>
    <row r="42" spans="1:35" x14ac:dyDescent="0.25">
      <c r="A42" s="12">
        <v>18</v>
      </c>
      <c r="B42" s="20" t="s">
        <v>57</v>
      </c>
      <c r="C42" s="2">
        <v>561</v>
      </c>
      <c r="D42" s="2">
        <v>730</v>
      </c>
      <c r="E42" s="6">
        <v>455</v>
      </c>
      <c r="F42" s="24">
        <v>241</v>
      </c>
      <c r="G42" s="19">
        <v>1174</v>
      </c>
      <c r="H42" s="24">
        <v>516</v>
      </c>
      <c r="I42" s="20" t="s">
        <v>57</v>
      </c>
      <c r="J42" s="2">
        <v>1422</v>
      </c>
      <c r="K42" s="2">
        <v>800</v>
      </c>
      <c r="L42" s="6">
        <v>1335</v>
      </c>
      <c r="M42" s="24">
        <v>864</v>
      </c>
      <c r="N42" s="19">
        <v>1407</v>
      </c>
      <c r="O42" s="24">
        <v>1085</v>
      </c>
      <c r="P42" s="22"/>
      <c r="Q42" s="2">
        <f t="shared" si="52"/>
        <v>3513</v>
      </c>
      <c r="R42" s="2">
        <f t="shared" si="53"/>
        <v>4371</v>
      </c>
      <c r="S42" s="2">
        <f t="shared" si="54"/>
        <v>1983</v>
      </c>
      <c r="T42" s="2">
        <f t="shared" si="55"/>
        <v>1530</v>
      </c>
      <c r="U42" s="2">
        <f t="shared" si="56"/>
        <v>1790</v>
      </c>
      <c r="V42" s="6">
        <f t="shared" si="57"/>
        <v>2581</v>
      </c>
      <c r="W42" s="5"/>
      <c r="X42" s="2">
        <f t="shared" si="58"/>
        <v>0.56447480785653292</v>
      </c>
      <c r="Y42" s="2">
        <f t="shared" si="48"/>
        <v>0.32597221630357165</v>
      </c>
      <c r="Z42" s="2">
        <f t="shared" si="49"/>
        <v>0.54433159483941795</v>
      </c>
      <c r="AA42" s="2">
        <f t="shared" si="50"/>
        <v>0.57670212174057012</v>
      </c>
      <c r="AB42" s="2">
        <f t="shared" si="51"/>
        <v>0.52557646435197458</v>
      </c>
      <c r="AC42" s="1"/>
      <c r="AD42" s="1"/>
      <c r="AE42" s="1"/>
      <c r="AF42" s="1"/>
      <c r="AG42" s="1"/>
      <c r="AH42" s="1"/>
      <c r="AI42" s="1"/>
    </row>
    <row r="43" spans="1:35" x14ac:dyDescent="0.25">
      <c r="A43" s="12">
        <v>19</v>
      </c>
      <c r="B43" s="20" t="s">
        <v>58</v>
      </c>
      <c r="C43" s="11">
        <v>564</v>
      </c>
      <c r="D43" s="11">
        <v>727</v>
      </c>
      <c r="E43" s="14">
        <v>410</v>
      </c>
      <c r="F43" s="25">
        <v>188</v>
      </c>
      <c r="G43" s="19">
        <v>1219</v>
      </c>
      <c r="H43" s="24">
        <v>569</v>
      </c>
      <c r="I43" s="20" t="s">
        <v>58</v>
      </c>
      <c r="J43" s="11">
        <v>1190</v>
      </c>
      <c r="K43" s="11">
        <v>1032</v>
      </c>
      <c r="L43" s="14">
        <v>1116</v>
      </c>
      <c r="M43" s="25">
        <v>615</v>
      </c>
      <c r="N43" s="19">
        <v>1626</v>
      </c>
      <c r="O43" s="24">
        <v>1334</v>
      </c>
      <c r="P43" s="22"/>
      <c r="Q43" s="2">
        <f t="shared" si="52"/>
        <v>3513</v>
      </c>
      <c r="R43" s="2">
        <f t="shared" si="53"/>
        <v>4371</v>
      </c>
      <c r="S43" s="2">
        <f t="shared" si="54"/>
        <v>1754</v>
      </c>
      <c r="T43" s="2">
        <f t="shared" si="55"/>
        <v>1759</v>
      </c>
      <c r="U43" s="2">
        <f t="shared" si="56"/>
        <v>1526</v>
      </c>
      <c r="V43" s="6">
        <f t="shared" si="57"/>
        <v>2845</v>
      </c>
      <c r="W43" s="5"/>
      <c r="X43" s="2">
        <f t="shared" si="58"/>
        <v>0.49928835752917733</v>
      </c>
      <c r="Y43" s="2">
        <f t="shared" si="48"/>
        <v>0.28713303609676916</v>
      </c>
      <c r="Z43" s="2">
        <f t="shared" si="49"/>
        <v>0.51641395554247027</v>
      </c>
      <c r="AA43" s="2">
        <f t="shared" si="50"/>
        <v>0.57634850924964509</v>
      </c>
      <c r="AB43" s="2">
        <f t="shared" si="51"/>
        <v>0.53475609756097564</v>
      </c>
      <c r="AC43" s="1"/>
      <c r="AD43" s="1"/>
      <c r="AE43" s="1"/>
      <c r="AF43" s="1"/>
      <c r="AG43" s="1"/>
      <c r="AH43" s="1"/>
      <c r="AI43" s="1"/>
    </row>
    <row r="44" spans="1:35" ht="15.75" thickBot="1" x14ac:dyDescent="0.3">
      <c r="A44" s="12">
        <v>20</v>
      </c>
      <c r="B44" s="20" t="s">
        <v>59</v>
      </c>
      <c r="C44" s="2">
        <v>584</v>
      </c>
      <c r="D44" s="2">
        <v>707</v>
      </c>
      <c r="E44" s="6">
        <v>472</v>
      </c>
      <c r="F44" s="26">
        <v>234</v>
      </c>
      <c r="G44" s="19">
        <v>1157</v>
      </c>
      <c r="H44" s="24">
        <v>523</v>
      </c>
      <c r="I44" s="20" t="s">
        <v>59</v>
      </c>
      <c r="J44" s="2">
        <v>1532</v>
      </c>
      <c r="K44" s="2">
        <v>690</v>
      </c>
      <c r="L44" s="6">
        <v>1594</v>
      </c>
      <c r="M44" s="26">
        <v>1088</v>
      </c>
      <c r="N44" s="19">
        <v>1148</v>
      </c>
      <c r="O44" s="24">
        <v>861</v>
      </c>
      <c r="P44" s="9"/>
      <c r="Q44" s="2">
        <f t="shared" si="52"/>
        <v>3513</v>
      </c>
      <c r="R44" s="2">
        <f t="shared" si="53"/>
        <v>4371</v>
      </c>
      <c r="S44" s="2">
        <f t="shared" si="54"/>
        <v>2116</v>
      </c>
      <c r="T44" s="2">
        <f t="shared" si="55"/>
        <v>1397</v>
      </c>
      <c r="U44" s="2">
        <f t="shared" si="56"/>
        <v>2066</v>
      </c>
      <c r="V44" s="6">
        <f t="shared" si="57"/>
        <v>2305</v>
      </c>
      <c r="W44" s="54"/>
      <c r="X44" s="2">
        <f t="shared" si="58"/>
        <v>0.60233418730429833</v>
      </c>
      <c r="Y44" s="2">
        <f t="shared" si="48"/>
        <v>0.34022047541455813</v>
      </c>
      <c r="Z44" s="2">
        <f t="shared" si="49"/>
        <v>0.54996751137102018</v>
      </c>
      <c r="AA44" s="2">
        <f t="shared" si="50"/>
        <v>0.56430720685317248</v>
      </c>
      <c r="AB44" s="2">
        <f t="shared" si="51"/>
        <v>0.50597800095648016</v>
      </c>
      <c r="AC44" s="1"/>
      <c r="AD44" s="1"/>
      <c r="AE44" s="1"/>
      <c r="AF44" s="1"/>
      <c r="AG44" s="1"/>
      <c r="AH44" s="1"/>
      <c r="AI44" s="1"/>
    </row>
    <row r="45" spans="1:35" x14ac:dyDescent="0.25">
      <c r="A45" s="1"/>
      <c r="B45" s="1"/>
      <c r="C45" s="1"/>
      <c r="D45" s="1"/>
      <c r="E45" s="1"/>
      <c r="F45" s="1"/>
      <c r="G45" s="1"/>
      <c r="H45" s="1"/>
      <c r="I45" s="1"/>
      <c r="O45" s="1"/>
    </row>
    <row r="46" spans="1:35" x14ac:dyDescent="0.25">
      <c r="A46" s="1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1"/>
    </row>
    <row r="47" spans="1:35" x14ac:dyDescent="0.25">
      <c r="A47" s="1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1"/>
    </row>
    <row r="48" spans="1:35" x14ac:dyDescent="0.25">
      <c r="A48" s="1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1"/>
    </row>
    <row r="49" spans="1:35" x14ac:dyDescent="0.25">
      <c r="A49" s="1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1"/>
    </row>
    <row r="50" spans="1:35" x14ac:dyDescent="0.25">
      <c r="A50" s="1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1"/>
    </row>
    <row r="51" spans="1:35" x14ac:dyDescent="0.25">
      <c r="A51" s="1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1"/>
    </row>
    <row r="52" spans="1:35" x14ac:dyDescent="0.25">
      <c r="A52" s="1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1"/>
    </row>
    <row r="53" spans="1:35" x14ac:dyDescent="0.25">
      <c r="A53" s="1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1"/>
    </row>
    <row r="54" spans="1:35" x14ac:dyDescent="0.25">
      <c r="A54" s="1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1"/>
    </row>
    <row r="55" spans="1:35" x14ac:dyDescent="0.25">
      <c r="A55" s="1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1"/>
    </row>
    <row r="56" spans="1:35" x14ac:dyDescent="0.25">
      <c r="A56" s="1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1"/>
    </row>
    <row r="57" spans="1:35" x14ac:dyDescent="0.25">
      <c r="A57" s="1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1"/>
    </row>
    <row r="58" spans="1:35" x14ac:dyDescent="0.25">
      <c r="A58" s="1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1"/>
    </row>
    <row r="59" spans="1:35" x14ac:dyDescent="0.25">
      <c r="A59" s="1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1"/>
    </row>
    <row r="60" spans="1:35" x14ac:dyDescent="0.25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AC60" s="1"/>
      <c r="AD60" s="1"/>
      <c r="AE60" s="1"/>
      <c r="AF60" s="1"/>
      <c r="AG60" s="1"/>
      <c r="AH60" s="1"/>
      <c r="AI60" s="1"/>
    </row>
    <row r="61" spans="1:35" x14ac:dyDescent="0.25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AC61" s="1"/>
      <c r="AD61" s="1"/>
      <c r="AE61" s="1"/>
      <c r="AF61" s="1"/>
      <c r="AG61" s="1"/>
      <c r="AH61" s="1"/>
      <c r="AI61" s="1"/>
    </row>
    <row r="62" spans="1:35" x14ac:dyDescent="0.25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AC62" s="1"/>
      <c r="AD62" s="1"/>
      <c r="AE62" s="1"/>
      <c r="AF62" s="1"/>
      <c r="AG62" s="1"/>
      <c r="AH62" s="1"/>
      <c r="AI62" s="1"/>
    </row>
    <row r="63" spans="1:35" x14ac:dyDescent="0.25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AC63" s="1"/>
      <c r="AD63" s="1"/>
      <c r="AE63" s="1"/>
      <c r="AF63" s="1"/>
      <c r="AG63" s="1"/>
      <c r="AH63" s="1"/>
      <c r="AI63" s="1"/>
    </row>
    <row r="64" spans="1:35" x14ac:dyDescent="0.25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AC64" s="1"/>
      <c r="AD64" s="1"/>
      <c r="AE64" s="1"/>
      <c r="AF64" s="1"/>
      <c r="AG64" s="1"/>
      <c r="AH64" s="1"/>
      <c r="AI64" s="1"/>
    </row>
    <row r="65" spans="2:35" x14ac:dyDescent="0.25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AC65" s="1"/>
      <c r="AD65" s="1"/>
      <c r="AE65" s="1"/>
      <c r="AF65" s="1"/>
      <c r="AG65" s="1"/>
      <c r="AH65" s="1"/>
      <c r="AI65" s="1"/>
    </row>
    <row r="66" spans="2:35" x14ac:dyDescent="0.25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AC66" s="1"/>
      <c r="AD66" s="1"/>
      <c r="AE66" s="1"/>
      <c r="AF66" s="1"/>
      <c r="AG66" s="1"/>
      <c r="AH66" s="1"/>
      <c r="AI66" s="1"/>
    </row>
    <row r="67" spans="2:35" x14ac:dyDescent="0.25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2:35" x14ac:dyDescent="0.25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2:35" x14ac:dyDescent="0.25"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2:35" x14ac:dyDescent="0.25"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2:35" x14ac:dyDescent="0.25"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2:35" x14ac:dyDescent="0.25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2:35" x14ac:dyDescent="0.25"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2:35" x14ac:dyDescent="0.25"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2:35" x14ac:dyDescent="0.25"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2:35" x14ac:dyDescent="0.25"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2:35" x14ac:dyDescent="0.25"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  <row r="78" spans="2:35" x14ac:dyDescent="0.25"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2:35" x14ac:dyDescent="0.25"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</row>
    <row r="80" spans="2:35" x14ac:dyDescent="0.25"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  <row r="81" spans="2:14" x14ac:dyDescent="0.25"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</row>
    <row r="82" spans="2:14" x14ac:dyDescent="0.25"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</row>
    <row r="83" spans="2:14" x14ac:dyDescent="0.25"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</row>
    <row r="84" spans="2:14" x14ac:dyDescent="0.25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 spans="2:14" x14ac:dyDescent="0.25"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  <row r="86" spans="2:14" x14ac:dyDescent="0.25"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 spans="2:14" x14ac:dyDescent="0.25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</row>
    <row r="88" spans="2:14" x14ac:dyDescent="0.25"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</row>
    <row r="89" spans="2:14" x14ac:dyDescent="0.25"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</row>
  </sheetData>
  <sortState xmlns:xlrd2="http://schemas.microsoft.com/office/spreadsheetml/2017/richdata2" ref="A2:AI7">
    <sortCondition ref="A2:A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F74D-D031-48F2-996D-85A401FEE484}">
  <dimension ref="A1:AI109"/>
  <sheetViews>
    <sheetView topLeftCell="D43" zoomScale="70" zoomScaleNormal="70" workbookViewId="0">
      <selection activeCell="H60" sqref="H60:H85"/>
    </sheetView>
  </sheetViews>
  <sheetFormatPr defaultRowHeight="15" x14ac:dyDescent="0.25"/>
  <cols>
    <col min="1" max="1" width="39" customWidth="1"/>
    <col min="8" max="8" width="36.7109375" customWidth="1"/>
    <col min="19" max="19" width="38.5703125" customWidth="1"/>
    <col min="26" max="26" width="36.7109375" customWidth="1"/>
  </cols>
  <sheetData>
    <row r="1" spans="1:35" x14ac:dyDescent="0.25">
      <c r="A1" s="3" t="s">
        <v>68</v>
      </c>
      <c r="B1" s="3" t="s">
        <v>1</v>
      </c>
      <c r="C1" s="3" t="s">
        <v>2</v>
      </c>
      <c r="D1" s="7" t="s">
        <v>3</v>
      </c>
      <c r="E1" s="23" t="s">
        <v>60</v>
      </c>
      <c r="F1" s="8" t="s">
        <v>4</v>
      </c>
      <c r="G1" s="23" t="s">
        <v>61</v>
      </c>
      <c r="H1" s="3" t="s">
        <v>69</v>
      </c>
      <c r="I1" s="3" t="s">
        <v>1</v>
      </c>
      <c r="J1" s="3" t="s">
        <v>2</v>
      </c>
      <c r="K1" s="7" t="s">
        <v>3</v>
      </c>
      <c r="L1" s="23" t="s">
        <v>60</v>
      </c>
      <c r="M1" s="8" t="s">
        <v>4</v>
      </c>
      <c r="N1" s="23" t="s">
        <v>61</v>
      </c>
      <c r="O1" s="1"/>
      <c r="P1" s="1"/>
      <c r="Q1" s="1"/>
      <c r="R1" s="1"/>
      <c r="S1" s="3" t="s">
        <v>68</v>
      </c>
      <c r="T1" s="3" t="s">
        <v>1</v>
      </c>
      <c r="U1" s="3" t="s">
        <v>2</v>
      </c>
      <c r="V1" s="7" t="s">
        <v>3</v>
      </c>
      <c r="W1" s="23" t="s">
        <v>60</v>
      </c>
      <c r="X1" s="8" t="s">
        <v>4</v>
      </c>
      <c r="Y1" s="23" t="s">
        <v>61</v>
      </c>
      <c r="Z1" s="3" t="s">
        <v>69</v>
      </c>
      <c r="AA1" s="3" t="s">
        <v>1</v>
      </c>
      <c r="AB1" s="3" t="s">
        <v>2</v>
      </c>
      <c r="AC1" s="7" t="s">
        <v>3</v>
      </c>
      <c r="AD1" s="23" t="s">
        <v>60</v>
      </c>
      <c r="AE1" s="8" t="s">
        <v>4</v>
      </c>
      <c r="AF1" s="23" t="s">
        <v>61</v>
      </c>
      <c r="AG1" s="1"/>
    </row>
    <row r="2" spans="1:35" x14ac:dyDescent="0.25">
      <c r="A2" s="3" t="s">
        <v>70</v>
      </c>
      <c r="B2" s="2"/>
      <c r="C2" s="2"/>
      <c r="D2" s="6"/>
      <c r="E2" s="24"/>
      <c r="F2" s="19"/>
      <c r="G2" s="24"/>
      <c r="H2" s="3" t="s">
        <v>70</v>
      </c>
      <c r="I2" s="2">
        <v>40</v>
      </c>
      <c r="J2" s="2">
        <v>20</v>
      </c>
      <c r="K2" s="6">
        <v>4</v>
      </c>
      <c r="L2" s="24">
        <v>3</v>
      </c>
      <c r="M2" s="19">
        <v>8</v>
      </c>
      <c r="N2" s="24"/>
      <c r="O2" s="1"/>
      <c r="P2" s="1"/>
      <c r="Q2" s="1"/>
      <c r="R2" s="1"/>
      <c r="S2" s="3" t="s">
        <v>70</v>
      </c>
      <c r="T2" s="2"/>
      <c r="U2" s="2"/>
      <c r="V2" s="6"/>
      <c r="W2" s="24"/>
      <c r="X2" s="19"/>
      <c r="Y2" s="24"/>
      <c r="Z2" s="3" t="s">
        <v>70</v>
      </c>
      <c r="AA2" s="2">
        <v>0</v>
      </c>
      <c r="AB2" s="2">
        <v>60</v>
      </c>
      <c r="AC2" s="6">
        <v>0</v>
      </c>
      <c r="AD2" s="24">
        <v>0</v>
      </c>
      <c r="AE2" s="19">
        <v>9</v>
      </c>
      <c r="AF2" s="24"/>
      <c r="AG2" s="1"/>
    </row>
    <row r="3" spans="1:35" x14ac:dyDescent="0.25">
      <c r="A3" s="3" t="s">
        <v>71</v>
      </c>
      <c r="B3" s="2">
        <v>0</v>
      </c>
      <c r="C3" s="2">
        <v>133</v>
      </c>
      <c r="D3" s="6">
        <v>4</v>
      </c>
      <c r="E3" s="24">
        <v>4</v>
      </c>
      <c r="F3" s="19">
        <v>135</v>
      </c>
      <c r="G3" s="24"/>
      <c r="H3" s="3" t="s">
        <v>71</v>
      </c>
      <c r="I3" s="2"/>
      <c r="J3" s="2"/>
      <c r="K3" s="6"/>
      <c r="L3" s="24"/>
      <c r="M3" s="19"/>
      <c r="N3" s="24"/>
      <c r="O3" s="1"/>
      <c r="P3" s="1"/>
      <c r="Q3" s="1"/>
      <c r="R3" s="1"/>
      <c r="S3" s="3" t="s">
        <v>71</v>
      </c>
      <c r="T3" s="2">
        <v>0</v>
      </c>
      <c r="U3" s="2">
        <v>133</v>
      </c>
      <c r="V3" s="6">
        <v>0</v>
      </c>
      <c r="W3" s="24">
        <v>0</v>
      </c>
      <c r="X3" s="19">
        <v>135</v>
      </c>
      <c r="Y3" s="24"/>
      <c r="Z3" s="3" t="s">
        <v>71</v>
      </c>
      <c r="AB3" s="2"/>
      <c r="AC3" s="6"/>
      <c r="AD3" s="24"/>
      <c r="AE3" s="19"/>
      <c r="AF3" s="24"/>
      <c r="AG3" s="1"/>
    </row>
    <row r="4" spans="1:35" x14ac:dyDescent="0.25">
      <c r="A4" s="3" t="s">
        <v>72</v>
      </c>
      <c r="B4" s="2"/>
      <c r="C4" s="2"/>
      <c r="D4" s="6"/>
      <c r="E4" s="24"/>
      <c r="F4" s="19"/>
      <c r="G4" s="24"/>
      <c r="H4" s="3" t="s">
        <v>72</v>
      </c>
      <c r="I4" s="2">
        <v>44</v>
      </c>
      <c r="J4" s="2">
        <v>64</v>
      </c>
      <c r="K4" s="6">
        <v>0</v>
      </c>
      <c r="L4" s="24">
        <v>0</v>
      </c>
      <c r="M4" s="19">
        <v>6</v>
      </c>
      <c r="N4" s="24"/>
      <c r="O4" s="1"/>
      <c r="P4" s="1"/>
      <c r="Q4" s="1"/>
      <c r="R4" s="1"/>
      <c r="S4" s="3" t="s">
        <v>72</v>
      </c>
      <c r="T4" s="2"/>
      <c r="U4" s="2"/>
      <c r="V4" s="6"/>
      <c r="W4" s="24"/>
      <c r="X4" s="19"/>
      <c r="Y4" s="24"/>
      <c r="Z4" s="3" t="s">
        <v>72</v>
      </c>
      <c r="AA4" s="2">
        <v>36</v>
      </c>
      <c r="AB4" s="2">
        <v>72</v>
      </c>
      <c r="AC4" s="6">
        <v>339</v>
      </c>
      <c r="AD4" s="24">
        <v>338</v>
      </c>
      <c r="AE4" s="19">
        <v>5</v>
      </c>
      <c r="AF4" s="24"/>
      <c r="AG4" s="1"/>
    </row>
    <row r="5" spans="1:35" x14ac:dyDescent="0.25">
      <c r="A5" s="3" t="s">
        <v>73</v>
      </c>
      <c r="B5" s="2"/>
      <c r="C5" s="2"/>
      <c r="D5" s="6"/>
      <c r="E5" s="24"/>
      <c r="F5" s="19"/>
      <c r="G5" s="24"/>
      <c r="H5" s="3" t="s">
        <v>73</v>
      </c>
      <c r="I5" s="2"/>
      <c r="J5" s="2"/>
      <c r="K5" s="6"/>
      <c r="L5" s="24"/>
      <c r="M5" s="19"/>
      <c r="N5" s="24"/>
      <c r="O5" s="1"/>
      <c r="P5" s="1"/>
      <c r="Q5" s="1"/>
      <c r="R5" s="1"/>
      <c r="S5" s="3" t="s">
        <v>73</v>
      </c>
      <c r="T5" s="2"/>
      <c r="U5" s="2"/>
      <c r="V5" s="6"/>
      <c r="W5" s="24"/>
      <c r="X5" s="19"/>
      <c r="Y5" s="24"/>
      <c r="Z5" s="3" t="s">
        <v>73</v>
      </c>
      <c r="AA5" s="2"/>
      <c r="AB5" s="2"/>
      <c r="AC5" s="6"/>
      <c r="AD5" s="24"/>
      <c r="AE5" s="19"/>
      <c r="AF5" s="24"/>
      <c r="AG5" s="1"/>
    </row>
    <row r="6" spans="1:35" x14ac:dyDescent="0.25">
      <c r="A6" s="3" t="s">
        <v>74</v>
      </c>
      <c r="B6" s="2"/>
      <c r="C6" s="2"/>
      <c r="D6" s="6"/>
      <c r="E6" s="24"/>
      <c r="F6" s="19"/>
      <c r="G6" s="24"/>
      <c r="H6" s="3" t="s">
        <v>74</v>
      </c>
      <c r="I6" s="2"/>
      <c r="J6" s="2"/>
      <c r="K6" s="6"/>
      <c r="L6" s="24"/>
      <c r="M6" s="19"/>
      <c r="N6" s="24"/>
      <c r="O6" s="1"/>
      <c r="P6" s="1"/>
      <c r="Q6" s="1"/>
      <c r="R6" s="1"/>
      <c r="S6" s="3" t="s">
        <v>74</v>
      </c>
      <c r="T6" s="2"/>
      <c r="U6" s="2"/>
      <c r="V6" s="6"/>
      <c r="W6" s="24"/>
      <c r="X6" s="19"/>
      <c r="Y6" s="24"/>
      <c r="Z6" s="3" t="s">
        <v>74</v>
      </c>
      <c r="AA6" s="2"/>
      <c r="AB6" s="2"/>
      <c r="AC6" s="6"/>
      <c r="AD6" s="24"/>
      <c r="AE6" s="19"/>
      <c r="AF6" s="24"/>
      <c r="AG6" s="1"/>
    </row>
    <row r="7" spans="1:35" x14ac:dyDescent="0.25">
      <c r="A7" s="3" t="s">
        <v>75</v>
      </c>
      <c r="B7" s="2"/>
      <c r="C7" s="2"/>
      <c r="D7" s="6"/>
      <c r="E7" s="24"/>
      <c r="F7" s="19"/>
      <c r="G7" s="24"/>
      <c r="H7" s="3" t="s">
        <v>75</v>
      </c>
      <c r="I7" s="2"/>
      <c r="J7" s="2"/>
      <c r="K7" s="6"/>
      <c r="L7" s="24"/>
      <c r="M7" s="19"/>
      <c r="N7" s="24"/>
      <c r="O7" s="1"/>
      <c r="P7" s="1"/>
      <c r="Q7" s="1"/>
      <c r="R7" s="1"/>
      <c r="S7" s="3" t="s">
        <v>75</v>
      </c>
      <c r="T7" s="2"/>
      <c r="U7" s="2"/>
      <c r="V7" s="6"/>
      <c r="W7" s="24"/>
      <c r="X7" s="19"/>
      <c r="Y7" s="24"/>
      <c r="Z7" s="3" t="s">
        <v>75</v>
      </c>
      <c r="AA7" s="2"/>
      <c r="AB7" s="2"/>
      <c r="AC7" s="6"/>
      <c r="AD7" s="24"/>
      <c r="AE7" s="19"/>
      <c r="AF7" s="24"/>
      <c r="AG7" s="1"/>
    </row>
    <row r="8" spans="1:35" x14ac:dyDescent="0.25">
      <c r="A8" s="3" t="s">
        <v>76</v>
      </c>
      <c r="B8" s="2">
        <v>68</v>
      </c>
      <c r="C8" s="2">
        <v>58</v>
      </c>
      <c r="D8" s="6">
        <v>0</v>
      </c>
      <c r="E8" s="24">
        <v>0</v>
      </c>
      <c r="F8" s="19">
        <v>125</v>
      </c>
      <c r="G8" s="24"/>
      <c r="H8" s="3" t="s">
        <v>76</v>
      </c>
      <c r="I8" s="2">
        <v>31</v>
      </c>
      <c r="J8" s="2">
        <v>97</v>
      </c>
      <c r="K8" s="6">
        <v>0</v>
      </c>
      <c r="L8" s="24">
        <v>0</v>
      </c>
      <c r="M8" s="19">
        <v>0</v>
      </c>
      <c r="N8" s="24"/>
      <c r="O8" s="1"/>
      <c r="P8" s="1"/>
      <c r="Q8" s="1"/>
      <c r="R8" s="1"/>
      <c r="S8" s="3" t="s">
        <v>76</v>
      </c>
      <c r="T8" s="2">
        <v>0</v>
      </c>
      <c r="U8" s="2">
        <v>126</v>
      </c>
      <c r="V8" s="6">
        <v>0</v>
      </c>
      <c r="W8" s="24">
        <v>0</v>
      </c>
      <c r="X8" s="19">
        <v>125</v>
      </c>
      <c r="Y8" s="24"/>
      <c r="Z8" s="3" t="s">
        <v>76</v>
      </c>
      <c r="AA8" s="2">
        <v>0</v>
      </c>
      <c r="AB8" s="2">
        <v>128</v>
      </c>
      <c r="AC8" s="6">
        <v>0</v>
      </c>
      <c r="AD8" s="24">
        <v>0</v>
      </c>
      <c r="AE8" s="19">
        <v>0</v>
      </c>
      <c r="AF8" s="24"/>
      <c r="AG8" s="1"/>
    </row>
    <row r="9" spans="1:35" x14ac:dyDescent="0.25">
      <c r="A9" s="3" t="s">
        <v>77</v>
      </c>
      <c r="B9" s="2">
        <v>158</v>
      </c>
      <c r="C9" s="2">
        <v>114</v>
      </c>
      <c r="D9" s="6">
        <v>39</v>
      </c>
      <c r="E9" s="24">
        <v>33</v>
      </c>
      <c r="F9" s="19">
        <v>226</v>
      </c>
      <c r="G9" s="24"/>
      <c r="H9" s="3" t="s">
        <v>77</v>
      </c>
      <c r="I9" s="2">
        <v>0</v>
      </c>
      <c r="J9" s="2">
        <v>161</v>
      </c>
      <c r="K9" s="6">
        <v>0</v>
      </c>
      <c r="L9" s="24">
        <v>0</v>
      </c>
      <c r="M9" s="19">
        <v>10</v>
      </c>
      <c r="N9" s="24"/>
      <c r="O9" s="1"/>
      <c r="P9" s="1"/>
      <c r="Q9" s="1" t="s">
        <v>97</v>
      </c>
      <c r="R9" s="1"/>
      <c r="S9" s="3" t="s">
        <v>77</v>
      </c>
      <c r="T9" s="2">
        <v>114</v>
      </c>
      <c r="U9" s="2">
        <v>158</v>
      </c>
      <c r="V9" s="6">
        <v>0</v>
      </c>
      <c r="W9" s="24">
        <v>0</v>
      </c>
      <c r="X9" s="19">
        <v>232</v>
      </c>
      <c r="Y9" s="24"/>
      <c r="Z9" s="3" t="s">
        <v>77</v>
      </c>
      <c r="AA9" s="2">
        <v>0</v>
      </c>
      <c r="AB9" s="2">
        <v>161</v>
      </c>
      <c r="AC9" s="6">
        <v>0</v>
      </c>
      <c r="AD9" s="24">
        <v>0</v>
      </c>
      <c r="AE9" s="19">
        <v>10</v>
      </c>
      <c r="AF9" s="24"/>
      <c r="AG9" s="1"/>
    </row>
    <row r="10" spans="1:35" x14ac:dyDescent="0.25">
      <c r="A10" s="3" t="s">
        <v>78</v>
      </c>
      <c r="B10" s="2">
        <v>0</v>
      </c>
      <c r="C10" s="2">
        <v>27</v>
      </c>
      <c r="D10" s="6">
        <v>0</v>
      </c>
      <c r="E10" s="24">
        <v>0</v>
      </c>
      <c r="F10" s="19">
        <v>32</v>
      </c>
      <c r="G10" s="24"/>
      <c r="H10" s="3" t="s">
        <v>78</v>
      </c>
      <c r="I10" s="2"/>
      <c r="J10" s="2"/>
      <c r="K10" s="6"/>
      <c r="L10" s="24"/>
      <c r="M10" s="19"/>
      <c r="N10" s="24"/>
      <c r="O10" s="1"/>
      <c r="P10" s="1"/>
      <c r="Q10" s="1"/>
      <c r="R10" s="1"/>
      <c r="S10" s="3" t="s">
        <v>78</v>
      </c>
      <c r="T10" s="2">
        <v>17</v>
      </c>
      <c r="U10" s="2">
        <v>10</v>
      </c>
      <c r="V10" s="6">
        <v>5</v>
      </c>
      <c r="W10" s="24">
        <v>0</v>
      </c>
      <c r="X10" s="19">
        <v>27</v>
      </c>
      <c r="Y10" s="24"/>
      <c r="Z10" s="3" t="s">
        <v>78</v>
      </c>
      <c r="AA10" s="2"/>
      <c r="AB10" s="2"/>
      <c r="AC10" s="6"/>
      <c r="AD10" s="24"/>
      <c r="AE10" s="19"/>
      <c r="AF10" s="24"/>
      <c r="AG10" s="1"/>
    </row>
    <row r="11" spans="1:35" x14ac:dyDescent="0.25">
      <c r="A11" s="3" t="s">
        <v>79</v>
      </c>
      <c r="B11" s="2">
        <v>190</v>
      </c>
      <c r="C11" s="2">
        <v>56</v>
      </c>
      <c r="D11" s="6">
        <v>178</v>
      </c>
      <c r="E11" s="24">
        <v>0</v>
      </c>
      <c r="F11" s="19">
        <v>31</v>
      </c>
      <c r="G11" s="24"/>
      <c r="H11" s="3" t="s">
        <v>79</v>
      </c>
      <c r="I11" s="2">
        <v>74</v>
      </c>
      <c r="J11" s="2">
        <v>43</v>
      </c>
      <c r="K11" s="6">
        <v>166</v>
      </c>
      <c r="L11" s="24">
        <v>166</v>
      </c>
      <c r="M11" s="19">
        <v>7</v>
      </c>
      <c r="N11" s="24"/>
      <c r="O11" s="1"/>
      <c r="P11" s="1"/>
      <c r="Q11" s="1"/>
      <c r="R11" s="1"/>
      <c r="S11" s="3" t="s">
        <v>79</v>
      </c>
      <c r="T11" s="2">
        <v>70</v>
      </c>
      <c r="U11" s="2">
        <v>176</v>
      </c>
      <c r="V11" s="6">
        <v>0</v>
      </c>
      <c r="W11" s="24">
        <v>0</v>
      </c>
      <c r="X11" s="19">
        <v>209</v>
      </c>
      <c r="Y11" s="24"/>
      <c r="Z11" s="3" t="s">
        <v>79</v>
      </c>
      <c r="AA11" s="2">
        <v>104</v>
      </c>
      <c r="AB11" s="2">
        <v>13</v>
      </c>
      <c r="AC11" s="6">
        <v>143</v>
      </c>
      <c r="AD11" s="24">
        <v>143</v>
      </c>
      <c r="AE11" s="19">
        <v>7</v>
      </c>
      <c r="AF11" s="24"/>
      <c r="AG11" s="1"/>
    </row>
    <row r="12" spans="1:35" x14ac:dyDescent="0.25">
      <c r="A12" s="3" t="s">
        <v>80</v>
      </c>
      <c r="B12" s="2">
        <v>0</v>
      </c>
      <c r="C12" s="2">
        <v>15</v>
      </c>
      <c r="D12" s="6">
        <v>0</v>
      </c>
      <c r="E12" s="24">
        <v>0</v>
      </c>
      <c r="F12" s="19">
        <v>20</v>
      </c>
      <c r="G12" s="24"/>
      <c r="H12" s="3" t="s">
        <v>80</v>
      </c>
      <c r="I12" s="2"/>
      <c r="J12" s="2"/>
      <c r="K12" s="6"/>
      <c r="L12" s="24"/>
      <c r="M12" s="19"/>
      <c r="N12" s="24"/>
      <c r="O12" s="1"/>
      <c r="P12" s="1"/>
      <c r="Q12" s="1"/>
      <c r="R12" s="1"/>
      <c r="S12" s="3" t="s">
        <v>80</v>
      </c>
      <c r="T12" s="2">
        <v>0</v>
      </c>
      <c r="U12" s="2">
        <v>15</v>
      </c>
      <c r="V12" s="6">
        <v>0</v>
      </c>
      <c r="W12" s="24">
        <v>0</v>
      </c>
      <c r="X12" s="19">
        <v>20</v>
      </c>
      <c r="Y12" s="24"/>
      <c r="Z12" s="3" t="s">
        <v>80</v>
      </c>
      <c r="AA12" s="2"/>
      <c r="AB12" s="2"/>
      <c r="AC12" s="6"/>
      <c r="AD12" s="24"/>
      <c r="AE12" s="19"/>
      <c r="AF12" s="24"/>
      <c r="AG12" s="1"/>
    </row>
    <row r="13" spans="1:35" ht="15.75" thickBot="1" x14ac:dyDescent="0.3">
      <c r="A13" s="3" t="s">
        <v>81</v>
      </c>
      <c r="B13" s="2"/>
      <c r="C13" s="2"/>
      <c r="D13" s="6"/>
      <c r="E13" s="24"/>
      <c r="F13" s="19"/>
      <c r="G13" s="24"/>
      <c r="H13" s="3" t="s">
        <v>81</v>
      </c>
      <c r="I13" s="2"/>
      <c r="J13" s="2"/>
      <c r="K13" s="6"/>
      <c r="L13" s="24"/>
      <c r="M13" s="19"/>
      <c r="N13" s="24"/>
      <c r="O13" s="1"/>
      <c r="P13" s="1"/>
      <c r="Q13" s="1"/>
      <c r="R13" s="1"/>
      <c r="S13" s="3" t="s">
        <v>81</v>
      </c>
      <c r="T13" s="2"/>
      <c r="U13" s="2"/>
      <c r="V13" s="6"/>
      <c r="W13" s="24"/>
      <c r="X13" s="19"/>
      <c r="Y13" s="24"/>
      <c r="Z13" s="3" t="s">
        <v>81</v>
      </c>
      <c r="AA13" s="2"/>
      <c r="AB13" s="2"/>
      <c r="AC13" s="6"/>
      <c r="AD13" s="24"/>
      <c r="AE13" s="19"/>
      <c r="AF13" s="24"/>
      <c r="AG13" s="1"/>
    </row>
    <row r="14" spans="1:35" ht="15.75" thickBot="1" x14ac:dyDescent="0.3">
      <c r="A14" s="3" t="s">
        <v>82</v>
      </c>
      <c r="B14" s="2"/>
      <c r="C14" s="2"/>
      <c r="D14" s="6"/>
      <c r="E14" s="24"/>
      <c r="F14" s="19"/>
      <c r="G14" s="24"/>
      <c r="H14" s="3" t="s">
        <v>82</v>
      </c>
      <c r="I14" s="2"/>
      <c r="J14" s="2"/>
      <c r="K14" s="6"/>
      <c r="L14" s="24"/>
      <c r="M14" s="19"/>
      <c r="N14" s="24"/>
      <c r="O14" s="1"/>
      <c r="P14" s="56" t="s">
        <v>13</v>
      </c>
      <c r="Q14" s="57"/>
      <c r="R14" s="1"/>
      <c r="S14" s="3" t="s">
        <v>82</v>
      </c>
      <c r="T14" s="2"/>
      <c r="U14" s="2"/>
      <c r="V14" s="6"/>
      <c r="W14" s="24"/>
      <c r="X14" s="19"/>
      <c r="Y14" s="24"/>
      <c r="Z14" s="3" t="s">
        <v>82</v>
      </c>
      <c r="AA14" s="2"/>
      <c r="AB14" s="2"/>
      <c r="AC14" s="6"/>
      <c r="AD14" s="24"/>
      <c r="AE14" s="19"/>
      <c r="AF14" s="24"/>
      <c r="AG14" s="1"/>
      <c r="AH14" s="58" t="s">
        <v>16</v>
      </c>
      <c r="AI14" s="59"/>
    </row>
    <row r="15" spans="1:35" x14ac:dyDescent="0.25">
      <c r="A15" s="3" t="s">
        <v>83</v>
      </c>
      <c r="B15" s="2"/>
      <c r="C15" s="2"/>
      <c r="D15" s="6"/>
      <c r="E15" s="24"/>
      <c r="F15" s="19"/>
      <c r="G15" s="24"/>
      <c r="H15" s="3" t="s">
        <v>83</v>
      </c>
      <c r="I15" s="2"/>
      <c r="J15" s="2"/>
      <c r="K15" s="6"/>
      <c r="L15" s="24"/>
      <c r="M15" s="19"/>
      <c r="N15" s="24"/>
      <c r="O15" s="1"/>
      <c r="P15" s="1"/>
      <c r="Q15" s="1"/>
      <c r="R15" s="1"/>
      <c r="S15" s="3" t="s">
        <v>83</v>
      </c>
      <c r="T15" s="2"/>
      <c r="U15" s="2"/>
      <c r="V15" s="6"/>
      <c r="W15" s="24"/>
      <c r="X15" s="19"/>
      <c r="Y15" s="24"/>
      <c r="Z15" s="3" t="s">
        <v>83</v>
      </c>
      <c r="AA15" s="2"/>
      <c r="AB15" s="2"/>
      <c r="AC15" s="6"/>
      <c r="AD15" s="24"/>
      <c r="AE15" s="19"/>
      <c r="AF15" s="24"/>
      <c r="AG15" s="1"/>
    </row>
    <row r="16" spans="1:35" x14ac:dyDescent="0.25">
      <c r="A16" s="3" t="s">
        <v>84</v>
      </c>
      <c r="B16" s="2"/>
      <c r="C16" s="2"/>
      <c r="D16" s="6"/>
      <c r="E16" s="24"/>
      <c r="F16" s="19"/>
      <c r="G16" s="24"/>
      <c r="H16" s="3" t="s">
        <v>84</v>
      </c>
      <c r="I16" s="2"/>
      <c r="J16" s="2"/>
      <c r="K16" s="6"/>
      <c r="L16" s="24"/>
      <c r="M16" s="19"/>
      <c r="N16" s="24"/>
      <c r="O16" s="1"/>
      <c r="P16" s="1"/>
      <c r="Q16" s="1"/>
      <c r="R16" s="1"/>
      <c r="S16" s="3" t="s">
        <v>84</v>
      </c>
      <c r="T16" s="2"/>
      <c r="U16" s="2"/>
      <c r="V16" s="6"/>
      <c r="W16" s="24"/>
      <c r="X16" s="19"/>
      <c r="Y16" s="24"/>
      <c r="Z16" s="3" t="s">
        <v>84</v>
      </c>
      <c r="AA16" s="2"/>
      <c r="AB16" s="2"/>
      <c r="AC16" s="6"/>
      <c r="AD16" s="24"/>
      <c r="AE16" s="19"/>
      <c r="AF16" s="24"/>
      <c r="AG16" s="1"/>
    </row>
    <row r="17" spans="1:33" x14ac:dyDescent="0.25">
      <c r="A17" s="3" t="s">
        <v>85</v>
      </c>
      <c r="B17" s="2"/>
      <c r="C17" s="2"/>
      <c r="D17" s="6"/>
      <c r="E17" s="24"/>
      <c r="F17" s="19"/>
      <c r="G17" s="24"/>
      <c r="H17" s="3" t="s">
        <v>85</v>
      </c>
      <c r="I17" s="2">
        <v>0</v>
      </c>
      <c r="J17" s="2">
        <v>12</v>
      </c>
      <c r="K17" s="6">
        <v>0</v>
      </c>
      <c r="L17" s="24">
        <v>0</v>
      </c>
      <c r="M17" s="19">
        <v>0</v>
      </c>
      <c r="N17" s="24"/>
      <c r="O17" s="1"/>
      <c r="P17" s="1"/>
      <c r="Q17" s="1"/>
      <c r="R17" s="1"/>
      <c r="S17" s="3" t="s">
        <v>85</v>
      </c>
      <c r="T17" s="2"/>
      <c r="U17" s="2"/>
      <c r="V17" s="6"/>
      <c r="W17" s="24"/>
      <c r="X17" s="19"/>
      <c r="Y17" s="24"/>
      <c r="Z17" s="3" t="s">
        <v>85</v>
      </c>
      <c r="AA17" s="2">
        <v>0</v>
      </c>
      <c r="AB17" s="2">
        <v>12</v>
      </c>
      <c r="AC17" s="6">
        <v>0</v>
      </c>
      <c r="AD17" s="24">
        <v>0</v>
      </c>
      <c r="AE17" s="19">
        <v>0</v>
      </c>
      <c r="AF17" s="24"/>
      <c r="AG17" s="1"/>
    </row>
    <row r="18" spans="1:33" x14ac:dyDescent="0.25">
      <c r="A18" s="3" t="s">
        <v>86</v>
      </c>
      <c r="B18" s="2"/>
      <c r="C18" s="2"/>
      <c r="D18" s="6"/>
      <c r="E18" s="24"/>
      <c r="F18" s="19"/>
      <c r="G18" s="24"/>
      <c r="H18" s="3" t="s">
        <v>86</v>
      </c>
      <c r="I18" s="2"/>
      <c r="J18" s="2"/>
      <c r="K18" s="6"/>
      <c r="L18" s="24"/>
      <c r="M18" s="19"/>
      <c r="N18" s="24"/>
      <c r="O18" s="1"/>
      <c r="P18" s="1"/>
      <c r="Q18" s="1"/>
      <c r="R18" s="1"/>
      <c r="S18" s="3" t="s">
        <v>86</v>
      </c>
      <c r="T18" s="2"/>
      <c r="U18" s="2"/>
      <c r="V18" s="6"/>
      <c r="W18" s="24"/>
      <c r="X18" s="19"/>
      <c r="Y18" s="24"/>
      <c r="Z18" s="3" t="s">
        <v>86</v>
      </c>
      <c r="AA18" s="2"/>
      <c r="AB18" s="2"/>
      <c r="AC18" s="6"/>
      <c r="AD18" s="24"/>
      <c r="AE18" s="19"/>
      <c r="AF18" s="24"/>
      <c r="AG18" s="1"/>
    </row>
    <row r="19" spans="1:33" x14ac:dyDescent="0.25">
      <c r="A19" s="3" t="s">
        <v>87</v>
      </c>
      <c r="B19" s="2"/>
      <c r="C19" s="2"/>
      <c r="D19" s="6"/>
      <c r="E19" s="24"/>
      <c r="F19" s="19"/>
      <c r="G19" s="24"/>
      <c r="H19" s="3" t="s">
        <v>87</v>
      </c>
      <c r="I19" s="2"/>
      <c r="J19" s="2"/>
      <c r="K19" s="6"/>
      <c r="L19" s="24"/>
      <c r="M19" s="19"/>
      <c r="N19" s="24"/>
      <c r="O19" s="1"/>
      <c r="P19" s="1"/>
      <c r="Q19" s="1"/>
      <c r="R19" s="1"/>
      <c r="S19" s="3" t="s">
        <v>87</v>
      </c>
      <c r="T19" s="2"/>
      <c r="U19" s="2"/>
      <c r="V19" s="6"/>
      <c r="W19" s="24"/>
      <c r="X19" s="19"/>
      <c r="Y19" s="24"/>
      <c r="Z19" s="3" t="s">
        <v>87</v>
      </c>
      <c r="AA19" s="2"/>
      <c r="AB19" s="2"/>
      <c r="AC19" s="6"/>
      <c r="AD19" s="24"/>
      <c r="AE19" s="19"/>
      <c r="AF19" s="24"/>
      <c r="AG19" s="1"/>
    </row>
    <row r="20" spans="1:33" x14ac:dyDescent="0.25">
      <c r="A20" s="3" t="s">
        <v>88</v>
      </c>
      <c r="B20" s="2"/>
      <c r="C20" s="2"/>
      <c r="D20" s="6"/>
      <c r="E20" s="24"/>
      <c r="F20" s="19"/>
      <c r="G20" s="24"/>
      <c r="H20" s="3" t="s">
        <v>88</v>
      </c>
      <c r="I20" s="2"/>
      <c r="J20" s="2"/>
      <c r="K20" s="6"/>
      <c r="L20" s="24"/>
      <c r="M20" s="19"/>
      <c r="N20" s="24"/>
      <c r="O20" s="1"/>
      <c r="P20" s="1"/>
      <c r="Q20" s="1"/>
      <c r="R20" s="1"/>
      <c r="S20" s="3" t="s">
        <v>88</v>
      </c>
      <c r="T20" s="2"/>
      <c r="U20" s="2"/>
      <c r="V20" s="6"/>
      <c r="W20" s="24"/>
      <c r="X20" s="19"/>
      <c r="Y20" s="24"/>
      <c r="Z20" s="3" t="s">
        <v>88</v>
      </c>
      <c r="AA20" s="2"/>
      <c r="AB20" s="2"/>
      <c r="AC20" s="6"/>
      <c r="AD20" s="24"/>
      <c r="AE20" s="19"/>
      <c r="AF20" s="24"/>
      <c r="AG20" s="1"/>
    </row>
    <row r="21" spans="1:33" x14ac:dyDescent="0.25">
      <c r="A21" s="3" t="s">
        <v>89</v>
      </c>
      <c r="B21" s="2"/>
      <c r="C21" s="2"/>
      <c r="D21" s="6"/>
      <c r="E21" s="24"/>
      <c r="F21" s="19"/>
      <c r="G21" s="24"/>
      <c r="H21" s="3" t="s">
        <v>89</v>
      </c>
      <c r="I21" s="2"/>
      <c r="J21" s="2"/>
      <c r="K21" s="6"/>
      <c r="L21" s="24"/>
      <c r="M21" s="19"/>
      <c r="N21" s="24"/>
      <c r="O21" s="1"/>
      <c r="P21" s="1"/>
      <c r="Q21" s="1"/>
      <c r="R21" s="1"/>
      <c r="S21" s="3" t="s">
        <v>89</v>
      </c>
      <c r="T21" s="2"/>
      <c r="U21" s="2"/>
      <c r="V21" s="6"/>
      <c r="W21" s="24"/>
      <c r="X21" s="19"/>
      <c r="Y21" s="24"/>
      <c r="Z21" s="3" t="s">
        <v>89</v>
      </c>
      <c r="AA21" s="2"/>
      <c r="AB21" s="2"/>
      <c r="AC21" s="6"/>
      <c r="AD21" s="24"/>
      <c r="AE21" s="19"/>
      <c r="AF21" s="24"/>
      <c r="AG21" s="1"/>
    </row>
    <row r="22" spans="1:33" x14ac:dyDescent="0.25">
      <c r="A22" s="3" t="s">
        <v>90</v>
      </c>
      <c r="B22" s="2"/>
      <c r="C22" s="2"/>
      <c r="D22" s="6"/>
      <c r="E22" s="24"/>
      <c r="F22" s="19"/>
      <c r="G22" s="24"/>
      <c r="H22" s="3" t="s">
        <v>90</v>
      </c>
      <c r="I22" s="2"/>
      <c r="J22" s="2"/>
      <c r="K22" s="6"/>
      <c r="L22" s="24"/>
      <c r="M22" s="19"/>
      <c r="N22" s="24"/>
      <c r="O22" s="1"/>
      <c r="P22" s="1"/>
      <c r="Q22" s="1"/>
      <c r="R22" s="1"/>
      <c r="S22" s="3" t="s">
        <v>90</v>
      </c>
      <c r="T22" s="2"/>
      <c r="U22" s="2"/>
      <c r="V22" s="6"/>
      <c r="W22" s="24"/>
      <c r="X22" s="19"/>
      <c r="Y22" s="24"/>
      <c r="Z22" s="3" t="s">
        <v>90</v>
      </c>
      <c r="AA22" s="2"/>
      <c r="AB22" s="2"/>
      <c r="AC22" s="6"/>
      <c r="AD22" s="24"/>
      <c r="AE22" s="19"/>
      <c r="AF22" s="24"/>
      <c r="AG22" s="1"/>
    </row>
    <row r="23" spans="1:33" x14ac:dyDescent="0.25">
      <c r="A23" s="3" t="s">
        <v>91</v>
      </c>
      <c r="B23" s="2"/>
      <c r="C23" s="2"/>
      <c r="D23" s="6"/>
      <c r="E23" s="24"/>
      <c r="F23" s="19"/>
      <c r="G23" s="24"/>
      <c r="H23" s="3" t="s">
        <v>91</v>
      </c>
      <c r="I23" s="2"/>
      <c r="J23" s="2"/>
      <c r="K23" s="6"/>
      <c r="L23" s="24"/>
      <c r="M23" s="19"/>
      <c r="N23" s="24"/>
      <c r="O23" s="1"/>
      <c r="P23" s="1"/>
      <c r="Q23" s="1"/>
      <c r="R23" s="1"/>
      <c r="S23" s="3" t="s">
        <v>91</v>
      </c>
      <c r="T23" s="2"/>
      <c r="U23" s="2"/>
      <c r="V23" s="6"/>
      <c r="W23" s="24"/>
      <c r="X23" s="19"/>
      <c r="Y23" s="24"/>
      <c r="Z23" s="3" t="s">
        <v>91</v>
      </c>
      <c r="AA23" s="2"/>
      <c r="AB23" s="2"/>
      <c r="AC23" s="6"/>
      <c r="AD23" s="24"/>
      <c r="AE23" s="19"/>
      <c r="AF23" s="24"/>
      <c r="AG23" s="1"/>
    </row>
    <row r="24" spans="1:33" x14ac:dyDescent="0.25">
      <c r="A24" s="3" t="s">
        <v>92</v>
      </c>
      <c r="B24" s="2"/>
      <c r="C24" s="2"/>
      <c r="D24" s="6"/>
      <c r="E24" s="24"/>
      <c r="F24" s="19"/>
      <c r="G24" s="24"/>
      <c r="H24" s="3" t="s">
        <v>92</v>
      </c>
      <c r="I24" s="2"/>
      <c r="J24" s="2"/>
      <c r="K24" s="6"/>
      <c r="L24" s="24"/>
      <c r="M24" s="19"/>
      <c r="N24" s="24"/>
      <c r="O24" s="1"/>
      <c r="P24" s="1"/>
      <c r="Q24" s="1"/>
      <c r="R24" s="1"/>
      <c r="S24" s="3" t="s">
        <v>92</v>
      </c>
      <c r="T24" s="2"/>
      <c r="U24" s="2"/>
      <c r="V24" s="6"/>
      <c r="W24" s="24"/>
      <c r="X24" s="19"/>
      <c r="Y24" s="24"/>
      <c r="Z24" s="3" t="s">
        <v>92</v>
      </c>
      <c r="AA24" s="2"/>
      <c r="AB24" s="2"/>
      <c r="AC24" s="6"/>
      <c r="AD24" s="24"/>
      <c r="AE24" s="19"/>
      <c r="AF24" s="24"/>
      <c r="AG24" s="1"/>
    </row>
    <row r="25" spans="1:33" x14ac:dyDescent="0.25">
      <c r="A25" s="3" t="s">
        <v>93</v>
      </c>
      <c r="B25" s="2"/>
      <c r="C25" s="2"/>
      <c r="D25" s="6"/>
      <c r="E25" s="24"/>
      <c r="F25" s="19"/>
      <c r="G25" s="24"/>
      <c r="H25" s="3" t="s">
        <v>93</v>
      </c>
      <c r="I25" s="2"/>
      <c r="J25" s="2"/>
      <c r="K25" s="6"/>
      <c r="L25" s="24"/>
      <c r="M25" s="19"/>
      <c r="N25" s="24"/>
      <c r="O25" s="1"/>
      <c r="P25" s="1"/>
      <c r="Q25" s="1"/>
      <c r="R25" s="1"/>
      <c r="S25" s="3" t="s">
        <v>93</v>
      </c>
      <c r="T25" s="2"/>
      <c r="U25" s="2"/>
      <c r="V25" s="6"/>
      <c r="W25" s="24"/>
      <c r="X25" s="19"/>
      <c r="Y25" s="24"/>
      <c r="Z25" s="3" t="s">
        <v>93</v>
      </c>
      <c r="AA25" s="2"/>
      <c r="AB25" s="2"/>
      <c r="AC25" s="6"/>
      <c r="AD25" s="24"/>
      <c r="AE25" s="19"/>
      <c r="AF25" s="24"/>
      <c r="AG25" s="1"/>
    </row>
    <row r="26" spans="1:33" x14ac:dyDescent="0.25">
      <c r="A26" s="3" t="s">
        <v>94</v>
      </c>
      <c r="B26" s="2"/>
      <c r="C26" s="2"/>
      <c r="D26" s="6"/>
      <c r="E26" s="24"/>
      <c r="F26" s="19"/>
      <c r="G26" s="24"/>
      <c r="H26" s="3" t="s">
        <v>94</v>
      </c>
      <c r="I26" s="2"/>
      <c r="J26" s="2"/>
      <c r="K26" s="6"/>
      <c r="L26" s="24"/>
      <c r="M26" s="19"/>
      <c r="N26" s="24"/>
      <c r="O26" s="1"/>
      <c r="P26" s="1"/>
      <c r="Q26" s="1"/>
      <c r="R26" s="1"/>
      <c r="S26" s="3" t="s">
        <v>94</v>
      </c>
      <c r="T26" s="2"/>
      <c r="U26" s="2"/>
      <c r="V26" s="6"/>
      <c r="W26" s="24"/>
      <c r="X26" s="19"/>
      <c r="Y26" s="24"/>
      <c r="Z26" s="3" t="s">
        <v>94</v>
      </c>
      <c r="AA26" s="2"/>
      <c r="AB26" s="2"/>
      <c r="AC26" s="6"/>
      <c r="AD26" s="24"/>
      <c r="AE26" s="19"/>
      <c r="AF26" s="24"/>
      <c r="AG26" s="1"/>
    </row>
    <row r="27" spans="1:33" x14ac:dyDescent="0.25">
      <c r="A27" s="3" t="s">
        <v>95</v>
      </c>
      <c r="B27" s="2"/>
      <c r="C27" s="2"/>
      <c r="D27" s="6"/>
      <c r="E27" s="24"/>
      <c r="F27" s="19"/>
      <c r="G27" s="24"/>
      <c r="H27" s="3" t="s">
        <v>95</v>
      </c>
      <c r="I27" s="2">
        <v>117</v>
      </c>
      <c r="J27" s="2">
        <v>700</v>
      </c>
      <c r="K27" s="6">
        <v>31</v>
      </c>
      <c r="L27" s="24">
        <v>30</v>
      </c>
      <c r="M27" s="19">
        <v>7</v>
      </c>
      <c r="N27" s="24"/>
      <c r="O27" s="1"/>
      <c r="P27" s="1"/>
      <c r="Q27" s="1"/>
      <c r="R27" s="1"/>
      <c r="S27" s="3" t="s">
        <v>95</v>
      </c>
      <c r="T27" s="2"/>
      <c r="U27" s="2"/>
      <c r="V27" s="6"/>
      <c r="W27" s="24"/>
      <c r="X27" s="19"/>
      <c r="Y27" s="24"/>
      <c r="Z27" s="3" t="s">
        <v>95</v>
      </c>
      <c r="AA27" s="2">
        <v>448</v>
      </c>
      <c r="AB27" s="2">
        <v>369</v>
      </c>
      <c r="AC27" s="6">
        <v>76</v>
      </c>
      <c r="AD27" s="24">
        <v>75</v>
      </c>
      <c r="AE27" s="19">
        <v>7</v>
      </c>
      <c r="AF27" s="24"/>
      <c r="AG27" s="1"/>
    </row>
    <row r="28" spans="1:3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3" t="s">
        <v>68</v>
      </c>
      <c r="B30" s="3" t="s">
        <v>1</v>
      </c>
      <c r="C30" s="3" t="s">
        <v>2</v>
      </c>
      <c r="D30" s="7" t="s">
        <v>3</v>
      </c>
      <c r="E30" s="23" t="s">
        <v>60</v>
      </c>
      <c r="F30" s="8" t="s">
        <v>4</v>
      </c>
      <c r="G30" s="23" t="s">
        <v>61</v>
      </c>
      <c r="H30" s="3" t="s">
        <v>69</v>
      </c>
      <c r="I30" s="3" t="s">
        <v>1</v>
      </c>
      <c r="J30" s="3" t="s">
        <v>2</v>
      </c>
      <c r="K30" s="7" t="s">
        <v>3</v>
      </c>
      <c r="L30" s="23" t="s">
        <v>60</v>
      </c>
      <c r="M30" s="8" t="s">
        <v>4</v>
      </c>
      <c r="N30" s="23" t="s">
        <v>61</v>
      </c>
      <c r="O30" s="1"/>
      <c r="P30" s="1"/>
      <c r="Q30" s="1"/>
      <c r="R30" s="1"/>
      <c r="S30" s="3" t="s">
        <v>68</v>
      </c>
      <c r="T30" s="3" t="s">
        <v>1</v>
      </c>
      <c r="U30" s="3" t="s">
        <v>2</v>
      </c>
      <c r="V30" s="7" t="s">
        <v>3</v>
      </c>
      <c r="W30" s="23" t="s">
        <v>60</v>
      </c>
      <c r="X30" s="8" t="s">
        <v>4</v>
      </c>
      <c r="Y30" s="23" t="s">
        <v>61</v>
      </c>
      <c r="Z30" s="3" t="s">
        <v>69</v>
      </c>
      <c r="AA30" s="3" t="s">
        <v>1</v>
      </c>
      <c r="AB30" s="3" t="s">
        <v>2</v>
      </c>
      <c r="AC30" s="7" t="s">
        <v>3</v>
      </c>
      <c r="AD30" s="23" t="s">
        <v>60</v>
      </c>
      <c r="AE30" s="8" t="s">
        <v>4</v>
      </c>
      <c r="AF30" s="23" t="s">
        <v>61</v>
      </c>
      <c r="AG30" s="1"/>
    </row>
    <row r="31" spans="1:33" x14ac:dyDescent="0.25">
      <c r="A31" s="3" t="s">
        <v>70</v>
      </c>
      <c r="B31" s="2"/>
      <c r="C31" s="2"/>
      <c r="D31" s="6"/>
      <c r="E31" s="24"/>
      <c r="F31" s="19"/>
      <c r="G31" s="24"/>
      <c r="H31" s="3" t="s">
        <v>70</v>
      </c>
      <c r="I31" s="2">
        <v>29</v>
      </c>
      <c r="J31" s="2">
        <v>31</v>
      </c>
      <c r="K31" s="6">
        <v>7</v>
      </c>
      <c r="L31" s="24">
        <v>7</v>
      </c>
      <c r="M31" s="19">
        <v>9</v>
      </c>
      <c r="N31" s="24"/>
      <c r="O31" s="1"/>
      <c r="P31" s="1"/>
      <c r="Q31" s="1"/>
      <c r="R31" s="1"/>
      <c r="S31" s="3" t="s">
        <v>70</v>
      </c>
      <c r="T31" s="2"/>
      <c r="U31" s="2"/>
      <c r="V31" s="6"/>
      <c r="W31" s="24"/>
      <c r="X31" s="19"/>
      <c r="Y31" s="24"/>
      <c r="Z31" s="3" t="s">
        <v>70</v>
      </c>
      <c r="AA31" s="2">
        <v>60</v>
      </c>
      <c r="AB31" s="2">
        <v>0</v>
      </c>
      <c r="AC31" s="6">
        <v>9</v>
      </c>
      <c r="AD31" s="24">
        <v>0</v>
      </c>
      <c r="AE31" s="19">
        <v>0</v>
      </c>
      <c r="AF31" s="24"/>
      <c r="AG31" s="1"/>
    </row>
    <row r="32" spans="1:33" x14ac:dyDescent="0.25">
      <c r="A32" s="3" t="s">
        <v>71</v>
      </c>
      <c r="B32" s="2">
        <v>0</v>
      </c>
      <c r="C32" s="2">
        <v>133</v>
      </c>
      <c r="D32" s="6">
        <v>4</v>
      </c>
      <c r="E32" s="24">
        <v>4</v>
      </c>
      <c r="F32" s="19">
        <v>135</v>
      </c>
      <c r="G32" s="24"/>
      <c r="H32" s="3" t="s">
        <v>71</v>
      </c>
      <c r="I32" s="2"/>
      <c r="J32" s="2"/>
      <c r="K32" s="6"/>
      <c r="L32" s="24"/>
      <c r="M32" s="19"/>
      <c r="N32" s="24"/>
      <c r="O32" s="1"/>
      <c r="P32" s="1"/>
      <c r="Q32" s="1"/>
      <c r="R32" s="1"/>
      <c r="S32" s="3" t="s">
        <v>71</v>
      </c>
      <c r="T32" s="2">
        <v>33</v>
      </c>
      <c r="U32" s="2">
        <v>100</v>
      </c>
      <c r="V32" s="6">
        <v>26</v>
      </c>
      <c r="W32" s="24">
        <v>0</v>
      </c>
      <c r="X32" s="19">
        <v>109</v>
      </c>
      <c r="Y32" s="24"/>
      <c r="Z32" s="3" t="s">
        <v>71</v>
      </c>
      <c r="AA32" s="2"/>
      <c r="AB32" s="2"/>
      <c r="AC32" s="6"/>
      <c r="AD32" s="24"/>
      <c r="AE32" s="19"/>
      <c r="AF32" s="24"/>
      <c r="AG32" s="1"/>
    </row>
    <row r="33" spans="1:35" x14ac:dyDescent="0.25">
      <c r="A33" s="3" t="s">
        <v>72</v>
      </c>
      <c r="B33" s="2"/>
      <c r="C33" s="2"/>
      <c r="D33" s="6"/>
      <c r="E33" s="24"/>
      <c r="F33" s="19"/>
      <c r="G33" s="24"/>
      <c r="H33" s="3" t="s">
        <v>72</v>
      </c>
      <c r="I33" s="2">
        <v>59</v>
      </c>
      <c r="J33" s="2">
        <v>49</v>
      </c>
      <c r="K33" s="6">
        <v>3</v>
      </c>
      <c r="L33" s="24">
        <v>1</v>
      </c>
      <c r="M33" s="19">
        <v>4</v>
      </c>
      <c r="N33" s="24"/>
      <c r="O33" s="1"/>
      <c r="P33" s="1"/>
      <c r="Q33" s="1"/>
      <c r="R33" s="1"/>
      <c r="S33" s="3" t="s">
        <v>72</v>
      </c>
      <c r="T33" s="2"/>
      <c r="U33" s="2"/>
      <c r="V33" s="6"/>
      <c r="W33" s="24"/>
      <c r="X33" s="19"/>
      <c r="Y33" s="24"/>
      <c r="Z33" s="3" t="s">
        <v>72</v>
      </c>
      <c r="AA33" s="2">
        <v>0</v>
      </c>
      <c r="AB33" s="2">
        <v>108</v>
      </c>
      <c r="AC33" s="6">
        <v>64</v>
      </c>
      <c r="AD33" s="24">
        <v>64</v>
      </c>
      <c r="AE33" s="19">
        <v>6</v>
      </c>
      <c r="AF33" s="24"/>
      <c r="AG33" s="1"/>
    </row>
    <row r="34" spans="1:35" x14ac:dyDescent="0.25">
      <c r="A34" s="3" t="s">
        <v>73</v>
      </c>
      <c r="B34" s="2"/>
      <c r="C34" s="2"/>
      <c r="D34" s="6"/>
      <c r="E34" s="24"/>
      <c r="F34" s="19"/>
      <c r="G34" s="24"/>
      <c r="H34" s="3" t="s">
        <v>73</v>
      </c>
      <c r="I34" s="2"/>
      <c r="J34" s="2"/>
      <c r="K34" s="6"/>
      <c r="L34" s="24"/>
      <c r="M34" s="19"/>
      <c r="N34" s="24"/>
      <c r="O34" s="1"/>
      <c r="P34" s="1"/>
      <c r="Q34" s="1"/>
      <c r="R34" s="1"/>
      <c r="S34" s="3" t="s">
        <v>73</v>
      </c>
      <c r="T34" s="2"/>
      <c r="U34" s="2"/>
      <c r="V34" s="6"/>
      <c r="W34" s="24"/>
      <c r="X34" s="19"/>
      <c r="Y34" s="24"/>
      <c r="Z34" s="3" t="s">
        <v>73</v>
      </c>
      <c r="AA34" s="2"/>
      <c r="AB34" s="2"/>
      <c r="AC34" s="6"/>
      <c r="AD34" s="24"/>
      <c r="AE34" s="19"/>
      <c r="AF34" s="24"/>
      <c r="AG34" s="1"/>
    </row>
    <row r="35" spans="1:35" x14ac:dyDescent="0.25">
      <c r="A35" s="3" t="s">
        <v>74</v>
      </c>
      <c r="B35" s="2"/>
      <c r="C35" s="2"/>
      <c r="D35" s="6"/>
      <c r="E35" s="24"/>
      <c r="F35" s="19"/>
      <c r="G35" s="24"/>
      <c r="H35" s="3" t="s">
        <v>74</v>
      </c>
      <c r="I35" s="2"/>
      <c r="J35" s="2"/>
      <c r="K35" s="6"/>
      <c r="L35" s="24"/>
      <c r="M35" s="19"/>
      <c r="N35" s="24"/>
      <c r="O35" s="1"/>
      <c r="P35" s="1"/>
      <c r="Q35" s="1"/>
      <c r="R35" s="1"/>
      <c r="S35" s="3" t="s">
        <v>74</v>
      </c>
      <c r="T35" s="2"/>
      <c r="U35" s="2"/>
      <c r="V35" s="6"/>
      <c r="W35" s="24"/>
      <c r="X35" s="19"/>
      <c r="Y35" s="24"/>
      <c r="Z35" s="3" t="s">
        <v>74</v>
      </c>
      <c r="AA35" s="2"/>
      <c r="AB35" s="2"/>
      <c r="AC35" s="6"/>
      <c r="AD35" s="24"/>
      <c r="AE35" s="19"/>
      <c r="AF35" s="24"/>
      <c r="AG35" s="1"/>
    </row>
    <row r="36" spans="1:35" x14ac:dyDescent="0.25">
      <c r="A36" s="3" t="s">
        <v>75</v>
      </c>
      <c r="B36" s="2"/>
      <c r="C36" s="2"/>
      <c r="D36" s="6"/>
      <c r="E36" s="24"/>
      <c r="F36" s="19"/>
      <c r="G36" s="24"/>
      <c r="H36" s="3" t="s">
        <v>75</v>
      </c>
      <c r="I36" s="2"/>
      <c r="J36" s="2"/>
      <c r="K36" s="6"/>
      <c r="L36" s="24"/>
      <c r="M36" s="19"/>
      <c r="N36" s="24"/>
      <c r="O36" s="1"/>
      <c r="P36" s="1"/>
      <c r="Q36" s="1"/>
      <c r="R36" s="1"/>
      <c r="S36" s="3" t="s">
        <v>75</v>
      </c>
      <c r="T36" s="2"/>
      <c r="U36" s="2"/>
      <c r="V36" s="6"/>
      <c r="W36" s="24"/>
      <c r="X36" s="19"/>
      <c r="Y36" s="24"/>
      <c r="Z36" s="3" t="s">
        <v>75</v>
      </c>
      <c r="AA36" s="2"/>
      <c r="AB36" s="2"/>
      <c r="AC36" s="6"/>
      <c r="AD36" s="24"/>
      <c r="AE36" s="19"/>
      <c r="AF36" s="24"/>
      <c r="AG36" s="1"/>
    </row>
    <row r="37" spans="1:35" x14ac:dyDescent="0.25">
      <c r="A37" s="3" t="s">
        <v>76</v>
      </c>
      <c r="B37" s="2">
        <v>11</v>
      </c>
      <c r="C37" s="2">
        <v>115</v>
      </c>
      <c r="D37" s="6">
        <v>0</v>
      </c>
      <c r="E37" s="24">
        <v>0</v>
      </c>
      <c r="F37" s="19">
        <v>125</v>
      </c>
      <c r="G37" s="24"/>
      <c r="H37" s="3" t="s">
        <v>76</v>
      </c>
      <c r="I37" s="2">
        <v>4</v>
      </c>
      <c r="J37" s="2">
        <v>124</v>
      </c>
      <c r="K37" s="6">
        <v>0</v>
      </c>
      <c r="L37" s="24">
        <v>0</v>
      </c>
      <c r="M37" s="19">
        <v>0</v>
      </c>
      <c r="N37" s="24"/>
      <c r="O37" s="1"/>
      <c r="P37" s="1"/>
      <c r="Q37" s="1"/>
      <c r="R37" s="1"/>
      <c r="S37" s="3" t="s">
        <v>76</v>
      </c>
      <c r="T37" s="2">
        <v>20</v>
      </c>
      <c r="U37" s="2">
        <v>106</v>
      </c>
      <c r="V37" s="6">
        <v>19</v>
      </c>
      <c r="W37" s="24">
        <v>0</v>
      </c>
      <c r="X37" s="19">
        <v>106</v>
      </c>
      <c r="Y37" s="24"/>
      <c r="Z37" s="3" t="s">
        <v>76</v>
      </c>
      <c r="AA37" s="2">
        <v>0</v>
      </c>
      <c r="AB37" s="2">
        <v>128</v>
      </c>
      <c r="AC37" s="6">
        <v>0</v>
      </c>
      <c r="AD37" s="24">
        <v>0</v>
      </c>
      <c r="AE37" s="19">
        <v>0</v>
      </c>
      <c r="AF37" s="24"/>
      <c r="AG37" s="1"/>
    </row>
    <row r="38" spans="1:35" x14ac:dyDescent="0.25">
      <c r="A38" s="3" t="s">
        <v>77</v>
      </c>
      <c r="B38" s="2">
        <v>0</v>
      </c>
      <c r="C38" s="2">
        <v>272</v>
      </c>
      <c r="D38" s="6">
        <v>15</v>
      </c>
      <c r="E38" s="24">
        <v>15</v>
      </c>
      <c r="F38" s="19">
        <v>232</v>
      </c>
      <c r="G38" s="24"/>
      <c r="H38" s="3" t="s">
        <v>77</v>
      </c>
      <c r="I38" s="2">
        <v>0</v>
      </c>
      <c r="J38" s="2">
        <v>161</v>
      </c>
      <c r="K38" s="6">
        <v>3</v>
      </c>
      <c r="L38" s="24">
        <v>0</v>
      </c>
      <c r="M38" s="19">
        <v>7</v>
      </c>
      <c r="N38" s="24"/>
      <c r="O38" s="1"/>
      <c r="P38" s="1"/>
      <c r="Q38" s="1"/>
      <c r="R38" s="1"/>
      <c r="S38" s="3" t="s">
        <v>77</v>
      </c>
      <c r="T38" s="2">
        <v>74</v>
      </c>
      <c r="U38" s="2">
        <v>198</v>
      </c>
      <c r="V38" s="6">
        <v>73</v>
      </c>
      <c r="W38" s="24">
        <v>28</v>
      </c>
      <c r="X38" s="19">
        <v>187</v>
      </c>
      <c r="Y38" s="24"/>
      <c r="Z38" s="3" t="s">
        <v>77</v>
      </c>
      <c r="AA38" s="2">
        <v>93</v>
      </c>
      <c r="AB38" s="2">
        <v>68</v>
      </c>
      <c r="AC38" s="6">
        <v>0</v>
      </c>
      <c r="AD38" s="24">
        <v>0</v>
      </c>
      <c r="AE38" s="19">
        <v>10</v>
      </c>
      <c r="AF38" s="24"/>
      <c r="AG38" s="1"/>
    </row>
    <row r="39" spans="1:35" x14ac:dyDescent="0.25">
      <c r="A39" s="3" t="s">
        <v>78</v>
      </c>
      <c r="B39" s="2">
        <v>0</v>
      </c>
      <c r="C39" s="2">
        <v>27</v>
      </c>
      <c r="D39" s="6">
        <v>5</v>
      </c>
      <c r="E39" s="24">
        <v>5</v>
      </c>
      <c r="F39" s="19">
        <v>32</v>
      </c>
      <c r="G39" s="24"/>
      <c r="H39" s="3" t="s">
        <v>78</v>
      </c>
      <c r="I39" s="2"/>
      <c r="J39" s="2"/>
      <c r="K39" s="6"/>
      <c r="L39" s="24"/>
      <c r="M39" s="19"/>
      <c r="N39" s="24"/>
      <c r="O39" s="1"/>
      <c r="P39" s="1"/>
      <c r="Q39" s="1"/>
      <c r="R39" s="1"/>
      <c r="S39" s="3" t="s">
        <v>78</v>
      </c>
      <c r="T39" s="2">
        <v>0</v>
      </c>
      <c r="U39" s="2">
        <v>27</v>
      </c>
      <c r="V39" s="6">
        <v>0</v>
      </c>
      <c r="W39" s="24">
        <v>0</v>
      </c>
      <c r="X39" s="19">
        <v>32</v>
      </c>
      <c r="Y39" s="24"/>
      <c r="Z39" s="3" t="s">
        <v>78</v>
      </c>
      <c r="AA39" s="2"/>
      <c r="AB39" s="2"/>
      <c r="AC39" s="6"/>
      <c r="AD39" s="24"/>
      <c r="AE39" s="19"/>
      <c r="AF39" s="24"/>
      <c r="AG39" s="1"/>
    </row>
    <row r="40" spans="1:35" x14ac:dyDescent="0.25">
      <c r="A40" s="3" t="s">
        <v>79</v>
      </c>
      <c r="B40" s="2">
        <v>74</v>
      </c>
      <c r="C40" s="2">
        <v>172</v>
      </c>
      <c r="D40" s="6">
        <v>476</v>
      </c>
      <c r="E40" s="24">
        <v>440</v>
      </c>
      <c r="F40" s="19">
        <v>173</v>
      </c>
      <c r="G40" s="24"/>
      <c r="H40" s="3" t="s">
        <v>79</v>
      </c>
      <c r="I40" s="2">
        <v>89</v>
      </c>
      <c r="J40" s="2">
        <v>28</v>
      </c>
      <c r="K40" s="6">
        <v>483</v>
      </c>
      <c r="L40" s="24">
        <v>476</v>
      </c>
      <c r="M40" s="19">
        <v>0</v>
      </c>
      <c r="N40" s="24"/>
      <c r="O40" s="1"/>
      <c r="P40" s="1"/>
      <c r="Q40" s="1"/>
      <c r="R40" s="1"/>
      <c r="S40" s="3" t="s">
        <v>79</v>
      </c>
      <c r="T40" s="2">
        <v>70</v>
      </c>
      <c r="U40" s="2">
        <v>176</v>
      </c>
      <c r="V40" s="6">
        <v>55</v>
      </c>
      <c r="W40" s="24">
        <v>13</v>
      </c>
      <c r="X40" s="19">
        <v>167</v>
      </c>
      <c r="Y40" s="24"/>
      <c r="Z40" s="3" t="s">
        <v>79</v>
      </c>
      <c r="AA40" s="2">
        <v>4</v>
      </c>
      <c r="AB40" s="2">
        <v>113</v>
      </c>
      <c r="AC40" s="6">
        <v>191</v>
      </c>
      <c r="AD40" s="24">
        <v>191</v>
      </c>
      <c r="AE40" s="19">
        <v>7</v>
      </c>
      <c r="AF40" s="24"/>
      <c r="AG40" s="1"/>
    </row>
    <row r="41" spans="1:35" x14ac:dyDescent="0.25">
      <c r="A41" s="3" t="s">
        <v>80</v>
      </c>
      <c r="B41" s="2">
        <v>0</v>
      </c>
      <c r="C41" s="2">
        <v>15</v>
      </c>
      <c r="D41" s="6">
        <v>0</v>
      </c>
      <c r="E41" s="24">
        <v>0</v>
      </c>
      <c r="F41" s="19">
        <v>20</v>
      </c>
      <c r="G41" s="24"/>
      <c r="H41" s="3" t="s">
        <v>80</v>
      </c>
      <c r="I41" s="2"/>
      <c r="J41" s="2"/>
      <c r="K41" s="6"/>
      <c r="L41" s="24"/>
      <c r="M41" s="19"/>
      <c r="N41" s="24"/>
      <c r="O41" s="1"/>
      <c r="P41" s="1"/>
      <c r="Q41" s="1"/>
      <c r="R41" s="1"/>
      <c r="S41" s="3" t="s">
        <v>80</v>
      </c>
      <c r="T41" s="2">
        <v>2</v>
      </c>
      <c r="U41" s="2">
        <v>13</v>
      </c>
      <c r="V41" s="6">
        <v>2</v>
      </c>
      <c r="W41" s="24">
        <v>0</v>
      </c>
      <c r="X41" s="19">
        <v>18</v>
      </c>
      <c r="Y41" s="24"/>
      <c r="Z41" s="3" t="s">
        <v>80</v>
      </c>
      <c r="AA41" s="2"/>
      <c r="AB41" s="2"/>
      <c r="AC41" s="6"/>
      <c r="AD41" s="24"/>
      <c r="AE41" s="19"/>
      <c r="AF41" s="24"/>
      <c r="AG41" s="1"/>
    </row>
    <row r="42" spans="1:35" ht="15.75" thickBot="1" x14ac:dyDescent="0.3">
      <c r="A42" s="3" t="s">
        <v>81</v>
      </c>
      <c r="B42" s="2"/>
      <c r="C42" s="2"/>
      <c r="D42" s="6"/>
      <c r="E42" s="24"/>
      <c r="F42" s="19"/>
      <c r="G42" s="24"/>
      <c r="H42" s="3" t="s">
        <v>81</v>
      </c>
      <c r="I42" s="2"/>
      <c r="J42" s="2"/>
      <c r="K42" s="6"/>
      <c r="L42" s="24"/>
      <c r="M42" s="19"/>
      <c r="N42" s="24"/>
      <c r="O42" s="1"/>
      <c r="P42" s="1"/>
      <c r="Q42" s="1"/>
      <c r="R42" s="1"/>
      <c r="S42" s="3" t="s">
        <v>81</v>
      </c>
      <c r="T42" s="2"/>
      <c r="U42" s="2"/>
      <c r="V42" s="6"/>
      <c r="W42" s="24"/>
      <c r="X42" s="19"/>
      <c r="Y42" s="24"/>
      <c r="Z42" s="3" t="s">
        <v>81</v>
      </c>
      <c r="AA42" s="2"/>
      <c r="AB42" s="2"/>
      <c r="AC42" s="6"/>
      <c r="AD42" s="24"/>
      <c r="AE42" s="19"/>
      <c r="AF42" s="24"/>
      <c r="AG42" s="1"/>
    </row>
    <row r="43" spans="1:35" ht="15.75" thickBot="1" x14ac:dyDescent="0.3">
      <c r="A43" s="3" t="s">
        <v>82</v>
      </c>
      <c r="B43" s="2"/>
      <c r="C43" s="2"/>
      <c r="D43" s="6"/>
      <c r="E43" s="24"/>
      <c r="F43" s="19"/>
      <c r="G43" s="24"/>
      <c r="H43" s="3" t="s">
        <v>82</v>
      </c>
      <c r="I43" s="2"/>
      <c r="J43" s="2"/>
      <c r="K43" s="6"/>
      <c r="L43" s="24"/>
      <c r="M43" s="19"/>
      <c r="N43" s="24"/>
      <c r="O43" s="1"/>
      <c r="P43" s="56" t="s">
        <v>14</v>
      </c>
      <c r="Q43" s="57"/>
      <c r="R43" s="1"/>
      <c r="S43" s="3" t="s">
        <v>82</v>
      </c>
      <c r="T43" s="2"/>
      <c r="U43" s="2"/>
      <c r="V43" s="6"/>
      <c r="W43" s="24"/>
      <c r="X43" s="19"/>
      <c r="Y43" s="24"/>
      <c r="Z43" s="3" t="s">
        <v>82</v>
      </c>
      <c r="AA43" s="2"/>
      <c r="AB43" s="2"/>
      <c r="AC43" s="6"/>
      <c r="AD43" s="24"/>
      <c r="AE43" s="19"/>
      <c r="AF43" s="24"/>
      <c r="AG43" s="1"/>
      <c r="AH43" s="58" t="s">
        <v>17</v>
      </c>
      <c r="AI43" s="59"/>
    </row>
    <row r="44" spans="1:35" x14ac:dyDescent="0.25">
      <c r="A44" s="3" t="s">
        <v>83</v>
      </c>
      <c r="B44" s="2"/>
      <c r="C44" s="2"/>
      <c r="D44" s="6"/>
      <c r="E44" s="24"/>
      <c r="F44" s="19"/>
      <c r="G44" s="24"/>
      <c r="H44" s="3" t="s">
        <v>83</v>
      </c>
      <c r="I44" s="2"/>
      <c r="J44" s="2"/>
      <c r="K44" s="6"/>
      <c r="L44" s="24"/>
      <c r="M44" s="19"/>
      <c r="N44" s="24"/>
      <c r="O44" s="1"/>
      <c r="P44" s="1"/>
      <c r="Q44" s="1"/>
      <c r="R44" s="1"/>
      <c r="S44" s="3" t="s">
        <v>83</v>
      </c>
      <c r="T44" s="2"/>
      <c r="U44" s="2"/>
      <c r="V44" s="6"/>
      <c r="W44" s="24"/>
      <c r="X44" s="19"/>
      <c r="Y44" s="24"/>
      <c r="Z44" s="3" t="s">
        <v>83</v>
      </c>
      <c r="AA44" s="2"/>
      <c r="AB44" s="2"/>
      <c r="AC44" s="6"/>
      <c r="AD44" s="24"/>
      <c r="AE44" s="19"/>
      <c r="AF44" s="24"/>
      <c r="AG44" s="1"/>
    </row>
    <row r="45" spans="1:35" x14ac:dyDescent="0.25">
      <c r="A45" s="3" t="s">
        <v>84</v>
      </c>
      <c r="B45" s="2"/>
      <c r="C45" s="2"/>
      <c r="D45" s="6"/>
      <c r="E45" s="24"/>
      <c r="F45" s="19"/>
      <c r="G45" s="24"/>
      <c r="H45" s="3" t="s">
        <v>84</v>
      </c>
      <c r="I45" s="2"/>
      <c r="J45" s="2"/>
      <c r="K45" s="6"/>
      <c r="L45" s="24"/>
      <c r="M45" s="19"/>
      <c r="N45" s="24"/>
      <c r="O45" s="1"/>
      <c r="P45" s="1"/>
      <c r="Q45" s="1"/>
      <c r="R45" s="1"/>
      <c r="S45" s="3" t="s">
        <v>84</v>
      </c>
      <c r="T45" s="2"/>
      <c r="U45" s="2"/>
      <c r="V45" s="6"/>
      <c r="W45" s="24"/>
      <c r="X45" s="19"/>
      <c r="Y45" s="24"/>
      <c r="Z45" s="3" t="s">
        <v>84</v>
      </c>
      <c r="AA45" s="2"/>
      <c r="AB45" s="2"/>
      <c r="AC45" s="6"/>
      <c r="AD45" s="24"/>
      <c r="AE45" s="19"/>
      <c r="AF45" s="24"/>
      <c r="AG45" s="1"/>
    </row>
    <row r="46" spans="1:35" x14ac:dyDescent="0.25">
      <c r="A46" s="3" t="s">
        <v>85</v>
      </c>
      <c r="B46" s="2"/>
      <c r="C46" s="2"/>
      <c r="D46" s="6"/>
      <c r="E46" s="24"/>
      <c r="F46" s="19"/>
      <c r="G46" s="24"/>
      <c r="H46" s="3" t="s">
        <v>85</v>
      </c>
      <c r="I46" s="2">
        <v>0</v>
      </c>
      <c r="J46" s="2">
        <v>12</v>
      </c>
      <c r="K46" s="6">
        <v>0</v>
      </c>
      <c r="L46" s="24">
        <v>0</v>
      </c>
      <c r="M46" s="19">
        <v>0</v>
      </c>
      <c r="N46" s="24"/>
      <c r="O46" s="1"/>
      <c r="P46" s="1"/>
      <c r="Q46" s="1"/>
      <c r="R46" s="1"/>
      <c r="S46" s="3" t="s">
        <v>85</v>
      </c>
      <c r="T46" s="2"/>
      <c r="U46" s="2"/>
      <c r="V46" s="6"/>
      <c r="W46" s="24"/>
      <c r="X46" s="19"/>
      <c r="Y46" s="24"/>
      <c r="Z46" s="3" t="s">
        <v>85</v>
      </c>
      <c r="AA46" s="2">
        <v>5</v>
      </c>
      <c r="AB46" s="2">
        <v>7</v>
      </c>
      <c r="AC46" s="6">
        <v>0</v>
      </c>
      <c r="AD46" s="24">
        <v>0</v>
      </c>
      <c r="AE46" s="19">
        <v>0</v>
      </c>
      <c r="AF46" s="24"/>
      <c r="AG46" s="1"/>
    </row>
    <row r="47" spans="1:35" x14ac:dyDescent="0.25">
      <c r="A47" s="3" t="s">
        <v>86</v>
      </c>
      <c r="B47" s="2"/>
      <c r="C47" s="2"/>
      <c r="D47" s="6"/>
      <c r="E47" s="24"/>
      <c r="F47" s="19"/>
      <c r="G47" s="24"/>
      <c r="H47" s="3" t="s">
        <v>86</v>
      </c>
      <c r="I47" s="2"/>
      <c r="J47" s="2"/>
      <c r="K47" s="6"/>
      <c r="L47" s="24"/>
      <c r="M47" s="19"/>
      <c r="N47" s="24"/>
      <c r="O47" s="1"/>
      <c r="P47" s="1"/>
      <c r="Q47" s="1"/>
      <c r="R47" s="1"/>
      <c r="S47" s="3" t="s">
        <v>86</v>
      </c>
      <c r="T47" s="2"/>
      <c r="U47" s="2"/>
      <c r="V47" s="6"/>
      <c r="W47" s="24"/>
      <c r="X47" s="19"/>
      <c r="Y47" s="24"/>
      <c r="Z47" s="3" t="s">
        <v>86</v>
      </c>
      <c r="AA47" s="2"/>
      <c r="AB47" s="2"/>
      <c r="AC47" s="6"/>
      <c r="AD47" s="24"/>
      <c r="AE47" s="19"/>
      <c r="AF47" s="24"/>
      <c r="AG47" s="1"/>
    </row>
    <row r="48" spans="1:35" x14ac:dyDescent="0.25">
      <c r="A48" s="3" t="s">
        <v>87</v>
      </c>
      <c r="B48" s="2"/>
      <c r="C48" s="2"/>
      <c r="D48" s="6"/>
      <c r="E48" s="24"/>
      <c r="F48" s="19"/>
      <c r="G48" s="24"/>
      <c r="H48" s="3" t="s">
        <v>87</v>
      </c>
      <c r="I48" s="2"/>
      <c r="J48" s="2"/>
      <c r="K48" s="6"/>
      <c r="L48" s="24"/>
      <c r="M48" s="19"/>
      <c r="N48" s="24"/>
      <c r="O48" s="1"/>
      <c r="P48" s="1"/>
      <c r="Q48" s="1"/>
      <c r="R48" s="1"/>
      <c r="S48" s="3" t="s">
        <v>87</v>
      </c>
      <c r="T48" s="2"/>
      <c r="U48" s="2"/>
      <c r="V48" s="6"/>
      <c r="W48" s="24"/>
      <c r="X48" s="19"/>
      <c r="Y48" s="24"/>
      <c r="Z48" s="3" t="s">
        <v>87</v>
      </c>
      <c r="AA48" s="2"/>
      <c r="AB48" s="2"/>
      <c r="AC48" s="6"/>
      <c r="AD48" s="24"/>
      <c r="AE48" s="19"/>
      <c r="AF48" s="24"/>
      <c r="AG48" s="1"/>
    </row>
    <row r="49" spans="1:33" x14ac:dyDescent="0.25">
      <c r="A49" s="3" t="s">
        <v>88</v>
      </c>
      <c r="B49" s="2"/>
      <c r="C49" s="2"/>
      <c r="D49" s="6"/>
      <c r="E49" s="24"/>
      <c r="F49" s="19"/>
      <c r="G49" s="24"/>
      <c r="H49" s="3" t="s">
        <v>88</v>
      </c>
      <c r="I49" s="2"/>
      <c r="J49" s="2"/>
      <c r="K49" s="6"/>
      <c r="L49" s="24"/>
      <c r="M49" s="19"/>
      <c r="N49" s="24"/>
      <c r="O49" s="1"/>
      <c r="P49" s="1"/>
      <c r="Q49" s="1"/>
      <c r="R49" s="1"/>
      <c r="S49" s="3" t="s">
        <v>88</v>
      </c>
      <c r="T49" s="2"/>
      <c r="U49" s="2"/>
      <c r="V49" s="6"/>
      <c r="W49" s="24"/>
      <c r="X49" s="19"/>
      <c r="Y49" s="24"/>
      <c r="Z49" s="3" t="s">
        <v>88</v>
      </c>
      <c r="AA49" s="2"/>
      <c r="AB49" s="2"/>
      <c r="AC49" s="6"/>
      <c r="AD49" s="24"/>
      <c r="AE49" s="19"/>
      <c r="AF49" s="24"/>
      <c r="AG49" s="1"/>
    </row>
    <row r="50" spans="1:33" x14ac:dyDescent="0.25">
      <c r="A50" s="3" t="s">
        <v>89</v>
      </c>
      <c r="B50" s="2"/>
      <c r="C50" s="2"/>
      <c r="D50" s="6"/>
      <c r="E50" s="24"/>
      <c r="F50" s="19"/>
      <c r="G50" s="24"/>
      <c r="H50" s="3" t="s">
        <v>89</v>
      </c>
      <c r="I50" s="2"/>
      <c r="J50" s="2"/>
      <c r="K50" s="6"/>
      <c r="L50" s="24"/>
      <c r="M50" s="19"/>
      <c r="N50" s="24"/>
      <c r="O50" s="1"/>
      <c r="P50" s="1"/>
      <c r="Q50" s="1"/>
      <c r="R50" s="1"/>
      <c r="S50" s="3" t="s">
        <v>89</v>
      </c>
      <c r="T50" s="2"/>
      <c r="U50" s="2"/>
      <c r="V50" s="6"/>
      <c r="W50" s="24"/>
      <c r="X50" s="19"/>
      <c r="Y50" s="24"/>
      <c r="Z50" s="3" t="s">
        <v>89</v>
      </c>
      <c r="AA50" s="2"/>
      <c r="AB50" s="2"/>
      <c r="AC50" s="6"/>
      <c r="AD50" s="24"/>
      <c r="AE50" s="19"/>
      <c r="AF50" s="24"/>
      <c r="AG50" s="1"/>
    </row>
    <row r="51" spans="1:33" x14ac:dyDescent="0.25">
      <c r="A51" s="3" t="s">
        <v>90</v>
      </c>
      <c r="B51" s="2"/>
      <c r="C51" s="2"/>
      <c r="D51" s="6"/>
      <c r="E51" s="24"/>
      <c r="F51" s="19"/>
      <c r="G51" s="24"/>
      <c r="H51" s="3" t="s">
        <v>90</v>
      </c>
      <c r="I51" s="2"/>
      <c r="J51" s="2"/>
      <c r="K51" s="6"/>
      <c r="L51" s="24"/>
      <c r="M51" s="19"/>
      <c r="N51" s="24"/>
      <c r="O51" s="1"/>
      <c r="P51" s="1"/>
      <c r="Q51" s="1"/>
      <c r="R51" s="1"/>
      <c r="S51" s="3" t="s">
        <v>90</v>
      </c>
      <c r="T51" s="2"/>
      <c r="U51" s="2"/>
      <c r="V51" s="6"/>
      <c r="W51" s="24"/>
      <c r="X51" s="19"/>
      <c r="Y51" s="24"/>
      <c r="Z51" s="3" t="s">
        <v>90</v>
      </c>
      <c r="AA51" s="2"/>
      <c r="AB51" s="2"/>
      <c r="AC51" s="6"/>
      <c r="AD51" s="24"/>
      <c r="AE51" s="19"/>
      <c r="AF51" s="24"/>
      <c r="AG51" s="1"/>
    </row>
    <row r="52" spans="1:33" x14ac:dyDescent="0.25">
      <c r="A52" s="3" t="s">
        <v>91</v>
      </c>
      <c r="B52" s="2"/>
      <c r="C52" s="2"/>
      <c r="D52" s="6"/>
      <c r="E52" s="24"/>
      <c r="F52" s="19"/>
      <c r="G52" s="24"/>
      <c r="H52" s="3" t="s">
        <v>91</v>
      </c>
      <c r="I52" s="2"/>
      <c r="J52" s="2"/>
      <c r="K52" s="6"/>
      <c r="L52" s="24"/>
      <c r="M52" s="19"/>
      <c r="N52" s="24"/>
      <c r="O52" s="1"/>
      <c r="P52" s="1"/>
      <c r="Q52" s="1"/>
      <c r="R52" s="1"/>
      <c r="S52" s="3" t="s">
        <v>91</v>
      </c>
      <c r="T52" s="2"/>
      <c r="U52" s="2"/>
      <c r="V52" s="6"/>
      <c r="W52" s="24"/>
      <c r="X52" s="19"/>
      <c r="Y52" s="24"/>
      <c r="Z52" s="3" t="s">
        <v>91</v>
      </c>
      <c r="AA52" s="2"/>
      <c r="AB52" s="2"/>
      <c r="AC52" s="6"/>
      <c r="AD52" s="24"/>
      <c r="AE52" s="19"/>
      <c r="AF52" s="24"/>
      <c r="AG52" s="1"/>
    </row>
    <row r="53" spans="1:33" x14ac:dyDescent="0.25">
      <c r="A53" s="3" t="s">
        <v>92</v>
      </c>
      <c r="B53" s="2"/>
      <c r="C53" s="2"/>
      <c r="D53" s="6"/>
      <c r="E53" s="24"/>
      <c r="F53" s="19"/>
      <c r="G53" s="24"/>
      <c r="H53" s="3" t="s">
        <v>92</v>
      </c>
      <c r="I53" s="2"/>
      <c r="J53" s="2"/>
      <c r="K53" s="6"/>
      <c r="L53" s="24"/>
      <c r="M53" s="19"/>
      <c r="N53" s="24"/>
      <c r="O53" s="1"/>
      <c r="P53" s="1"/>
      <c r="Q53" s="1"/>
      <c r="R53" s="1"/>
      <c r="S53" s="3" t="s">
        <v>92</v>
      </c>
      <c r="T53" s="2"/>
      <c r="U53" s="2"/>
      <c r="V53" s="6"/>
      <c r="W53" s="24"/>
      <c r="X53" s="19"/>
      <c r="Y53" s="24"/>
      <c r="Z53" s="3" t="s">
        <v>92</v>
      </c>
      <c r="AA53" s="2"/>
      <c r="AB53" s="2"/>
      <c r="AC53" s="6"/>
      <c r="AD53" s="24"/>
      <c r="AE53" s="19"/>
      <c r="AF53" s="24"/>
      <c r="AG53" s="1"/>
    </row>
    <row r="54" spans="1:33" x14ac:dyDescent="0.25">
      <c r="A54" s="3" t="s">
        <v>93</v>
      </c>
      <c r="B54" s="2"/>
      <c r="C54" s="2"/>
      <c r="D54" s="6"/>
      <c r="E54" s="24"/>
      <c r="F54" s="19"/>
      <c r="G54" s="24"/>
      <c r="H54" s="3" t="s">
        <v>93</v>
      </c>
      <c r="I54" s="2"/>
      <c r="J54" s="2"/>
      <c r="K54" s="6"/>
      <c r="L54" s="24"/>
      <c r="M54" s="19"/>
      <c r="N54" s="24"/>
      <c r="O54" s="1"/>
      <c r="P54" s="1"/>
      <c r="Q54" s="1"/>
      <c r="R54" s="1"/>
      <c r="S54" s="3" t="s">
        <v>93</v>
      </c>
      <c r="T54" s="2"/>
      <c r="U54" s="2"/>
      <c r="V54" s="6"/>
      <c r="W54" s="24"/>
      <c r="X54" s="19"/>
      <c r="Y54" s="24"/>
      <c r="Z54" s="3" t="s">
        <v>93</v>
      </c>
      <c r="AA54" s="2"/>
      <c r="AB54" s="2"/>
      <c r="AC54" s="6"/>
      <c r="AD54" s="24"/>
      <c r="AE54" s="19"/>
      <c r="AF54" s="24"/>
      <c r="AG54" s="1"/>
    </row>
    <row r="55" spans="1:33" x14ac:dyDescent="0.25">
      <c r="A55" s="3" t="s">
        <v>94</v>
      </c>
      <c r="B55" s="2"/>
      <c r="C55" s="2"/>
      <c r="D55" s="6"/>
      <c r="E55" s="24"/>
      <c r="F55" s="19"/>
      <c r="G55" s="24"/>
      <c r="H55" s="3" t="s">
        <v>94</v>
      </c>
      <c r="I55" s="2"/>
      <c r="J55" s="2"/>
      <c r="K55" s="6"/>
      <c r="L55" s="24"/>
      <c r="M55" s="19"/>
      <c r="N55" s="24"/>
      <c r="O55" s="1"/>
      <c r="P55" s="1"/>
      <c r="Q55" s="1"/>
      <c r="R55" s="1"/>
      <c r="S55" s="3" t="s">
        <v>94</v>
      </c>
      <c r="T55" s="2"/>
      <c r="U55" s="2"/>
      <c r="V55" s="6"/>
      <c r="W55" s="24"/>
      <c r="X55" s="19"/>
      <c r="Y55" s="24"/>
      <c r="Z55" s="3" t="s">
        <v>94</v>
      </c>
      <c r="AA55" s="2"/>
      <c r="AB55" s="2"/>
      <c r="AC55" s="6"/>
      <c r="AD55" s="24"/>
      <c r="AE55" s="19"/>
      <c r="AF55" s="24"/>
      <c r="AG55" s="1"/>
    </row>
    <row r="56" spans="1:33" x14ac:dyDescent="0.25">
      <c r="A56" s="3" t="s">
        <v>95</v>
      </c>
      <c r="B56" s="2"/>
      <c r="C56" s="2"/>
      <c r="D56" s="6"/>
      <c r="E56" s="24"/>
      <c r="F56" s="19"/>
      <c r="G56" s="24"/>
      <c r="H56" s="3" t="s">
        <v>95</v>
      </c>
      <c r="I56" s="2">
        <v>350</v>
      </c>
      <c r="J56" s="2">
        <v>467</v>
      </c>
      <c r="K56" s="6">
        <v>66</v>
      </c>
      <c r="L56" s="24">
        <v>64</v>
      </c>
      <c r="M56" s="19">
        <v>6</v>
      </c>
      <c r="N56" s="24"/>
      <c r="O56" s="1"/>
      <c r="P56" s="1"/>
      <c r="Q56" s="1"/>
      <c r="R56" s="1"/>
      <c r="S56" s="3" t="s">
        <v>95</v>
      </c>
      <c r="T56" s="2"/>
      <c r="U56" s="2"/>
      <c r="V56" s="6"/>
      <c r="W56" s="24"/>
      <c r="X56" s="19"/>
      <c r="Y56" s="24"/>
      <c r="Z56" s="3" t="s">
        <v>95</v>
      </c>
      <c r="AA56" s="2">
        <v>109</v>
      </c>
      <c r="AB56" s="2">
        <v>708</v>
      </c>
      <c r="AC56" s="6">
        <v>0</v>
      </c>
      <c r="AD56" s="24">
        <v>0</v>
      </c>
      <c r="AE56" s="19">
        <v>8</v>
      </c>
      <c r="AF56" s="24"/>
      <c r="AG56" s="1"/>
    </row>
    <row r="57" spans="1:3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3" t="s">
        <v>68</v>
      </c>
      <c r="B59" s="3" t="s">
        <v>1</v>
      </c>
      <c r="C59" s="3" t="s">
        <v>2</v>
      </c>
      <c r="D59" s="7" t="s">
        <v>3</v>
      </c>
      <c r="E59" s="23" t="s">
        <v>60</v>
      </c>
      <c r="F59" s="8" t="s">
        <v>4</v>
      </c>
      <c r="G59" s="23" t="s">
        <v>61</v>
      </c>
      <c r="H59" s="3" t="s">
        <v>69</v>
      </c>
      <c r="I59" s="3" t="s">
        <v>1</v>
      </c>
      <c r="J59" s="3" t="s">
        <v>2</v>
      </c>
      <c r="K59" s="7" t="s">
        <v>3</v>
      </c>
      <c r="L59" s="23" t="s">
        <v>60</v>
      </c>
      <c r="M59" s="8" t="s">
        <v>4</v>
      </c>
      <c r="N59" s="23" t="s">
        <v>61</v>
      </c>
      <c r="O59" s="1"/>
      <c r="P59" s="1"/>
      <c r="Q59" s="1"/>
      <c r="R59" s="1"/>
      <c r="S59" s="3" t="s">
        <v>68</v>
      </c>
      <c r="T59" s="3" t="s">
        <v>1</v>
      </c>
      <c r="U59" s="3" t="s">
        <v>2</v>
      </c>
      <c r="V59" s="7" t="s">
        <v>3</v>
      </c>
      <c r="W59" s="23" t="s">
        <v>60</v>
      </c>
      <c r="X59" s="8" t="s">
        <v>4</v>
      </c>
      <c r="Y59" s="23" t="s">
        <v>61</v>
      </c>
      <c r="Z59" s="3" t="s">
        <v>69</v>
      </c>
      <c r="AA59" s="3" t="s">
        <v>1</v>
      </c>
      <c r="AB59" s="3" t="s">
        <v>2</v>
      </c>
      <c r="AC59" s="7" t="s">
        <v>3</v>
      </c>
      <c r="AD59" s="23" t="s">
        <v>60</v>
      </c>
      <c r="AE59" s="8" t="s">
        <v>4</v>
      </c>
      <c r="AF59" s="23" t="s">
        <v>61</v>
      </c>
      <c r="AG59" s="1"/>
    </row>
    <row r="60" spans="1:33" x14ac:dyDescent="0.25">
      <c r="A60" s="3" t="s">
        <v>70</v>
      </c>
      <c r="B60" s="2"/>
      <c r="C60" s="2"/>
      <c r="D60" s="6"/>
      <c r="E60" s="24"/>
      <c r="F60" s="19"/>
      <c r="G60" s="24"/>
      <c r="H60" s="3" t="s">
        <v>70</v>
      </c>
      <c r="I60" s="2">
        <v>8</v>
      </c>
      <c r="J60" s="2">
        <v>52</v>
      </c>
      <c r="K60" s="6">
        <v>2</v>
      </c>
      <c r="L60" s="24">
        <v>1</v>
      </c>
      <c r="M60" s="19">
        <v>8</v>
      </c>
      <c r="N60" s="24"/>
      <c r="O60" s="1"/>
      <c r="P60" s="1"/>
      <c r="Q60" s="1"/>
      <c r="R60" s="1"/>
      <c r="S60" s="3" t="s">
        <v>70</v>
      </c>
      <c r="T60" s="2"/>
      <c r="U60" s="2"/>
      <c r="V60" s="6"/>
      <c r="W60" s="24"/>
      <c r="X60" s="19"/>
      <c r="Y60" s="24"/>
      <c r="Z60" s="3" t="s">
        <v>70</v>
      </c>
      <c r="AA60" s="2">
        <v>60</v>
      </c>
      <c r="AB60" s="2">
        <v>0</v>
      </c>
      <c r="AC60" s="6">
        <v>9</v>
      </c>
      <c r="AD60" s="24">
        <v>0</v>
      </c>
      <c r="AE60" s="19">
        <v>0</v>
      </c>
      <c r="AF60" s="24"/>
      <c r="AG60" s="1"/>
    </row>
    <row r="61" spans="1:33" x14ac:dyDescent="0.25">
      <c r="A61" s="3" t="s">
        <v>71</v>
      </c>
      <c r="B61" s="2">
        <v>0</v>
      </c>
      <c r="C61" s="2">
        <v>133</v>
      </c>
      <c r="D61" s="6">
        <v>6</v>
      </c>
      <c r="E61" s="24">
        <v>6</v>
      </c>
      <c r="F61" s="19">
        <v>135</v>
      </c>
      <c r="G61" s="24"/>
      <c r="H61" s="3" t="s">
        <v>71</v>
      </c>
      <c r="I61" s="2"/>
      <c r="J61" s="2"/>
      <c r="K61" s="6"/>
      <c r="L61" s="24"/>
      <c r="M61" s="19"/>
      <c r="N61" s="24"/>
      <c r="O61" s="1"/>
      <c r="P61" s="1"/>
      <c r="Q61" s="1"/>
      <c r="R61" s="1"/>
      <c r="S61" s="3" t="s">
        <v>71</v>
      </c>
      <c r="T61" s="2">
        <v>90</v>
      </c>
      <c r="U61" s="2">
        <v>43</v>
      </c>
      <c r="V61" s="6">
        <v>91</v>
      </c>
      <c r="W61" s="24">
        <v>0</v>
      </c>
      <c r="X61" s="19">
        <v>44</v>
      </c>
      <c r="Y61" s="24"/>
      <c r="Z61" s="3" t="s">
        <v>71</v>
      </c>
      <c r="AA61" s="2"/>
      <c r="AB61" s="2"/>
      <c r="AC61" s="6"/>
      <c r="AD61" s="24"/>
      <c r="AE61" s="19"/>
      <c r="AF61" s="24"/>
      <c r="AG61" s="1"/>
    </row>
    <row r="62" spans="1:33" x14ac:dyDescent="0.25">
      <c r="A62" s="3" t="s">
        <v>72</v>
      </c>
      <c r="B62" s="2"/>
      <c r="C62" s="2"/>
      <c r="D62" s="6"/>
      <c r="E62" s="24"/>
      <c r="F62" s="19"/>
      <c r="G62" s="24"/>
      <c r="H62" s="3" t="s">
        <v>72</v>
      </c>
      <c r="I62" s="2">
        <v>0</v>
      </c>
      <c r="J62" s="2">
        <v>108</v>
      </c>
      <c r="K62" s="6">
        <v>0</v>
      </c>
      <c r="L62" s="24">
        <v>0</v>
      </c>
      <c r="M62" s="19">
        <v>6</v>
      </c>
      <c r="N62" s="24"/>
      <c r="O62" s="1"/>
      <c r="P62" s="1"/>
      <c r="Q62" s="1"/>
      <c r="R62" s="1"/>
      <c r="S62" s="3" t="s">
        <v>72</v>
      </c>
      <c r="T62" s="2"/>
      <c r="U62" s="2"/>
      <c r="V62" s="6"/>
      <c r="W62" s="24"/>
      <c r="X62" s="19"/>
      <c r="Y62" s="24"/>
      <c r="Z62" s="3" t="s">
        <v>72</v>
      </c>
      <c r="AA62" s="2">
        <v>0</v>
      </c>
      <c r="AB62" s="2">
        <v>108</v>
      </c>
      <c r="AC62" s="6">
        <v>0</v>
      </c>
      <c r="AD62" s="24">
        <v>0</v>
      </c>
      <c r="AE62" s="19">
        <v>6</v>
      </c>
      <c r="AF62" s="24"/>
      <c r="AG62" s="1"/>
    </row>
    <row r="63" spans="1:33" x14ac:dyDescent="0.25">
      <c r="A63" s="3" t="s">
        <v>73</v>
      </c>
      <c r="B63" s="2"/>
      <c r="C63" s="2"/>
      <c r="D63" s="6"/>
      <c r="E63" s="24"/>
      <c r="F63" s="19"/>
      <c r="G63" s="24"/>
      <c r="H63" s="3" t="s">
        <v>73</v>
      </c>
      <c r="I63" s="2"/>
      <c r="J63" s="2"/>
      <c r="K63" s="6"/>
      <c r="L63" s="24"/>
      <c r="M63" s="19"/>
      <c r="N63" s="24"/>
      <c r="O63" s="1"/>
      <c r="P63" s="1"/>
      <c r="Q63" s="1"/>
      <c r="R63" s="1"/>
      <c r="S63" s="3" t="s">
        <v>73</v>
      </c>
      <c r="T63" s="2"/>
      <c r="U63" s="2"/>
      <c r="V63" s="6"/>
      <c r="W63" s="24"/>
      <c r="X63" s="19"/>
      <c r="Y63" s="24"/>
      <c r="Z63" s="3" t="s">
        <v>73</v>
      </c>
      <c r="AA63" s="2"/>
      <c r="AB63" s="2"/>
      <c r="AC63" s="6"/>
      <c r="AD63" s="24"/>
      <c r="AE63" s="19"/>
      <c r="AF63" s="24"/>
      <c r="AG63" s="1"/>
    </row>
    <row r="64" spans="1:33" x14ac:dyDescent="0.25">
      <c r="A64" s="3" t="s">
        <v>74</v>
      </c>
      <c r="B64" s="2"/>
      <c r="C64" s="2"/>
      <c r="D64" s="6"/>
      <c r="E64" s="24"/>
      <c r="F64" s="19"/>
      <c r="G64" s="24"/>
      <c r="H64" s="3" t="s">
        <v>74</v>
      </c>
      <c r="I64" s="2"/>
      <c r="J64" s="2"/>
      <c r="K64" s="6"/>
      <c r="L64" s="24"/>
      <c r="M64" s="19"/>
      <c r="N64" s="24"/>
      <c r="O64" s="1"/>
      <c r="P64" s="1"/>
      <c r="Q64" s="1"/>
      <c r="R64" s="1"/>
      <c r="S64" s="3" t="s">
        <v>74</v>
      </c>
      <c r="T64" s="2"/>
      <c r="U64" s="2"/>
      <c r="V64" s="6"/>
      <c r="W64" s="24"/>
      <c r="X64" s="19"/>
      <c r="Y64" s="24"/>
      <c r="Z64" s="3" t="s">
        <v>74</v>
      </c>
      <c r="AA64" s="2"/>
      <c r="AB64" s="2"/>
      <c r="AC64" s="6"/>
      <c r="AD64" s="24"/>
      <c r="AE64" s="19"/>
      <c r="AF64" s="24"/>
      <c r="AG64" s="1"/>
    </row>
    <row r="65" spans="1:35" x14ac:dyDescent="0.25">
      <c r="A65" s="3" t="s">
        <v>75</v>
      </c>
      <c r="B65" s="2"/>
      <c r="C65" s="2"/>
      <c r="D65" s="6"/>
      <c r="E65" s="24"/>
      <c r="F65" s="19"/>
      <c r="G65" s="24"/>
      <c r="H65" s="3" t="s">
        <v>75</v>
      </c>
      <c r="I65" s="2"/>
      <c r="J65" s="2"/>
      <c r="K65" s="6"/>
      <c r="L65" s="24"/>
      <c r="M65" s="19"/>
      <c r="N65" s="24"/>
      <c r="O65" s="1"/>
      <c r="P65" s="1"/>
      <c r="Q65" s="1"/>
      <c r="R65" s="1"/>
      <c r="S65" s="3" t="s">
        <v>75</v>
      </c>
      <c r="T65" s="2"/>
      <c r="U65" s="2"/>
      <c r="V65" s="6"/>
      <c r="W65" s="24"/>
      <c r="X65" s="19"/>
      <c r="Y65" s="24"/>
      <c r="Z65" s="3" t="s">
        <v>75</v>
      </c>
      <c r="AA65" s="2"/>
      <c r="AB65" s="2"/>
      <c r="AC65" s="6"/>
      <c r="AD65" s="24"/>
      <c r="AE65" s="19"/>
      <c r="AF65" s="24"/>
      <c r="AG65" s="1"/>
    </row>
    <row r="66" spans="1:35" x14ac:dyDescent="0.25">
      <c r="A66" s="3" t="s">
        <v>76</v>
      </c>
      <c r="B66" s="2">
        <v>21</v>
      </c>
      <c r="C66" s="2">
        <v>105</v>
      </c>
      <c r="D66" s="6">
        <v>0</v>
      </c>
      <c r="E66" s="24">
        <v>0</v>
      </c>
      <c r="F66" s="19">
        <v>125</v>
      </c>
      <c r="G66" s="24"/>
      <c r="H66" s="3" t="s">
        <v>76</v>
      </c>
      <c r="I66" s="2">
        <v>0</v>
      </c>
      <c r="J66" s="2">
        <v>128</v>
      </c>
      <c r="K66" s="6">
        <v>0</v>
      </c>
      <c r="L66" s="24">
        <v>0</v>
      </c>
      <c r="M66" s="19">
        <v>0</v>
      </c>
      <c r="N66" s="24"/>
      <c r="O66" s="1"/>
      <c r="P66" s="1"/>
      <c r="Q66" s="1"/>
      <c r="R66" s="1"/>
      <c r="S66" s="3" t="s">
        <v>76</v>
      </c>
      <c r="T66" s="2">
        <v>78</v>
      </c>
      <c r="U66" s="2">
        <v>48</v>
      </c>
      <c r="V66" s="6">
        <v>80</v>
      </c>
      <c r="W66" s="24">
        <v>0</v>
      </c>
      <c r="X66" s="19">
        <v>45</v>
      </c>
      <c r="Y66" s="24"/>
      <c r="Z66" s="3" t="s">
        <v>76</v>
      </c>
      <c r="AA66" s="2">
        <v>77</v>
      </c>
      <c r="AB66" s="2">
        <v>51</v>
      </c>
      <c r="AC66" s="6">
        <v>0</v>
      </c>
      <c r="AD66" s="24">
        <v>0</v>
      </c>
      <c r="AE66" s="19">
        <v>0</v>
      </c>
      <c r="AF66" s="24"/>
      <c r="AG66" s="1"/>
    </row>
    <row r="67" spans="1:35" x14ac:dyDescent="0.25">
      <c r="A67" s="3" t="s">
        <v>77</v>
      </c>
      <c r="B67" s="2">
        <v>67</v>
      </c>
      <c r="C67" s="2">
        <v>205</v>
      </c>
      <c r="D67" s="6">
        <v>5</v>
      </c>
      <c r="E67" s="24">
        <v>0</v>
      </c>
      <c r="F67" s="19">
        <v>227</v>
      </c>
      <c r="G67" s="24"/>
      <c r="H67" s="3" t="s">
        <v>77</v>
      </c>
      <c r="I67" s="2">
        <v>0</v>
      </c>
      <c r="J67" s="2">
        <v>161</v>
      </c>
      <c r="K67" s="6">
        <v>7</v>
      </c>
      <c r="L67" s="24">
        <v>7</v>
      </c>
      <c r="M67" s="19">
        <v>10</v>
      </c>
      <c r="N67" s="24"/>
      <c r="O67" s="1"/>
      <c r="P67" s="1"/>
      <c r="Q67" s="1"/>
      <c r="R67" s="1"/>
      <c r="S67" s="3" t="s">
        <v>77</v>
      </c>
      <c r="T67" s="2">
        <v>194</v>
      </c>
      <c r="U67" s="2">
        <v>78</v>
      </c>
      <c r="V67" s="6">
        <v>235</v>
      </c>
      <c r="W67" s="24">
        <v>96</v>
      </c>
      <c r="X67" s="19">
        <v>93</v>
      </c>
      <c r="Y67" s="24"/>
      <c r="Z67" s="3" t="s">
        <v>77</v>
      </c>
      <c r="AA67" s="2">
        <v>25</v>
      </c>
      <c r="AB67" s="2">
        <v>136</v>
      </c>
      <c r="AC67" s="6">
        <v>10</v>
      </c>
      <c r="AD67" s="24">
        <v>0</v>
      </c>
      <c r="AE67" s="19">
        <v>0</v>
      </c>
      <c r="AF67" s="24"/>
      <c r="AG67" s="1"/>
    </row>
    <row r="68" spans="1:35" x14ac:dyDescent="0.25">
      <c r="A68" s="3" t="s">
        <v>78</v>
      </c>
      <c r="B68" s="2">
        <v>0</v>
      </c>
      <c r="C68" s="2">
        <v>27</v>
      </c>
      <c r="D68" s="6">
        <v>0</v>
      </c>
      <c r="E68" s="24">
        <v>0</v>
      </c>
      <c r="F68" s="19">
        <v>32</v>
      </c>
      <c r="G68" s="24"/>
      <c r="H68" s="3" t="s">
        <v>78</v>
      </c>
      <c r="I68" s="2"/>
      <c r="J68" s="2"/>
      <c r="K68" s="6"/>
      <c r="L68" s="24"/>
      <c r="M68" s="19"/>
      <c r="N68" s="24"/>
      <c r="O68" s="1"/>
      <c r="P68" s="1"/>
      <c r="Q68" s="1"/>
      <c r="R68" s="1"/>
      <c r="S68" s="3" t="s">
        <v>78</v>
      </c>
      <c r="T68" s="2">
        <v>3</v>
      </c>
      <c r="U68" s="2">
        <v>24</v>
      </c>
      <c r="V68" s="6">
        <v>3</v>
      </c>
      <c r="W68" s="24">
        <v>0</v>
      </c>
      <c r="X68" s="19">
        <v>29</v>
      </c>
      <c r="Y68" s="24"/>
      <c r="Z68" s="3" t="s">
        <v>78</v>
      </c>
      <c r="AA68" s="2"/>
      <c r="AB68" s="2"/>
      <c r="AC68" s="6"/>
      <c r="AD68" s="24"/>
      <c r="AE68" s="19"/>
      <c r="AF68" s="24"/>
      <c r="AG68" s="1"/>
    </row>
    <row r="69" spans="1:35" x14ac:dyDescent="0.25">
      <c r="A69" s="3" t="s">
        <v>79</v>
      </c>
      <c r="B69" s="2">
        <v>5</v>
      </c>
      <c r="C69" s="2">
        <v>241</v>
      </c>
      <c r="D69" s="6">
        <v>0</v>
      </c>
      <c r="E69" s="24">
        <v>0</v>
      </c>
      <c r="F69" s="19">
        <v>209</v>
      </c>
      <c r="G69" s="24"/>
      <c r="H69" s="3" t="s">
        <v>79</v>
      </c>
      <c r="I69" s="2">
        <v>110</v>
      </c>
      <c r="J69" s="2">
        <v>7</v>
      </c>
      <c r="K69" s="6">
        <v>33</v>
      </c>
      <c r="L69" s="24">
        <v>33</v>
      </c>
      <c r="M69" s="19">
        <v>7</v>
      </c>
      <c r="N69" s="24"/>
      <c r="O69" s="1"/>
      <c r="P69" s="1"/>
      <c r="Q69" s="1"/>
      <c r="R69" s="1"/>
      <c r="S69" s="3" t="s">
        <v>79</v>
      </c>
      <c r="T69" s="2">
        <v>114</v>
      </c>
      <c r="U69" s="2">
        <v>132</v>
      </c>
      <c r="V69" s="6">
        <v>135</v>
      </c>
      <c r="W69" s="24">
        <v>31</v>
      </c>
      <c r="X69" s="19">
        <v>105</v>
      </c>
      <c r="Y69" s="24"/>
      <c r="Z69" s="3" t="s">
        <v>79</v>
      </c>
      <c r="AA69" s="2">
        <v>113</v>
      </c>
      <c r="AB69" s="2">
        <v>4</v>
      </c>
      <c r="AC69" s="6">
        <v>153</v>
      </c>
      <c r="AD69" s="24">
        <v>146</v>
      </c>
      <c r="AE69" s="19">
        <v>0</v>
      </c>
      <c r="AF69" s="24"/>
      <c r="AG69" s="1"/>
    </row>
    <row r="70" spans="1:35" x14ac:dyDescent="0.25">
      <c r="A70" s="3" t="s">
        <v>80</v>
      </c>
      <c r="B70" s="2">
        <v>0</v>
      </c>
      <c r="C70" s="2">
        <v>15</v>
      </c>
      <c r="D70" s="6">
        <v>0</v>
      </c>
      <c r="E70" s="24">
        <v>0</v>
      </c>
      <c r="F70" s="19">
        <v>20</v>
      </c>
      <c r="G70" s="24"/>
      <c r="H70" s="3" t="s">
        <v>80</v>
      </c>
      <c r="I70" s="2"/>
      <c r="J70" s="2"/>
      <c r="K70" s="6"/>
      <c r="L70" s="24"/>
      <c r="M70" s="19"/>
      <c r="N70" s="24"/>
      <c r="O70" s="1"/>
      <c r="P70" s="1"/>
      <c r="Q70" s="1"/>
      <c r="R70" s="1"/>
      <c r="S70" s="3" t="s">
        <v>80</v>
      </c>
      <c r="T70" s="2">
        <v>7</v>
      </c>
      <c r="U70" s="2">
        <v>8</v>
      </c>
      <c r="V70" s="6">
        <v>13</v>
      </c>
      <c r="W70" s="24">
        <v>0</v>
      </c>
      <c r="X70" s="19">
        <v>7</v>
      </c>
      <c r="Y70" s="24"/>
      <c r="Z70" s="3" t="s">
        <v>80</v>
      </c>
      <c r="AA70" s="2"/>
      <c r="AB70" s="2"/>
      <c r="AC70" s="6"/>
      <c r="AD70" s="24"/>
      <c r="AE70" s="19"/>
      <c r="AF70" s="24"/>
      <c r="AG70" s="1"/>
    </row>
    <row r="71" spans="1:35" ht="15.75" thickBot="1" x14ac:dyDescent="0.3">
      <c r="A71" s="3" t="s">
        <v>81</v>
      </c>
      <c r="B71" s="2"/>
      <c r="C71" s="2"/>
      <c r="D71" s="6"/>
      <c r="E71" s="24"/>
      <c r="F71" s="19"/>
      <c r="G71" s="24"/>
      <c r="H71" s="3" t="s">
        <v>81</v>
      </c>
      <c r="I71" s="2"/>
      <c r="J71" s="2"/>
      <c r="K71" s="6"/>
      <c r="L71" s="24"/>
      <c r="M71" s="19"/>
      <c r="N71" s="24"/>
      <c r="O71" s="1"/>
      <c r="P71" s="1"/>
      <c r="Q71" s="1"/>
      <c r="R71" s="1"/>
      <c r="S71" s="3" t="s">
        <v>81</v>
      </c>
      <c r="T71" s="2"/>
      <c r="U71" s="2"/>
      <c r="V71" s="6"/>
      <c r="W71" s="24"/>
      <c r="X71" s="19"/>
      <c r="Y71" s="24"/>
      <c r="Z71" s="3" t="s">
        <v>81</v>
      </c>
      <c r="AA71" s="2"/>
      <c r="AB71" s="2"/>
      <c r="AC71" s="6"/>
      <c r="AD71" s="24"/>
      <c r="AE71" s="19"/>
      <c r="AF71" s="24"/>
      <c r="AG71" s="1"/>
    </row>
    <row r="72" spans="1:35" ht="15.75" thickBot="1" x14ac:dyDescent="0.3">
      <c r="A72" s="3" t="s">
        <v>82</v>
      </c>
      <c r="B72" s="2"/>
      <c r="C72" s="2"/>
      <c r="D72" s="6"/>
      <c r="E72" s="24"/>
      <c r="F72" s="19"/>
      <c r="G72" s="24"/>
      <c r="H72" s="3" t="s">
        <v>82</v>
      </c>
      <c r="I72" s="2"/>
      <c r="J72" s="2"/>
      <c r="K72" s="6"/>
      <c r="L72" s="24"/>
      <c r="M72" s="19"/>
      <c r="N72" s="24"/>
      <c r="O72" s="1"/>
      <c r="P72" s="56" t="s">
        <v>15</v>
      </c>
      <c r="Q72" s="57"/>
      <c r="R72" s="1"/>
      <c r="S72" s="3" t="s">
        <v>82</v>
      </c>
      <c r="T72" s="2"/>
      <c r="U72" s="2"/>
      <c r="V72" s="6"/>
      <c r="W72" s="24"/>
      <c r="X72" s="19"/>
      <c r="Y72" s="24"/>
      <c r="Z72" s="3" t="s">
        <v>82</v>
      </c>
      <c r="AA72" s="2"/>
      <c r="AB72" s="2"/>
      <c r="AC72" s="6"/>
      <c r="AD72" s="24"/>
      <c r="AE72" s="19"/>
      <c r="AF72" s="24"/>
      <c r="AG72" s="1"/>
      <c r="AH72" s="58" t="s">
        <v>96</v>
      </c>
      <c r="AI72" s="59"/>
    </row>
    <row r="73" spans="1:35" x14ac:dyDescent="0.25">
      <c r="A73" s="3" t="s">
        <v>83</v>
      </c>
      <c r="B73" s="2"/>
      <c r="C73" s="2"/>
      <c r="D73" s="6"/>
      <c r="E73" s="24"/>
      <c r="F73" s="19"/>
      <c r="G73" s="24"/>
      <c r="H73" s="3" t="s">
        <v>83</v>
      </c>
      <c r="I73" s="2"/>
      <c r="J73" s="2"/>
      <c r="K73" s="6"/>
      <c r="L73" s="24"/>
      <c r="M73" s="19"/>
      <c r="N73" s="24"/>
      <c r="O73" s="1"/>
      <c r="P73" s="1"/>
      <c r="Q73" s="1"/>
      <c r="R73" s="1"/>
      <c r="S73" s="3" t="s">
        <v>83</v>
      </c>
      <c r="T73" s="2"/>
      <c r="U73" s="2"/>
      <c r="V73" s="6"/>
      <c r="W73" s="24"/>
      <c r="X73" s="19"/>
      <c r="Y73" s="24"/>
      <c r="Z73" s="3" t="s">
        <v>83</v>
      </c>
      <c r="AA73" s="2"/>
      <c r="AB73" s="2"/>
      <c r="AC73" s="6"/>
      <c r="AD73" s="24"/>
      <c r="AE73" s="19"/>
      <c r="AF73" s="24"/>
      <c r="AG73" s="1"/>
    </row>
    <row r="74" spans="1:35" x14ac:dyDescent="0.25">
      <c r="A74" s="3" t="s">
        <v>84</v>
      </c>
      <c r="B74" s="2"/>
      <c r="C74" s="2"/>
      <c r="D74" s="6"/>
      <c r="E74" s="24"/>
      <c r="F74" s="19"/>
      <c r="G74" s="24"/>
      <c r="H74" s="3" t="s">
        <v>84</v>
      </c>
      <c r="I74" s="2"/>
      <c r="J74" s="2"/>
      <c r="K74" s="6"/>
      <c r="L74" s="24"/>
      <c r="M74" s="19"/>
      <c r="N74" s="24"/>
      <c r="O74" s="1"/>
      <c r="P74" s="1"/>
      <c r="Q74" s="1"/>
      <c r="R74" s="1"/>
      <c r="S74" s="3" t="s">
        <v>84</v>
      </c>
      <c r="T74" s="2"/>
      <c r="U74" s="2"/>
      <c r="V74" s="6"/>
      <c r="W74" s="24"/>
      <c r="X74" s="19"/>
      <c r="Y74" s="24"/>
      <c r="Z74" s="3" t="s">
        <v>84</v>
      </c>
      <c r="AA74" s="2"/>
      <c r="AB74" s="2"/>
      <c r="AC74" s="6"/>
      <c r="AD74" s="24"/>
      <c r="AE74" s="19"/>
      <c r="AF74" s="24"/>
      <c r="AG74" s="1"/>
    </row>
    <row r="75" spans="1:35" x14ac:dyDescent="0.25">
      <c r="A75" s="3" t="s">
        <v>85</v>
      </c>
      <c r="B75" s="2"/>
      <c r="C75" s="2"/>
      <c r="D75" s="6"/>
      <c r="E75" s="24"/>
      <c r="F75" s="19"/>
      <c r="G75" s="24"/>
      <c r="H75" s="3" t="s">
        <v>85</v>
      </c>
      <c r="I75" s="2">
        <v>0</v>
      </c>
      <c r="J75" s="2">
        <v>12</v>
      </c>
      <c r="K75" s="6">
        <v>0</v>
      </c>
      <c r="L75" s="24">
        <v>0</v>
      </c>
      <c r="M75" s="19">
        <v>0</v>
      </c>
      <c r="N75" s="24"/>
      <c r="O75" s="1"/>
      <c r="P75" s="1"/>
      <c r="Q75" s="1"/>
      <c r="R75" s="1"/>
      <c r="S75" s="3" t="s">
        <v>85</v>
      </c>
      <c r="T75" s="2"/>
      <c r="U75" s="2"/>
      <c r="V75" s="6"/>
      <c r="W75" s="24"/>
      <c r="X75" s="19"/>
      <c r="Y75" s="24"/>
      <c r="Z75" s="3" t="s">
        <v>85</v>
      </c>
      <c r="AA75" s="2">
        <v>0</v>
      </c>
      <c r="AB75" s="2">
        <v>12</v>
      </c>
      <c r="AC75" s="6">
        <v>0</v>
      </c>
      <c r="AD75" s="24">
        <v>0</v>
      </c>
      <c r="AE75" s="19">
        <v>0</v>
      </c>
      <c r="AF75" s="24"/>
      <c r="AG75" s="1"/>
    </row>
    <row r="76" spans="1:35" x14ac:dyDescent="0.25">
      <c r="A76" s="3" t="s">
        <v>86</v>
      </c>
      <c r="B76" s="2"/>
      <c r="C76" s="2"/>
      <c r="D76" s="6"/>
      <c r="E76" s="24"/>
      <c r="F76" s="19"/>
      <c r="G76" s="24"/>
      <c r="H76" s="3" t="s">
        <v>86</v>
      </c>
      <c r="I76" s="2"/>
      <c r="J76" s="2"/>
      <c r="K76" s="6"/>
      <c r="L76" s="24"/>
      <c r="M76" s="19"/>
      <c r="N76" s="24"/>
      <c r="O76" s="1"/>
      <c r="P76" s="1"/>
      <c r="Q76" s="1"/>
      <c r="R76" s="1"/>
      <c r="S76" s="3" t="s">
        <v>86</v>
      </c>
      <c r="T76" s="2"/>
      <c r="U76" s="2"/>
      <c r="V76" s="6"/>
      <c r="W76" s="24"/>
      <c r="X76" s="19"/>
      <c r="Y76" s="24"/>
      <c r="Z76" s="3" t="s">
        <v>86</v>
      </c>
      <c r="AA76" s="2"/>
      <c r="AB76" s="2"/>
      <c r="AC76" s="6"/>
      <c r="AD76" s="24"/>
      <c r="AE76" s="19"/>
      <c r="AF76" s="24"/>
      <c r="AG76" s="1"/>
    </row>
    <row r="77" spans="1:35" x14ac:dyDescent="0.25">
      <c r="A77" s="3" t="s">
        <v>87</v>
      </c>
      <c r="B77" s="2"/>
      <c r="C77" s="2"/>
      <c r="D77" s="6"/>
      <c r="E77" s="24"/>
      <c r="F77" s="19"/>
      <c r="G77" s="24"/>
      <c r="H77" s="3" t="s">
        <v>87</v>
      </c>
      <c r="I77" s="2"/>
      <c r="J77" s="2"/>
      <c r="K77" s="6"/>
      <c r="L77" s="24"/>
      <c r="M77" s="19"/>
      <c r="N77" s="24"/>
      <c r="O77" s="1"/>
      <c r="P77" s="1"/>
      <c r="Q77" s="1"/>
      <c r="R77" s="1"/>
      <c r="S77" s="3" t="s">
        <v>87</v>
      </c>
      <c r="T77" s="2"/>
      <c r="U77" s="2"/>
      <c r="V77" s="6"/>
      <c r="W77" s="24"/>
      <c r="X77" s="19"/>
      <c r="Y77" s="24"/>
      <c r="Z77" s="3" t="s">
        <v>87</v>
      </c>
      <c r="AA77" s="2"/>
      <c r="AB77" s="2"/>
      <c r="AC77" s="6"/>
      <c r="AD77" s="24"/>
      <c r="AE77" s="19"/>
      <c r="AF77" s="24"/>
      <c r="AG77" s="1"/>
    </row>
    <row r="78" spans="1:35" x14ac:dyDescent="0.25">
      <c r="A78" s="3" t="s">
        <v>88</v>
      </c>
      <c r="B78" s="2"/>
      <c r="C78" s="2"/>
      <c r="D78" s="6"/>
      <c r="E78" s="24"/>
      <c r="F78" s="19"/>
      <c r="G78" s="24"/>
      <c r="H78" s="3" t="s">
        <v>88</v>
      </c>
      <c r="I78" s="2"/>
      <c r="J78" s="2"/>
      <c r="K78" s="6"/>
      <c r="L78" s="24"/>
      <c r="M78" s="19"/>
      <c r="N78" s="24"/>
      <c r="O78" s="1"/>
      <c r="P78" s="1"/>
      <c r="Q78" s="1"/>
      <c r="R78" s="1"/>
      <c r="S78" s="3" t="s">
        <v>88</v>
      </c>
      <c r="T78" s="2"/>
      <c r="U78" s="2"/>
      <c r="V78" s="6"/>
      <c r="W78" s="24"/>
      <c r="X78" s="19"/>
      <c r="Y78" s="24"/>
      <c r="Z78" s="3" t="s">
        <v>88</v>
      </c>
      <c r="AA78" s="2"/>
      <c r="AB78" s="2"/>
      <c r="AC78" s="6"/>
      <c r="AD78" s="24"/>
      <c r="AE78" s="19"/>
      <c r="AF78" s="24"/>
      <c r="AG78" s="1"/>
    </row>
    <row r="79" spans="1:35" x14ac:dyDescent="0.25">
      <c r="A79" s="3" t="s">
        <v>89</v>
      </c>
      <c r="B79" s="2"/>
      <c r="C79" s="2"/>
      <c r="D79" s="6"/>
      <c r="E79" s="24"/>
      <c r="F79" s="19"/>
      <c r="G79" s="24"/>
      <c r="H79" s="3" t="s">
        <v>89</v>
      </c>
      <c r="I79" s="2"/>
      <c r="J79" s="2"/>
      <c r="K79" s="6"/>
      <c r="L79" s="24"/>
      <c r="M79" s="19"/>
      <c r="N79" s="24"/>
      <c r="O79" s="1"/>
      <c r="P79" s="1"/>
      <c r="Q79" s="1"/>
      <c r="R79" s="1"/>
      <c r="S79" s="3" t="s">
        <v>89</v>
      </c>
      <c r="T79" s="2"/>
      <c r="U79" s="2"/>
      <c r="V79" s="6"/>
      <c r="W79" s="24"/>
      <c r="X79" s="19"/>
      <c r="Y79" s="24"/>
      <c r="Z79" s="3" t="s">
        <v>89</v>
      </c>
      <c r="AA79" s="2"/>
      <c r="AB79" s="2"/>
      <c r="AC79" s="6"/>
      <c r="AD79" s="24"/>
      <c r="AE79" s="19"/>
      <c r="AF79" s="24"/>
      <c r="AG79" s="1"/>
    </row>
    <row r="80" spans="1:35" x14ac:dyDescent="0.25">
      <c r="A80" s="3" t="s">
        <v>90</v>
      </c>
      <c r="B80" s="2"/>
      <c r="C80" s="2"/>
      <c r="D80" s="6"/>
      <c r="E80" s="24"/>
      <c r="F80" s="19"/>
      <c r="G80" s="24"/>
      <c r="H80" s="3" t="s">
        <v>90</v>
      </c>
      <c r="I80" s="2"/>
      <c r="J80" s="2"/>
      <c r="K80" s="6"/>
      <c r="L80" s="24"/>
      <c r="M80" s="19"/>
      <c r="N80" s="24"/>
      <c r="O80" s="1"/>
      <c r="P80" s="1"/>
      <c r="Q80" s="1"/>
      <c r="R80" s="1"/>
      <c r="S80" s="3" t="s">
        <v>90</v>
      </c>
      <c r="T80" s="2"/>
      <c r="U80" s="2"/>
      <c r="V80" s="6"/>
      <c r="W80" s="24"/>
      <c r="X80" s="19"/>
      <c r="Y80" s="24"/>
      <c r="Z80" s="3" t="s">
        <v>90</v>
      </c>
      <c r="AA80" s="2"/>
      <c r="AB80" s="2"/>
      <c r="AC80" s="6"/>
      <c r="AD80" s="24"/>
      <c r="AE80" s="19"/>
      <c r="AF80" s="24"/>
      <c r="AG80" s="1"/>
    </row>
    <row r="81" spans="1:33" x14ac:dyDescent="0.25">
      <c r="A81" s="3" t="s">
        <v>91</v>
      </c>
      <c r="B81" s="2"/>
      <c r="C81" s="2"/>
      <c r="D81" s="6"/>
      <c r="E81" s="24"/>
      <c r="F81" s="19"/>
      <c r="G81" s="24"/>
      <c r="H81" s="3" t="s">
        <v>91</v>
      </c>
      <c r="I81" s="2"/>
      <c r="J81" s="2"/>
      <c r="K81" s="6"/>
      <c r="L81" s="24"/>
      <c r="M81" s="19"/>
      <c r="N81" s="24"/>
      <c r="O81" s="1"/>
      <c r="P81" s="1"/>
      <c r="Q81" s="1"/>
      <c r="R81" s="1"/>
      <c r="S81" s="3" t="s">
        <v>91</v>
      </c>
      <c r="T81" s="2"/>
      <c r="U81" s="2"/>
      <c r="V81" s="6"/>
      <c r="W81" s="24"/>
      <c r="X81" s="19"/>
      <c r="Y81" s="24"/>
      <c r="Z81" s="3" t="s">
        <v>91</v>
      </c>
      <c r="AA81" s="2"/>
      <c r="AB81" s="2"/>
      <c r="AC81" s="6"/>
      <c r="AD81" s="24"/>
      <c r="AE81" s="19"/>
      <c r="AF81" s="24"/>
      <c r="AG81" s="1"/>
    </row>
    <row r="82" spans="1:33" x14ac:dyDescent="0.25">
      <c r="A82" s="3" t="s">
        <v>92</v>
      </c>
      <c r="B82" s="2"/>
      <c r="C82" s="2"/>
      <c r="D82" s="6"/>
      <c r="E82" s="24"/>
      <c r="F82" s="19"/>
      <c r="G82" s="24"/>
      <c r="H82" s="3" t="s">
        <v>92</v>
      </c>
      <c r="I82" s="2"/>
      <c r="J82" s="2"/>
      <c r="K82" s="6"/>
      <c r="L82" s="24"/>
      <c r="M82" s="19"/>
      <c r="N82" s="24"/>
      <c r="O82" s="1"/>
      <c r="P82" s="1"/>
      <c r="Q82" s="1"/>
      <c r="R82" s="1"/>
      <c r="S82" s="3" t="s">
        <v>92</v>
      </c>
      <c r="T82" s="2"/>
      <c r="U82" s="2"/>
      <c r="V82" s="6"/>
      <c r="W82" s="24"/>
      <c r="X82" s="19"/>
      <c r="Y82" s="24"/>
      <c r="Z82" s="3" t="s">
        <v>92</v>
      </c>
      <c r="AA82" s="2"/>
      <c r="AB82" s="2"/>
      <c r="AC82" s="6"/>
      <c r="AD82" s="24"/>
      <c r="AE82" s="19"/>
      <c r="AF82" s="24"/>
      <c r="AG82" s="1"/>
    </row>
    <row r="83" spans="1:33" x14ac:dyDescent="0.25">
      <c r="A83" s="3" t="s">
        <v>93</v>
      </c>
      <c r="B83" s="2"/>
      <c r="C83" s="2"/>
      <c r="D83" s="6"/>
      <c r="E83" s="24"/>
      <c r="F83" s="19"/>
      <c r="G83" s="24"/>
      <c r="H83" s="3" t="s">
        <v>93</v>
      </c>
      <c r="I83" s="2"/>
      <c r="J83" s="2"/>
      <c r="K83" s="6"/>
      <c r="L83" s="24"/>
      <c r="M83" s="19"/>
      <c r="N83" s="24"/>
      <c r="O83" s="1"/>
      <c r="P83" s="1"/>
      <c r="Q83" s="1"/>
      <c r="R83" s="1"/>
      <c r="S83" s="3" t="s">
        <v>93</v>
      </c>
      <c r="T83" s="2"/>
      <c r="U83" s="2"/>
      <c r="V83" s="6"/>
      <c r="W83" s="24"/>
      <c r="X83" s="19"/>
      <c r="Y83" s="24"/>
      <c r="Z83" s="3" t="s">
        <v>93</v>
      </c>
      <c r="AA83" s="2"/>
      <c r="AB83" s="2"/>
      <c r="AC83" s="6"/>
      <c r="AD83" s="24"/>
      <c r="AE83" s="19"/>
      <c r="AF83" s="24"/>
      <c r="AG83" s="1"/>
    </row>
    <row r="84" spans="1:33" x14ac:dyDescent="0.25">
      <c r="A84" s="3" t="s">
        <v>94</v>
      </c>
      <c r="B84" s="2"/>
      <c r="C84" s="2"/>
      <c r="D84" s="6"/>
      <c r="E84" s="24"/>
      <c r="F84" s="19"/>
      <c r="G84" s="24"/>
      <c r="H84" s="3" t="s">
        <v>94</v>
      </c>
      <c r="I84" s="2"/>
      <c r="J84" s="2"/>
      <c r="K84" s="6"/>
      <c r="L84" s="24"/>
      <c r="M84" s="19"/>
      <c r="N84" s="24"/>
      <c r="O84" s="1"/>
      <c r="P84" s="1"/>
      <c r="Q84" s="1"/>
      <c r="R84" s="1"/>
      <c r="S84" s="3" t="s">
        <v>94</v>
      </c>
      <c r="T84" s="2"/>
      <c r="U84" s="2"/>
      <c r="V84" s="6"/>
      <c r="W84" s="24"/>
      <c r="X84" s="19"/>
      <c r="Y84" s="24"/>
      <c r="Z84" s="3" t="s">
        <v>94</v>
      </c>
      <c r="AA84" s="2"/>
      <c r="AB84" s="2"/>
      <c r="AC84" s="6"/>
      <c r="AD84" s="24"/>
      <c r="AE84" s="19"/>
      <c r="AF84" s="24"/>
      <c r="AG84" s="1"/>
    </row>
    <row r="85" spans="1:33" x14ac:dyDescent="0.25">
      <c r="A85" s="3" t="s">
        <v>95</v>
      </c>
      <c r="B85" s="2"/>
      <c r="C85" s="2"/>
      <c r="D85" s="6"/>
      <c r="E85" s="24"/>
      <c r="F85" s="19"/>
      <c r="G85" s="24"/>
      <c r="H85" s="3" t="s">
        <v>95</v>
      </c>
      <c r="I85" s="2">
        <v>118</v>
      </c>
      <c r="J85" s="2">
        <v>699</v>
      </c>
      <c r="K85" s="6">
        <v>0</v>
      </c>
      <c r="L85" s="24">
        <v>0</v>
      </c>
      <c r="M85" s="19">
        <v>8</v>
      </c>
      <c r="N85" s="24"/>
      <c r="O85" s="1"/>
      <c r="P85" s="1"/>
      <c r="Q85" s="1"/>
      <c r="R85" s="1"/>
      <c r="S85" s="3" t="s">
        <v>95</v>
      </c>
      <c r="T85" s="2"/>
      <c r="U85" s="2"/>
      <c r="V85" s="6"/>
      <c r="W85" s="24"/>
      <c r="X85" s="19"/>
      <c r="Y85" s="24"/>
      <c r="Z85" s="3" t="s">
        <v>95</v>
      </c>
      <c r="AA85" s="2">
        <v>9</v>
      </c>
      <c r="AB85" s="2">
        <v>808</v>
      </c>
      <c r="AC85" s="6">
        <v>8</v>
      </c>
      <c r="AD85" s="24">
        <v>0</v>
      </c>
      <c r="AE85" s="19">
        <v>0</v>
      </c>
      <c r="AF85" s="24"/>
      <c r="AG85" s="1"/>
    </row>
    <row r="86" spans="1:3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</sheetData>
  <mergeCells count="6">
    <mergeCell ref="P14:Q14"/>
    <mergeCell ref="P43:Q43"/>
    <mergeCell ref="AH14:AI14"/>
    <mergeCell ref="P72:Q72"/>
    <mergeCell ref="AH43:AI43"/>
    <mergeCell ref="AH72:AI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FCD9-33BE-44F2-80B0-52DD8F31B226}">
  <dimension ref="A1:H34"/>
  <sheetViews>
    <sheetView workbookViewId="0">
      <selection activeCell="O24" sqref="O24"/>
    </sheetView>
  </sheetViews>
  <sheetFormatPr defaultRowHeight="15" x14ac:dyDescent="0.25"/>
  <cols>
    <col min="1" max="1" width="41.85546875" customWidth="1"/>
    <col min="2" max="6" width="17.85546875" customWidth="1"/>
    <col min="7" max="7" width="22.7109375" customWidth="1"/>
  </cols>
  <sheetData>
    <row r="1" spans="1:7" x14ac:dyDescent="0.25">
      <c r="A1" s="3" t="s">
        <v>99</v>
      </c>
      <c r="B1" s="3" t="s">
        <v>13</v>
      </c>
      <c r="C1" s="3" t="s">
        <v>100</v>
      </c>
      <c r="D1" s="3" t="s">
        <v>15</v>
      </c>
      <c r="E1" s="3" t="s">
        <v>16</v>
      </c>
      <c r="F1" s="3" t="s">
        <v>17</v>
      </c>
      <c r="G1" s="3" t="s">
        <v>96</v>
      </c>
    </row>
    <row r="2" spans="1:7" x14ac:dyDescent="0.25">
      <c r="A2" s="3" t="s">
        <v>70</v>
      </c>
      <c r="B2" s="2"/>
      <c r="C2" s="2"/>
      <c r="D2" s="34"/>
      <c r="E2" s="2"/>
      <c r="F2" s="33"/>
      <c r="G2" s="2"/>
    </row>
    <row r="3" spans="1:7" x14ac:dyDescent="0.25">
      <c r="A3" s="3" t="s">
        <v>71</v>
      </c>
      <c r="B3" s="2"/>
      <c r="C3" s="2"/>
      <c r="D3" s="2"/>
      <c r="E3" s="2"/>
      <c r="F3" s="2"/>
      <c r="G3" s="35"/>
    </row>
    <row r="4" spans="1:7" x14ac:dyDescent="0.25">
      <c r="A4" s="3" t="s">
        <v>72</v>
      </c>
      <c r="B4" s="2"/>
      <c r="C4" s="30"/>
      <c r="D4" s="2"/>
      <c r="E4" s="33"/>
      <c r="F4" s="2"/>
      <c r="G4" s="30"/>
    </row>
    <row r="5" spans="1:7" x14ac:dyDescent="0.25">
      <c r="A5" s="3" t="s">
        <v>73</v>
      </c>
      <c r="B5" s="29"/>
      <c r="C5" s="33"/>
      <c r="D5" s="2"/>
      <c r="E5" s="2"/>
      <c r="F5" s="2"/>
      <c r="G5" s="29"/>
    </row>
    <row r="6" spans="1:7" x14ac:dyDescent="0.25">
      <c r="A6" s="3" t="s">
        <v>74</v>
      </c>
      <c r="B6" s="31"/>
      <c r="C6" s="29"/>
      <c r="D6" s="29"/>
      <c r="E6" s="29"/>
      <c r="F6" s="29"/>
      <c r="G6" s="2"/>
    </row>
    <row r="7" spans="1:7" x14ac:dyDescent="0.25">
      <c r="A7" s="3" t="s">
        <v>75</v>
      </c>
      <c r="B7" s="2"/>
      <c r="C7" s="2"/>
      <c r="D7" s="2"/>
      <c r="E7" s="2"/>
      <c r="F7" s="2"/>
      <c r="G7" s="2"/>
    </row>
    <row r="8" spans="1:7" x14ac:dyDescent="0.25">
      <c r="A8" s="3" t="s">
        <v>76</v>
      </c>
      <c r="B8" s="2"/>
      <c r="C8" s="2"/>
      <c r="D8" s="2"/>
      <c r="E8" s="2"/>
      <c r="F8" s="2"/>
      <c r="G8" s="33"/>
    </row>
    <row r="9" spans="1:7" x14ac:dyDescent="0.25">
      <c r="A9" s="3" t="s">
        <v>77</v>
      </c>
      <c r="B9" s="2"/>
      <c r="C9" s="2"/>
      <c r="D9" s="2"/>
      <c r="E9" s="2"/>
      <c r="F9" s="2"/>
      <c r="G9" s="2"/>
    </row>
    <row r="10" spans="1:7" x14ac:dyDescent="0.25">
      <c r="A10" s="3" t="s">
        <v>78</v>
      </c>
      <c r="B10" s="2"/>
      <c r="C10" s="2"/>
      <c r="D10" s="2"/>
      <c r="E10" s="32"/>
      <c r="F10" s="2"/>
      <c r="G10" s="2"/>
    </row>
    <row r="11" spans="1:7" x14ac:dyDescent="0.25">
      <c r="A11" s="3" t="s">
        <v>79</v>
      </c>
      <c r="B11" s="33"/>
      <c r="C11" s="2"/>
      <c r="D11" s="2"/>
      <c r="E11" s="2"/>
      <c r="F11" s="2"/>
      <c r="G11" s="2"/>
    </row>
    <row r="12" spans="1:7" x14ac:dyDescent="0.25">
      <c r="A12" s="3" t="s">
        <v>80</v>
      </c>
      <c r="B12" s="2"/>
      <c r="C12" s="2"/>
      <c r="D12" s="2"/>
      <c r="E12" s="2"/>
      <c r="F12" s="2"/>
      <c r="G12" s="2"/>
    </row>
    <row r="13" spans="1:7" x14ac:dyDescent="0.25">
      <c r="A13" s="3" t="s">
        <v>81</v>
      </c>
      <c r="B13" s="2"/>
      <c r="C13" s="2"/>
      <c r="D13" s="2"/>
      <c r="E13" s="2"/>
      <c r="F13" s="2"/>
      <c r="G13" s="2"/>
    </row>
    <row r="14" spans="1:7" x14ac:dyDescent="0.25">
      <c r="A14" s="3" t="s">
        <v>82</v>
      </c>
      <c r="B14" s="2"/>
      <c r="C14" s="2"/>
      <c r="D14" s="2"/>
      <c r="E14" s="2"/>
      <c r="F14" s="2"/>
      <c r="G14" s="2"/>
    </row>
    <row r="15" spans="1:7" x14ac:dyDescent="0.25">
      <c r="A15" s="3" t="s">
        <v>83</v>
      </c>
      <c r="B15" s="2"/>
      <c r="C15" s="2"/>
      <c r="D15" s="2"/>
      <c r="E15" s="2"/>
      <c r="F15" s="2"/>
      <c r="G15" s="2"/>
    </row>
    <row r="16" spans="1:7" x14ac:dyDescent="0.25">
      <c r="A16" s="3" t="s">
        <v>84</v>
      </c>
      <c r="B16" s="30"/>
      <c r="C16" s="2"/>
      <c r="D16" s="2"/>
      <c r="E16" s="2"/>
      <c r="F16" s="2"/>
      <c r="G16" s="2"/>
    </row>
    <row r="17" spans="1:8" x14ac:dyDescent="0.25">
      <c r="A17" s="3" t="s">
        <v>85</v>
      </c>
      <c r="B17" s="2"/>
      <c r="C17" s="2"/>
      <c r="D17" s="2"/>
      <c r="E17" s="2"/>
      <c r="F17" s="2"/>
      <c r="G17" s="2"/>
    </row>
    <row r="18" spans="1:8" x14ac:dyDescent="0.25">
      <c r="A18" s="3" t="s">
        <v>86</v>
      </c>
      <c r="B18" s="2"/>
      <c r="C18" s="2"/>
      <c r="D18" s="2"/>
      <c r="E18" s="2"/>
      <c r="F18" s="2"/>
      <c r="G18" s="2"/>
    </row>
    <row r="19" spans="1:8" x14ac:dyDescent="0.25">
      <c r="A19" s="3" t="s">
        <v>87</v>
      </c>
      <c r="B19" s="2"/>
      <c r="C19" s="2"/>
      <c r="D19" s="2"/>
      <c r="E19" s="2"/>
      <c r="F19" s="2"/>
      <c r="G19" s="2"/>
    </row>
    <row r="20" spans="1:8" x14ac:dyDescent="0.25">
      <c r="A20" s="3" t="s">
        <v>88</v>
      </c>
      <c r="B20" s="2"/>
      <c r="C20" s="2"/>
      <c r="D20" s="2"/>
      <c r="E20" s="2"/>
      <c r="F20" s="2"/>
      <c r="G20" s="2"/>
    </row>
    <row r="21" spans="1:8" x14ac:dyDescent="0.25">
      <c r="A21" s="3" t="s">
        <v>89</v>
      </c>
      <c r="B21" s="2"/>
      <c r="C21" s="2"/>
      <c r="D21" s="2"/>
      <c r="E21" s="2"/>
      <c r="F21" s="2"/>
      <c r="G21" s="2"/>
    </row>
    <row r="22" spans="1:8" x14ac:dyDescent="0.25">
      <c r="A22" s="3" t="s">
        <v>90</v>
      </c>
      <c r="B22" s="2"/>
      <c r="C22" s="2"/>
      <c r="D22" s="2"/>
      <c r="E22" s="30"/>
      <c r="F22" s="30"/>
      <c r="G22" s="2"/>
    </row>
    <row r="23" spans="1:8" x14ac:dyDescent="0.25">
      <c r="A23" s="3" t="s">
        <v>91</v>
      </c>
      <c r="B23" s="2"/>
      <c r="C23" s="2"/>
      <c r="D23" s="30"/>
      <c r="E23" s="2"/>
      <c r="F23" s="2"/>
      <c r="G23" s="2"/>
    </row>
    <row r="24" spans="1:8" x14ac:dyDescent="0.25">
      <c r="A24" s="3" t="s">
        <v>92</v>
      </c>
      <c r="B24" s="2"/>
      <c r="C24" s="2"/>
      <c r="D24" s="2"/>
      <c r="E24" s="2"/>
      <c r="F24" s="2"/>
      <c r="G24" s="2"/>
    </row>
    <row r="25" spans="1:8" x14ac:dyDescent="0.25">
      <c r="A25" s="3" t="s">
        <v>93</v>
      </c>
      <c r="B25" s="2"/>
      <c r="C25" s="2"/>
      <c r="D25" s="2"/>
      <c r="E25" s="2"/>
      <c r="F25" s="2"/>
      <c r="G25" s="2"/>
    </row>
    <row r="26" spans="1:8" x14ac:dyDescent="0.25">
      <c r="A26" s="3" t="s">
        <v>94</v>
      </c>
      <c r="B26" s="2"/>
      <c r="C26" s="2"/>
      <c r="D26" s="2"/>
      <c r="E26" s="2"/>
      <c r="F26" s="2"/>
      <c r="G26" s="2"/>
    </row>
    <row r="27" spans="1:8" x14ac:dyDescent="0.25">
      <c r="A27" s="3" t="s">
        <v>95</v>
      </c>
      <c r="B27" s="2"/>
      <c r="C27" s="2"/>
      <c r="D27" s="2"/>
      <c r="E27" s="2"/>
      <c r="F27" s="2"/>
      <c r="G27" s="2"/>
    </row>
    <row r="29" spans="1:8" x14ac:dyDescent="0.25">
      <c r="B29" s="3" t="s">
        <v>13</v>
      </c>
      <c r="C29" s="3" t="s">
        <v>100</v>
      </c>
      <c r="D29" s="3" t="s">
        <v>15</v>
      </c>
      <c r="E29" s="3" t="s">
        <v>16</v>
      </c>
      <c r="F29" s="3" t="s">
        <v>17</v>
      </c>
      <c r="G29" s="3" t="s">
        <v>96</v>
      </c>
    </row>
    <row r="30" spans="1:8" x14ac:dyDescent="0.25">
      <c r="B30" s="2" t="s">
        <v>73</v>
      </c>
      <c r="C30" s="2" t="s">
        <v>102</v>
      </c>
      <c r="D30" s="2" t="s">
        <v>102</v>
      </c>
      <c r="E30" s="38" t="s">
        <v>102</v>
      </c>
      <c r="F30" s="38" t="s">
        <v>102</v>
      </c>
      <c r="G30" s="38" t="s">
        <v>73</v>
      </c>
      <c r="H30" s="36"/>
    </row>
    <row r="31" spans="1:8" x14ac:dyDescent="0.25">
      <c r="B31" s="2" t="s">
        <v>79</v>
      </c>
      <c r="C31" s="2" t="s">
        <v>101</v>
      </c>
      <c r="D31" s="38" t="s">
        <v>91</v>
      </c>
      <c r="E31" s="38" t="s">
        <v>78</v>
      </c>
      <c r="F31" s="38" t="s">
        <v>103</v>
      </c>
      <c r="G31" s="38" t="s">
        <v>71</v>
      </c>
      <c r="H31" s="36"/>
    </row>
    <row r="33" spans="2:8" x14ac:dyDescent="0.25">
      <c r="B33" s="2" t="s">
        <v>84</v>
      </c>
      <c r="C33" s="2" t="s">
        <v>101</v>
      </c>
      <c r="D33" s="38" t="s">
        <v>91</v>
      </c>
      <c r="E33" s="38" t="s">
        <v>90</v>
      </c>
      <c r="F33" s="38" t="s">
        <v>90</v>
      </c>
      <c r="G33" s="38" t="s">
        <v>73</v>
      </c>
      <c r="H33" s="37"/>
    </row>
    <row r="34" spans="2:8" x14ac:dyDescent="0.25">
      <c r="B34" s="2" t="s">
        <v>79</v>
      </c>
      <c r="C34" s="2" t="s">
        <v>73</v>
      </c>
      <c r="D34" s="38" t="s">
        <v>103</v>
      </c>
      <c r="E34" s="2" t="s">
        <v>101</v>
      </c>
      <c r="F34" s="38" t="s">
        <v>103</v>
      </c>
      <c r="G34" s="38" t="s">
        <v>76</v>
      </c>
      <c r="H34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53F5-D60D-4215-BBF9-B31BC747D46D}">
  <dimension ref="A2:N68"/>
  <sheetViews>
    <sheetView workbookViewId="0">
      <selection activeCell="E37" sqref="E37"/>
    </sheetView>
  </sheetViews>
  <sheetFormatPr defaultRowHeight="15" x14ac:dyDescent="0.25"/>
  <cols>
    <col min="1" max="1" width="32.140625" customWidth="1"/>
    <col min="9" max="9" width="12.5703125" customWidth="1"/>
    <col min="10" max="10" width="18.7109375" customWidth="1"/>
    <col min="11" max="11" width="13.5703125" customWidth="1"/>
    <col min="12" max="12" width="16.140625" customWidth="1"/>
    <col min="13" max="13" width="15.7109375" customWidth="1"/>
  </cols>
  <sheetData>
    <row r="2" spans="1:14" x14ac:dyDescent="0.25">
      <c r="A2" s="3" t="s">
        <v>105</v>
      </c>
      <c r="B2" s="3" t="s">
        <v>8</v>
      </c>
      <c r="C2" s="3" t="s">
        <v>9</v>
      </c>
      <c r="D2" s="3" t="s">
        <v>1</v>
      </c>
      <c r="E2" s="3" t="s">
        <v>2</v>
      </c>
      <c r="F2" s="3" t="s">
        <v>3</v>
      </c>
      <c r="G2" s="3" t="s">
        <v>4</v>
      </c>
      <c r="H2" s="3"/>
      <c r="I2" s="3" t="s">
        <v>5</v>
      </c>
      <c r="J2" s="3" t="s">
        <v>106</v>
      </c>
      <c r="K2" s="3" t="s">
        <v>6</v>
      </c>
      <c r="L2" s="3" t="s">
        <v>10</v>
      </c>
      <c r="M2" s="3" t="s">
        <v>7</v>
      </c>
    </row>
    <row r="3" spans="1:14" x14ac:dyDescent="0.25">
      <c r="A3" s="9" t="s">
        <v>18</v>
      </c>
      <c r="B3" s="2">
        <v>3513</v>
      </c>
      <c r="C3" s="2">
        <v>4371</v>
      </c>
      <c r="D3" s="2">
        <v>1261</v>
      </c>
      <c r="E3" s="2">
        <v>2252</v>
      </c>
      <c r="F3" s="2">
        <v>1061</v>
      </c>
      <c r="G3" s="2">
        <v>3310</v>
      </c>
      <c r="H3" s="3"/>
      <c r="I3" s="2">
        <v>0.35895246228294903</v>
      </c>
      <c r="J3" s="2">
        <v>0.20033428502733186</v>
      </c>
      <c r="K3" s="2">
        <v>0.43221936589545845</v>
      </c>
      <c r="L3" s="2">
        <v>0.56908799745783267</v>
      </c>
      <c r="M3" s="2">
        <v>0.54306632213608963</v>
      </c>
    </row>
    <row r="4" spans="1:14" x14ac:dyDescent="0.25">
      <c r="A4" s="9" t="s">
        <v>13</v>
      </c>
      <c r="B4" s="2">
        <v>3513</v>
      </c>
      <c r="C4" s="2">
        <v>4371</v>
      </c>
      <c r="D4" s="2">
        <v>1162</v>
      </c>
      <c r="E4" s="2">
        <v>2351</v>
      </c>
      <c r="F4" s="2">
        <v>1033</v>
      </c>
      <c r="G4" s="2">
        <v>3338</v>
      </c>
      <c r="H4" s="3"/>
      <c r="I4" s="2">
        <v>0.33077142043837177</v>
      </c>
      <c r="J4" s="2">
        <v>0.18100491220833892</v>
      </c>
      <c r="K4" s="2">
        <v>0.40714786264891384</v>
      </c>
      <c r="L4" s="2">
        <v>0.55806565922086782</v>
      </c>
      <c r="M4" s="2">
        <v>0.52938496583143513</v>
      </c>
      <c r="N4" s="53"/>
    </row>
    <row r="5" spans="1:14" x14ac:dyDescent="0.25">
      <c r="A5" s="9" t="s">
        <v>16</v>
      </c>
      <c r="B5" s="2">
        <v>3513</v>
      </c>
      <c r="C5" s="2">
        <v>4371</v>
      </c>
      <c r="D5" s="2">
        <v>918</v>
      </c>
      <c r="E5" s="2">
        <v>2595</v>
      </c>
      <c r="F5" s="2">
        <v>674</v>
      </c>
      <c r="G5" s="2">
        <v>3697</v>
      </c>
      <c r="H5" s="3"/>
      <c r="I5" s="2">
        <v>0.26131511528608026</v>
      </c>
      <c r="J5" s="2">
        <v>0.14465320210666976</v>
      </c>
      <c r="K5" s="2">
        <v>0.35964740450538685</v>
      </c>
      <c r="L5" s="2">
        <v>0.5821023426094234</v>
      </c>
      <c r="M5" s="2">
        <v>0.5766331658291457</v>
      </c>
    </row>
    <row r="6" spans="1:14" x14ac:dyDescent="0.25">
      <c r="A6" s="9" t="s">
        <v>14</v>
      </c>
      <c r="B6" s="2">
        <v>3513</v>
      </c>
      <c r="C6" s="2">
        <v>4371</v>
      </c>
      <c r="D6" s="2">
        <v>874</v>
      </c>
      <c r="E6" s="2">
        <v>2639</v>
      </c>
      <c r="F6" s="2">
        <v>1298</v>
      </c>
      <c r="G6" s="2">
        <v>3073</v>
      </c>
      <c r="H6" s="3"/>
      <c r="I6" s="2">
        <v>0.24879020779960148</v>
      </c>
      <c r="J6" s="2">
        <v>0.11840336365790738</v>
      </c>
      <c r="K6" s="2">
        <v>0.30747581354441517</v>
      </c>
      <c r="L6" s="2">
        <v>0.47019215144621385</v>
      </c>
      <c r="M6" s="2">
        <v>0.40239410681399634</v>
      </c>
      <c r="N6" s="53"/>
    </row>
    <row r="7" spans="1:14" x14ac:dyDescent="0.25">
      <c r="A7" s="9" t="s">
        <v>17</v>
      </c>
      <c r="B7" s="2">
        <v>3513</v>
      </c>
      <c r="C7" s="2">
        <v>4371</v>
      </c>
      <c r="D7" s="2">
        <v>674</v>
      </c>
      <c r="E7" s="2">
        <v>2839</v>
      </c>
      <c r="F7" s="2">
        <v>534</v>
      </c>
      <c r="G7" s="2">
        <v>3837</v>
      </c>
      <c r="H7" s="3"/>
      <c r="I7" s="2">
        <v>0.19185881013378878</v>
      </c>
      <c r="J7" s="2">
        <v>0.10261472243305754</v>
      </c>
      <c r="K7" s="2">
        <v>0.28553272611734798</v>
      </c>
      <c r="L7" s="2">
        <v>0.56634618818422422</v>
      </c>
      <c r="M7" s="2">
        <v>0.55794701986754969</v>
      </c>
    </row>
    <row r="8" spans="1:14" x14ac:dyDescent="0.25">
      <c r="A8" s="9" t="s">
        <v>15</v>
      </c>
      <c r="B8" s="2">
        <v>3513</v>
      </c>
      <c r="C8" s="2">
        <v>4371</v>
      </c>
      <c r="D8" s="2">
        <v>382</v>
      </c>
      <c r="E8" s="2">
        <v>3131</v>
      </c>
      <c r="F8" s="2">
        <v>86</v>
      </c>
      <c r="G8" s="2">
        <v>4285</v>
      </c>
      <c r="H8" s="3"/>
      <c r="I8" s="2">
        <v>0.10873896954170224</v>
      </c>
      <c r="J8" s="2">
        <v>5.9211839754237348E-2</v>
      </c>
      <c r="K8" s="2">
        <v>0.19191158000502384</v>
      </c>
      <c r="L8" s="2">
        <v>0.6970220313666915</v>
      </c>
      <c r="M8" s="2">
        <v>0.81623931623931623</v>
      </c>
      <c r="N8" s="53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A10" s="3" t="s">
        <v>105</v>
      </c>
      <c r="B10" s="3" t="s">
        <v>8</v>
      </c>
      <c r="C10" s="3" t="s">
        <v>9</v>
      </c>
      <c r="D10" s="3" t="s">
        <v>1</v>
      </c>
      <c r="E10" s="3" t="s">
        <v>2</v>
      </c>
      <c r="F10" s="3" t="s">
        <v>3</v>
      </c>
      <c r="G10" s="3" t="s">
        <v>4</v>
      </c>
      <c r="H10" s="3"/>
      <c r="I10" s="3" t="s">
        <v>5</v>
      </c>
      <c r="J10" s="3" t="s">
        <v>106</v>
      </c>
      <c r="K10" s="3" t="s">
        <v>6</v>
      </c>
      <c r="L10" s="3" t="s">
        <v>10</v>
      </c>
      <c r="M10" s="3" t="s">
        <v>7</v>
      </c>
    </row>
    <row r="11" spans="1:14" x14ac:dyDescent="0.25">
      <c r="A11" s="9" t="s">
        <v>18</v>
      </c>
      <c r="B11" s="2">
        <v>3513</v>
      </c>
      <c r="C11" s="2">
        <v>4371</v>
      </c>
      <c r="D11" s="2">
        <v>1261</v>
      </c>
      <c r="E11" s="2">
        <v>2252</v>
      </c>
      <c r="F11" s="2">
        <v>1061</v>
      </c>
      <c r="G11" s="2">
        <v>3310</v>
      </c>
      <c r="H11" s="3"/>
      <c r="I11" s="2">
        <v>0.35895246228294903</v>
      </c>
      <c r="J11" s="2">
        <v>0.20033428502733186</v>
      </c>
      <c r="K11" s="2">
        <v>0.43221936589545845</v>
      </c>
      <c r="L11" s="2">
        <v>0.56908799745783267</v>
      </c>
      <c r="M11" s="2">
        <v>0.54306632213608963</v>
      </c>
    </row>
    <row r="12" spans="1:14" x14ac:dyDescent="0.25">
      <c r="A12" s="9" t="s">
        <v>13</v>
      </c>
      <c r="B12" s="2">
        <v>3513</v>
      </c>
      <c r="C12" s="2">
        <v>4371</v>
      </c>
      <c r="D12" s="2">
        <v>1162</v>
      </c>
      <c r="E12" s="2">
        <v>2351</v>
      </c>
      <c r="F12" s="2">
        <v>1033</v>
      </c>
      <c r="G12" s="2">
        <v>3338</v>
      </c>
      <c r="H12" s="3"/>
      <c r="I12" s="2">
        <v>0.33077142043837177</v>
      </c>
      <c r="J12" s="2">
        <v>0.18100491220833892</v>
      </c>
      <c r="K12" s="2">
        <v>0.40714786264891384</v>
      </c>
      <c r="L12" s="2">
        <v>0.55806565922086782</v>
      </c>
      <c r="M12" s="2">
        <v>0.52938496583143513</v>
      </c>
      <c r="N12" s="53"/>
    </row>
    <row r="13" spans="1:14" x14ac:dyDescent="0.25">
      <c r="A13" s="9" t="s">
        <v>16</v>
      </c>
      <c r="B13" s="2">
        <v>3513</v>
      </c>
      <c r="C13" s="2">
        <v>4371</v>
      </c>
      <c r="D13" s="2">
        <v>918</v>
      </c>
      <c r="E13" s="2">
        <v>2595</v>
      </c>
      <c r="F13" s="2">
        <v>674</v>
      </c>
      <c r="G13" s="2">
        <v>3697</v>
      </c>
      <c r="H13" s="3"/>
      <c r="I13" s="2">
        <v>0.26131511528608026</v>
      </c>
      <c r="J13" s="2">
        <v>0.14465320210666976</v>
      </c>
      <c r="K13" s="2">
        <v>0.35964740450538685</v>
      </c>
      <c r="L13" s="2">
        <v>0.5821023426094234</v>
      </c>
      <c r="M13" s="2">
        <v>0.5766331658291457</v>
      </c>
    </row>
    <row r="14" spans="1:14" x14ac:dyDescent="0.25">
      <c r="A14" s="9" t="s">
        <v>14</v>
      </c>
      <c r="B14" s="2">
        <v>3513</v>
      </c>
      <c r="C14" s="2">
        <v>4371</v>
      </c>
      <c r="D14" s="2">
        <v>874</v>
      </c>
      <c r="E14" s="2">
        <v>2639</v>
      </c>
      <c r="F14" s="2">
        <v>1298</v>
      </c>
      <c r="G14" s="2">
        <v>3073</v>
      </c>
      <c r="H14" s="3"/>
      <c r="I14" s="2">
        <v>0.24879020779960148</v>
      </c>
      <c r="J14" s="2">
        <v>0.11840336365790738</v>
      </c>
      <c r="K14" s="2">
        <v>0.30747581354441517</v>
      </c>
      <c r="L14" s="2">
        <v>0.47019215144621385</v>
      </c>
      <c r="M14" s="2">
        <v>0.40239410681399634</v>
      </c>
    </row>
    <row r="15" spans="1:14" x14ac:dyDescent="0.25">
      <c r="A15" s="9" t="s">
        <v>17</v>
      </c>
      <c r="B15" s="2">
        <v>3513</v>
      </c>
      <c r="C15" s="2">
        <v>4371</v>
      </c>
      <c r="D15" s="2">
        <v>674</v>
      </c>
      <c r="E15" s="2">
        <v>2839</v>
      </c>
      <c r="F15" s="2">
        <v>534</v>
      </c>
      <c r="G15" s="2">
        <v>3837</v>
      </c>
      <c r="H15" s="3"/>
      <c r="I15" s="2">
        <v>0.19185881013378878</v>
      </c>
      <c r="J15" s="2">
        <v>0.10261472243305754</v>
      </c>
      <c r="K15" s="2">
        <v>0.28553272611734798</v>
      </c>
      <c r="L15" s="2">
        <v>0.56634618818422422</v>
      </c>
      <c r="M15" s="2">
        <v>0.55794701986754969</v>
      </c>
    </row>
    <row r="16" spans="1:14" x14ac:dyDescent="0.25">
      <c r="A16" s="9" t="s">
        <v>15</v>
      </c>
      <c r="B16" s="2">
        <v>3513</v>
      </c>
      <c r="C16" s="2">
        <v>4371</v>
      </c>
      <c r="D16" s="2">
        <v>382</v>
      </c>
      <c r="E16" s="2">
        <v>3131</v>
      </c>
      <c r="F16" s="2">
        <v>86</v>
      </c>
      <c r="G16" s="2">
        <v>4285</v>
      </c>
      <c r="H16" s="3"/>
      <c r="I16" s="2">
        <v>0.10873896954170224</v>
      </c>
      <c r="J16" s="2">
        <v>5.9211839754237348E-2</v>
      </c>
      <c r="K16" s="2">
        <v>0.19191158000502384</v>
      </c>
      <c r="L16" s="2">
        <v>0.6970220313666915</v>
      </c>
      <c r="M16" s="2">
        <v>0.81623931623931623</v>
      </c>
      <c r="N16" s="53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4" x14ac:dyDescent="0.25">
      <c r="A18" s="3" t="s">
        <v>105</v>
      </c>
      <c r="B18" s="3" t="s">
        <v>8</v>
      </c>
      <c r="C18" s="3" t="s">
        <v>9</v>
      </c>
      <c r="D18" s="3" t="s">
        <v>1</v>
      </c>
      <c r="E18" s="3" t="s">
        <v>2</v>
      </c>
      <c r="F18" s="3" t="s">
        <v>3</v>
      </c>
      <c r="G18" s="3" t="s">
        <v>4</v>
      </c>
      <c r="H18" s="3"/>
      <c r="I18" s="3" t="s">
        <v>5</v>
      </c>
      <c r="J18" s="3" t="s">
        <v>106</v>
      </c>
      <c r="K18" s="3" t="s">
        <v>6</v>
      </c>
      <c r="L18" s="3" t="s">
        <v>10</v>
      </c>
      <c r="M18" s="3" t="s">
        <v>7</v>
      </c>
    </row>
    <row r="19" spans="1:14" x14ac:dyDescent="0.25">
      <c r="A19" s="9" t="s">
        <v>18</v>
      </c>
      <c r="B19" s="2">
        <v>3513</v>
      </c>
      <c r="C19" s="2">
        <v>4371</v>
      </c>
      <c r="D19" s="2">
        <v>1261</v>
      </c>
      <c r="E19" s="2">
        <v>2252</v>
      </c>
      <c r="F19" s="2">
        <v>1061</v>
      </c>
      <c r="G19" s="2">
        <v>3310</v>
      </c>
      <c r="H19" s="3"/>
      <c r="I19" s="2">
        <v>0.35895246228294903</v>
      </c>
      <c r="J19" s="2">
        <v>0.20033428502733186</v>
      </c>
      <c r="K19" s="2">
        <v>0.43221936589545845</v>
      </c>
      <c r="L19" s="2">
        <v>0.56908799745783267</v>
      </c>
      <c r="M19" s="2">
        <v>0.54306632213608963</v>
      </c>
      <c r="N19" s="53"/>
    </row>
    <row r="20" spans="1:14" x14ac:dyDescent="0.25">
      <c r="A20" s="9" t="s">
        <v>13</v>
      </c>
      <c r="B20" s="2">
        <v>3513</v>
      </c>
      <c r="C20" s="2">
        <v>4371</v>
      </c>
      <c r="D20" s="2">
        <v>1162</v>
      </c>
      <c r="E20" s="2">
        <v>2351</v>
      </c>
      <c r="F20" s="2">
        <v>1033</v>
      </c>
      <c r="G20" s="2">
        <v>3338</v>
      </c>
      <c r="H20" s="3"/>
      <c r="I20" s="2">
        <v>0.33077142043837177</v>
      </c>
      <c r="J20" s="2">
        <v>0.18100491220833892</v>
      </c>
      <c r="K20" s="2">
        <v>0.40714786264891384</v>
      </c>
      <c r="L20" s="2">
        <v>0.55806565922086782</v>
      </c>
      <c r="M20" s="2">
        <v>0.52938496583143513</v>
      </c>
      <c r="N20" s="53"/>
    </row>
    <row r="21" spans="1:14" x14ac:dyDescent="0.25">
      <c r="A21" s="9" t="s">
        <v>16</v>
      </c>
      <c r="B21" s="2">
        <v>3513</v>
      </c>
      <c r="C21" s="2">
        <v>4371</v>
      </c>
      <c r="D21" s="2">
        <v>918</v>
      </c>
      <c r="E21" s="2">
        <v>2595</v>
      </c>
      <c r="F21" s="2">
        <v>674</v>
      </c>
      <c r="G21" s="2">
        <v>3697</v>
      </c>
      <c r="H21" s="3"/>
      <c r="I21" s="2">
        <v>0.26131511528608026</v>
      </c>
      <c r="J21" s="2">
        <v>0.14465320210666976</v>
      </c>
      <c r="K21" s="2">
        <v>0.35964740450538685</v>
      </c>
      <c r="L21" s="2">
        <v>0.5821023426094234</v>
      </c>
      <c r="M21" s="2">
        <v>0.5766331658291457</v>
      </c>
    </row>
    <row r="22" spans="1:14" x14ac:dyDescent="0.25">
      <c r="A22" s="9" t="s">
        <v>14</v>
      </c>
      <c r="B22" s="2">
        <v>3513</v>
      </c>
      <c r="C22" s="2">
        <v>4371</v>
      </c>
      <c r="D22" s="2">
        <v>874</v>
      </c>
      <c r="E22" s="2">
        <v>2639</v>
      </c>
      <c r="F22" s="2">
        <v>1298</v>
      </c>
      <c r="G22" s="2">
        <v>3073</v>
      </c>
      <c r="H22" s="3"/>
      <c r="I22" s="2">
        <v>0.24879020779960148</v>
      </c>
      <c r="J22" s="2">
        <v>0.11840336365790738</v>
      </c>
      <c r="K22" s="2">
        <v>0.30747581354441517</v>
      </c>
      <c r="L22" s="2">
        <v>0.47019215144621385</v>
      </c>
      <c r="M22" s="2">
        <v>0.40239410681399634</v>
      </c>
      <c r="N22" s="53"/>
    </row>
    <row r="23" spans="1:14" x14ac:dyDescent="0.25">
      <c r="A23" s="9" t="s">
        <v>17</v>
      </c>
      <c r="B23" s="2">
        <v>3513</v>
      </c>
      <c r="C23" s="2">
        <v>4371</v>
      </c>
      <c r="D23" s="2">
        <v>674</v>
      </c>
      <c r="E23" s="2">
        <v>2839</v>
      </c>
      <c r="F23" s="2">
        <v>534</v>
      </c>
      <c r="G23" s="2">
        <v>3837</v>
      </c>
      <c r="H23" s="3"/>
      <c r="I23" s="2">
        <v>0.19185881013378878</v>
      </c>
      <c r="J23" s="2">
        <v>0.10261472243305754</v>
      </c>
      <c r="K23" s="2">
        <v>0.28553272611734798</v>
      </c>
      <c r="L23" s="2">
        <v>0.56634618818422422</v>
      </c>
      <c r="M23" s="2">
        <v>0.55794701986754969</v>
      </c>
    </row>
    <row r="24" spans="1:14" x14ac:dyDescent="0.25">
      <c r="A24" s="9" t="s">
        <v>15</v>
      </c>
      <c r="B24" s="2">
        <v>3513</v>
      </c>
      <c r="C24" s="2">
        <v>4371</v>
      </c>
      <c r="D24" s="2">
        <v>382</v>
      </c>
      <c r="E24" s="2">
        <v>3131</v>
      </c>
      <c r="F24" s="2">
        <v>86</v>
      </c>
      <c r="G24" s="2">
        <v>4285</v>
      </c>
      <c r="H24" s="3"/>
      <c r="I24" s="2">
        <v>0.10873896954170224</v>
      </c>
      <c r="J24" s="2">
        <v>5.9211839754237348E-2</v>
      </c>
      <c r="K24" s="2">
        <v>0.19191158000502384</v>
      </c>
      <c r="L24" s="2">
        <v>0.6970220313666915</v>
      </c>
      <c r="M24" s="2">
        <v>0.81623931623931623</v>
      </c>
      <c r="N24" s="53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4" x14ac:dyDescent="0.25">
      <c r="A26" s="3" t="s">
        <v>105</v>
      </c>
      <c r="B26" s="3" t="s">
        <v>8</v>
      </c>
      <c r="C26" s="3" t="s">
        <v>9</v>
      </c>
      <c r="D26" s="3" t="s">
        <v>1</v>
      </c>
      <c r="E26" s="3" t="s">
        <v>2</v>
      </c>
      <c r="F26" s="3" t="s">
        <v>3</v>
      </c>
      <c r="G26" s="3" t="s">
        <v>4</v>
      </c>
      <c r="H26" s="3"/>
      <c r="I26" s="3" t="s">
        <v>5</v>
      </c>
      <c r="J26" s="3" t="s">
        <v>106</v>
      </c>
      <c r="K26" s="3" t="s">
        <v>6</v>
      </c>
      <c r="L26" s="3" t="s">
        <v>10</v>
      </c>
      <c r="M26" s="3" t="s">
        <v>7</v>
      </c>
    </row>
    <row r="27" spans="1:14" x14ac:dyDescent="0.25">
      <c r="A27" s="9" t="s">
        <v>15</v>
      </c>
      <c r="B27" s="2">
        <v>3513</v>
      </c>
      <c r="C27" s="2">
        <v>4371</v>
      </c>
      <c r="D27" s="2">
        <v>382</v>
      </c>
      <c r="E27" s="2">
        <v>3131</v>
      </c>
      <c r="F27" s="2">
        <v>86</v>
      </c>
      <c r="G27" s="2">
        <v>4285</v>
      </c>
      <c r="H27" s="3"/>
      <c r="I27" s="2">
        <v>0.10873896954170224</v>
      </c>
      <c r="J27" s="2">
        <v>5.9211839754237348E-2</v>
      </c>
      <c r="K27" s="2">
        <v>0.19191158000502384</v>
      </c>
      <c r="L27" s="2">
        <v>0.6970220313666915</v>
      </c>
      <c r="M27" s="2">
        <v>0.81623931623931623</v>
      </c>
    </row>
    <row r="28" spans="1:14" x14ac:dyDescent="0.25">
      <c r="A28" s="9" t="s">
        <v>16</v>
      </c>
      <c r="B28" s="2">
        <v>3513</v>
      </c>
      <c r="C28" s="2">
        <v>4371</v>
      </c>
      <c r="D28" s="2">
        <v>918</v>
      </c>
      <c r="E28" s="2">
        <v>2595</v>
      </c>
      <c r="F28" s="2">
        <v>674</v>
      </c>
      <c r="G28" s="2">
        <v>3697</v>
      </c>
      <c r="H28" s="3"/>
      <c r="I28" s="2">
        <v>0.26131511528608026</v>
      </c>
      <c r="J28" s="2">
        <v>0.14465320210666976</v>
      </c>
      <c r="K28" s="2">
        <v>0.35964740450538685</v>
      </c>
      <c r="L28" s="2">
        <v>0.5821023426094234</v>
      </c>
      <c r="M28" s="2">
        <v>0.5766331658291457</v>
      </c>
      <c r="N28" s="53"/>
    </row>
    <row r="29" spans="1:14" x14ac:dyDescent="0.25">
      <c r="A29" s="9" t="s">
        <v>17</v>
      </c>
      <c r="B29" s="2">
        <v>3513</v>
      </c>
      <c r="C29" s="2">
        <v>4371</v>
      </c>
      <c r="D29" s="2">
        <v>674</v>
      </c>
      <c r="E29" s="2">
        <v>2839</v>
      </c>
      <c r="F29" s="2">
        <v>534</v>
      </c>
      <c r="G29" s="2">
        <v>3837</v>
      </c>
      <c r="H29" s="3"/>
      <c r="I29" s="2">
        <v>0.19185881013378878</v>
      </c>
      <c r="J29" s="2">
        <v>0.10261472243305754</v>
      </c>
      <c r="K29" s="2">
        <v>0.28553272611734798</v>
      </c>
      <c r="L29" s="2">
        <v>0.56634618818422422</v>
      </c>
      <c r="M29" s="2">
        <v>0.55794701986754969</v>
      </c>
      <c r="N29" s="53"/>
    </row>
    <row r="30" spans="1:14" x14ac:dyDescent="0.25">
      <c r="A30" s="9" t="s">
        <v>18</v>
      </c>
      <c r="B30" s="2">
        <v>3513</v>
      </c>
      <c r="C30" s="2">
        <v>4371</v>
      </c>
      <c r="D30" s="2">
        <v>1261</v>
      </c>
      <c r="E30" s="2">
        <v>2252</v>
      </c>
      <c r="F30" s="2">
        <v>1061</v>
      </c>
      <c r="G30" s="2">
        <v>3310</v>
      </c>
      <c r="H30" s="3"/>
      <c r="I30" s="2">
        <v>0.35895246228294903</v>
      </c>
      <c r="J30" s="2">
        <v>0.20033428502733186</v>
      </c>
      <c r="K30" s="2">
        <v>0.43221936589545845</v>
      </c>
      <c r="L30" s="2">
        <v>0.56908799745783267</v>
      </c>
      <c r="M30" s="2">
        <v>0.54306632213608963</v>
      </c>
      <c r="N30" s="53"/>
    </row>
    <row r="31" spans="1:14" x14ac:dyDescent="0.25">
      <c r="A31" s="9" t="s">
        <v>13</v>
      </c>
      <c r="B31" s="2">
        <v>3513</v>
      </c>
      <c r="C31" s="2">
        <v>4371</v>
      </c>
      <c r="D31" s="2">
        <v>1162</v>
      </c>
      <c r="E31" s="2">
        <v>2351</v>
      </c>
      <c r="F31" s="2">
        <v>1033</v>
      </c>
      <c r="G31" s="2">
        <v>3338</v>
      </c>
      <c r="H31" s="3"/>
      <c r="I31" s="2">
        <v>0.33077142043837177</v>
      </c>
      <c r="J31" s="2">
        <v>0.18100491220833892</v>
      </c>
      <c r="K31" s="2">
        <v>0.40714786264891384</v>
      </c>
      <c r="L31" s="2">
        <v>0.55806565922086782</v>
      </c>
      <c r="M31" s="2">
        <v>0.52938496583143513</v>
      </c>
      <c r="N31" s="53"/>
    </row>
    <row r="32" spans="1:14" x14ac:dyDescent="0.25">
      <c r="A32" s="9" t="s">
        <v>14</v>
      </c>
      <c r="B32" s="2">
        <v>3513</v>
      </c>
      <c r="C32" s="2">
        <v>4371</v>
      </c>
      <c r="D32" s="2">
        <v>874</v>
      </c>
      <c r="E32" s="2">
        <v>2639</v>
      </c>
      <c r="F32" s="2">
        <v>1298</v>
      </c>
      <c r="G32" s="2">
        <v>3073</v>
      </c>
      <c r="H32" s="3"/>
      <c r="I32" s="2">
        <v>0.24879020779960148</v>
      </c>
      <c r="J32" s="2">
        <v>0.11840336365790738</v>
      </c>
      <c r="K32" s="2">
        <v>0.30747581354441517</v>
      </c>
      <c r="L32" s="2">
        <v>0.47019215144621385</v>
      </c>
      <c r="M32" s="2">
        <v>0.40239410681399634</v>
      </c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</sheetData>
  <sortState xmlns:xlrd2="http://schemas.microsoft.com/office/spreadsheetml/2017/richdata2" ref="A28:N31">
    <sortCondition descending="1" ref="M28:M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2D65-4183-4C03-B5A2-15112253FC16}">
  <dimension ref="A2:N68"/>
  <sheetViews>
    <sheetView workbookViewId="0">
      <selection activeCell="P2" sqref="P2:T17"/>
    </sheetView>
  </sheetViews>
  <sheetFormatPr defaultRowHeight="15" x14ac:dyDescent="0.25"/>
  <cols>
    <col min="1" max="1" width="32.140625" customWidth="1"/>
    <col min="9" max="9" width="12.5703125" customWidth="1"/>
    <col min="10" max="10" width="18.7109375" customWidth="1"/>
    <col min="11" max="11" width="13.5703125" customWidth="1"/>
    <col min="12" max="12" width="16.140625" customWidth="1"/>
    <col min="13" max="13" width="15.7109375" customWidth="1"/>
  </cols>
  <sheetData>
    <row r="2" spans="1:14" x14ac:dyDescent="0.25">
      <c r="A2" s="3" t="s">
        <v>105</v>
      </c>
      <c r="B2" s="3" t="s">
        <v>8</v>
      </c>
      <c r="C2" s="3" t="s">
        <v>9</v>
      </c>
      <c r="D2" s="3" t="s">
        <v>1</v>
      </c>
      <c r="E2" s="3" t="s">
        <v>2</v>
      </c>
      <c r="F2" s="3" t="s">
        <v>3</v>
      </c>
      <c r="G2" s="3" t="s">
        <v>4</v>
      </c>
      <c r="H2" s="3"/>
      <c r="I2" s="3" t="s">
        <v>5</v>
      </c>
      <c r="J2" s="3" t="s">
        <v>106</v>
      </c>
      <c r="K2" s="3" t="s">
        <v>6</v>
      </c>
      <c r="L2" s="3" t="s">
        <v>10</v>
      </c>
      <c r="M2" s="3" t="s">
        <v>7</v>
      </c>
    </row>
    <row r="3" spans="1:14" x14ac:dyDescent="0.25">
      <c r="A3" s="9" t="s">
        <v>41</v>
      </c>
      <c r="B3" s="2">
        <v>3513</v>
      </c>
      <c r="C3" s="2">
        <v>4371</v>
      </c>
      <c r="D3" s="2">
        <v>1890</v>
      </c>
      <c r="E3" s="2">
        <v>1623</v>
      </c>
      <c r="F3" s="2">
        <v>1714</v>
      </c>
      <c r="G3" s="2">
        <v>2657</v>
      </c>
      <c r="H3" s="3"/>
      <c r="I3" s="2">
        <v>0.53800170794193003</v>
      </c>
      <c r="J3" s="2">
        <v>0.30824048213224803</v>
      </c>
      <c r="K3" s="2">
        <v>0.53112266404383868</v>
      </c>
      <c r="L3" s="2">
        <v>0.57260585330940694</v>
      </c>
      <c r="M3" s="2">
        <v>0.52441731409544945</v>
      </c>
      <c r="N3" s="53"/>
    </row>
    <row r="4" spans="1:14" x14ac:dyDescent="0.25">
      <c r="A4" s="9" t="s">
        <v>39</v>
      </c>
      <c r="B4" s="2">
        <v>3513</v>
      </c>
      <c r="C4" s="2">
        <v>4371</v>
      </c>
      <c r="D4" s="2">
        <v>1779</v>
      </c>
      <c r="E4" s="2">
        <v>1734</v>
      </c>
      <c r="F4" s="2">
        <v>2198</v>
      </c>
      <c r="G4" s="2">
        <v>2173</v>
      </c>
      <c r="H4" s="3"/>
      <c r="I4" s="2">
        <v>0.50640478223740393</v>
      </c>
      <c r="J4" s="2">
        <v>0.25409999986067028</v>
      </c>
      <c r="K4" s="2">
        <v>0.47503337783711613</v>
      </c>
      <c r="L4" s="2">
        <v>0.50175165764703222</v>
      </c>
      <c r="M4" s="2">
        <v>0.44732210208700024</v>
      </c>
      <c r="N4" s="53"/>
    </row>
    <row r="5" spans="1:14" x14ac:dyDescent="0.25">
      <c r="A5" s="9" t="s">
        <v>42</v>
      </c>
      <c r="B5" s="2">
        <v>3513</v>
      </c>
      <c r="C5" s="2">
        <v>4371</v>
      </c>
      <c r="D5" s="2">
        <v>1591</v>
      </c>
      <c r="E5" s="2">
        <v>1922</v>
      </c>
      <c r="F5" s="2">
        <v>1447</v>
      </c>
      <c r="G5" s="2">
        <v>2924</v>
      </c>
      <c r="H5" s="3"/>
      <c r="I5" s="2">
        <v>0.45288926843153998</v>
      </c>
      <c r="J5" s="2">
        <v>0.25403549559888744</v>
      </c>
      <c r="K5" s="2">
        <v>0.48572736986719584</v>
      </c>
      <c r="L5" s="2">
        <v>0.56354201846089302</v>
      </c>
      <c r="M5" s="2">
        <v>0.52369980250164583</v>
      </c>
    </row>
    <row r="6" spans="1:14" x14ac:dyDescent="0.25">
      <c r="A6" s="9" t="s">
        <v>21</v>
      </c>
      <c r="B6" s="2">
        <v>3513</v>
      </c>
      <c r="C6" s="2">
        <v>4371</v>
      </c>
      <c r="D6" s="2">
        <v>1649</v>
      </c>
      <c r="E6" s="2">
        <v>1864</v>
      </c>
      <c r="F6" s="2">
        <v>1606</v>
      </c>
      <c r="G6" s="2">
        <v>2765</v>
      </c>
      <c r="H6" s="3"/>
      <c r="I6" s="2">
        <v>0.46939937375462565</v>
      </c>
      <c r="J6" s="2">
        <v>0.25863382843727029</v>
      </c>
      <c r="K6" s="2">
        <v>0.48729314420803788</v>
      </c>
      <c r="L6" s="2">
        <v>0.55196322921115426</v>
      </c>
      <c r="M6" s="2">
        <v>0.50660522273425501</v>
      </c>
    </row>
    <row r="7" spans="1:14" x14ac:dyDescent="0.25">
      <c r="A7" s="9" t="s">
        <v>38</v>
      </c>
      <c r="B7" s="2">
        <v>3513</v>
      </c>
      <c r="C7" s="2">
        <v>4371</v>
      </c>
      <c r="D7" s="2">
        <v>1692</v>
      </c>
      <c r="E7" s="2">
        <v>1821</v>
      </c>
      <c r="F7" s="2">
        <v>1697</v>
      </c>
      <c r="G7" s="2">
        <v>2674</v>
      </c>
      <c r="H7" s="3"/>
      <c r="I7" s="2">
        <v>0.4816396242527754</v>
      </c>
      <c r="J7" s="2">
        <v>0.26331212901070944</v>
      </c>
      <c r="K7" s="2">
        <v>0.49029266879165462</v>
      </c>
      <c r="L7" s="2">
        <v>0.54707276141386563</v>
      </c>
      <c r="M7" s="2">
        <v>0.49926231926822073</v>
      </c>
    </row>
    <row r="8" spans="1:14" x14ac:dyDescent="0.25">
      <c r="A8" s="9" t="s">
        <v>19</v>
      </c>
      <c r="B8" s="2">
        <v>3513</v>
      </c>
      <c r="C8" s="2">
        <v>4371</v>
      </c>
      <c r="D8" s="2">
        <v>1584</v>
      </c>
      <c r="E8" s="2">
        <v>1929</v>
      </c>
      <c r="F8" s="2">
        <v>2126</v>
      </c>
      <c r="G8" s="2">
        <v>2245</v>
      </c>
      <c r="H8" s="3"/>
      <c r="I8" s="2">
        <v>0.45089666951323654</v>
      </c>
      <c r="J8" s="2">
        <v>0.2174469738744243</v>
      </c>
      <c r="K8" s="2">
        <v>0.4385989201162952</v>
      </c>
      <c r="L8" s="2">
        <v>0.48240377797609901</v>
      </c>
      <c r="M8" s="2">
        <v>0.42695417789757412</v>
      </c>
    </row>
    <row r="9" spans="1:14" x14ac:dyDescent="0.25">
      <c r="A9" s="9" t="s">
        <v>40</v>
      </c>
      <c r="B9" s="2">
        <v>3513</v>
      </c>
      <c r="C9" s="2">
        <v>4371</v>
      </c>
      <c r="D9" s="2">
        <v>1450</v>
      </c>
      <c r="E9" s="2">
        <v>2063</v>
      </c>
      <c r="F9" s="2">
        <v>1142</v>
      </c>
      <c r="G9" s="2">
        <v>3229</v>
      </c>
      <c r="H9" s="3"/>
      <c r="I9" s="2">
        <v>0.41275263307714205</v>
      </c>
      <c r="J9" s="2">
        <v>0.23763927176299948</v>
      </c>
      <c r="K9" s="2">
        <v>0.47502047502047506</v>
      </c>
      <c r="L9" s="2">
        <v>0.58478993449231542</v>
      </c>
      <c r="M9" s="2">
        <v>0.55941358024691357</v>
      </c>
      <c r="N9" s="53"/>
    </row>
    <row r="10" spans="1:14" x14ac:dyDescent="0.25">
      <c r="A10" s="9" t="s">
        <v>31</v>
      </c>
      <c r="B10" s="2">
        <v>3513</v>
      </c>
      <c r="C10" s="2">
        <v>4371</v>
      </c>
      <c r="D10" s="2">
        <v>1421</v>
      </c>
      <c r="E10" s="2">
        <v>2092</v>
      </c>
      <c r="F10" s="2">
        <v>1172</v>
      </c>
      <c r="G10" s="2">
        <v>3199</v>
      </c>
      <c r="H10" s="3"/>
      <c r="I10" s="2">
        <v>0.40449758041559919</v>
      </c>
      <c r="J10" s="2">
        <v>0.22982879393025943</v>
      </c>
      <c r="K10" s="2">
        <v>0.46544382574516868</v>
      </c>
      <c r="L10" s="2">
        <v>0.57631274407209621</v>
      </c>
      <c r="M10" s="2">
        <v>0.54801388353258773</v>
      </c>
      <c r="N10" s="53"/>
    </row>
    <row r="11" spans="1:14" x14ac:dyDescent="0.25">
      <c r="A11" s="9" t="s">
        <v>22</v>
      </c>
      <c r="B11" s="2">
        <v>3513</v>
      </c>
      <c r="C11" s="2">
        <v>4371</v>
      </c>
      <c r="D11" s="2">
        <v>1548</v>
      </c>
      <c r="E11" s="2">
        <v>1965</v>
      </c>
      <c r="F11" s="2">
        <v>1462</v>
      </c>
      <c r="G11" s="2">
        <v>2909</v>
      </c>
      <c r="H11" s="3"/>
      <c r="I11" s="2">
        <v>0.44064901793339029</v>
      </c>
      <c r="J11" s="2">
        <v>0.24371675461450215</v>
      </c>
      <c r="K11" s="2">
        <v>0.47462823854054881</v>
      </c>
      <c r="L11" s="2">
        <v>0.5555630458995251</v>
      </c>
      <c r="M11" s="2">
        <v>0.51428571428571423</v>
      </c>
      <c r="N11" s="53"/>
    </row>
    <row r="12" spans="1:14" x14ac:dyDescent="0.25">
      <c r="A12" s="9" t="s">
        <v>20</v>
      </c>
      <c r="B12" s="2">
        <v>3513</v>
      </c>
      <c r="C12" s="2">
        <v>4371</v>
      </c>
      <c r="D12" s="2">
        <v>1318</v>
      </c>
      <c r="E12" s="2">
        <v>2195</v>
      </c>
      <c r="F12" s="2">
        <v>1110</v>
      </c>
      <c r="G12" s="2">
        <v>3261</v>
      </c>
      <c r="H12" s="3"/>
      <c r="I12" s="2">
        <v>0.37517791061770567</v>
      </c>
      <c r="J12" s="2">
        <v>0.21033063547912889</v>
      </c>
      <c r="K12" s="2">
        <v>0.44369634741625991</v>
      </c>
      <c r="L12" s="2">
        <v>0.57026211187176012</v>
      </c>
      <c r="M12" s="2">
        <v>0.54283360790774304</v>
      </c>
    </row>
    <row r="13" spans="1:14" x14ac:dyDescent="0.25">
      <c r="A13" s="9" t="s">
        <v>26</v>
      </c>
      <c r="B13" s="2">
        <v>3513</v>
      </c>
      <c r="C13" s="2">
        <v>4371</v>
      </c>
      <c r="D13" s="2">
        <v>1362</v>
      </c>
      <c r="E13" s="2">
        <v>2151</v>
      </c>
      <c r="F13" s="2">
        <v>1734</v>
      </c>
      <c r="G13" s="2">
        <v>2637</v>
      </c>
      <c r="H13" s="3"/>
      <c r="I13" s="2">
        <v>0.38770281810418444</v>
      </c>
      <c r="J13" s="2">
        <v>0.19210621497266051</v>
      </c>
      <c r="K13" s="2">
        <v>0.41216522923286425</v>
      </c>
      <c r="L13" s="2">
        <v>0.49533718015970157</v>
      </c>
      <c r="M13" s="2">
        <v>0.43992248062015504</v>
      </c>
    </row>
    <row r="14" spans="1:14" x14ac:dyDescent="0.25">
      <c r="A14" s="9" t="s">
        <v>25</v>
      </c>
      <c r="B14" s="2">
        <v>3513</v>
      </c>
      <c r="C14" s="2">
        <v>4371</v>
      </c>
      <c r="D14" s="2">
        <v>1338</v>
      </c>
      <c r="E14" s="2">
        <v>2175</v>
      </c>
      <c r="F14" s="2">
        <v>1822</v>
      </c>
      <c r="G14" s="2">
        <v>2549</v>
      </c>
      <c r="H14" s="3"/>
      <c r="I14" s="2">
        <v>0.38087105038428692</v>
      </c>
      <c r="J14" s="2">
        <v>0.18358609224063091</v>
      </c>
      <c r="K14" s="2">
        <v>0.40101903191967631</v>
      </c>
      <c r="L14" s="2">
        <v>0.48150140944704656</v>
      </c>
      <c r="M14" s="2">
        <v>0.42341772151898732</v>
      </c>
    </row>
    <row r="15" spans="1:14" x14ac:dyDescent="0.25">
      <c r="A15" s="9" t="s">
        <v>28</v>
      </c>
      <c r="B15" s="2">
        <v>3513</v>
      </c>
      <c r="C15" s="2">
        <v>4371</v>
      </c>
      <c r="D15" s="2">
        <v>1062</v>
      </c>
      <c r="E15" s="2">
        <v>2451</v>
      </c>
      <c r="F15" s="2">
        <v>753</v>
      </c>
      <c r="G15" s="2">
        <v>3618</v>
      </c>
      <c r="H15" s="3"/>
      <c r="I15" s="2">
        <v>0.30230572160546543</v>
      </c>
      <c r="J15" s="2">
        <v>0.17080786136195295</v>
      </c>
      <c r="K15" s="2">
        <v>0.39864864864864863</v>
      </c>
      <c r="L15" s="2">
        <v>0.59063415351556281</v>
      </c>
      <c r="M15" s="2">
        <v>0.58512396694214874</v>
      </c>
      <c r="N15" s="53"/>
    </row>
    <row r="16" spans="1:14" x14ac:dyDescent="0.25">
      <c r="A16" s="9" t="s">
        <v>24</v>
      </c>
      <c r="B16" s="2">
        <v>3513</v>
      </c>
      <c r="C16" s="2">
        <v>4371</v>
      </c>
      <c r="D16" s="2">
        <v>1088</v>
      </c>
      <c r="E16" s="2">
        <v>2425</v>
      </c>
      <c r="F16" s="2">
        <v>1360</v>
      </c>
      <c r="G16" s="2">
        <v>3011</v>
      </c>
      <c r="H16" s="3"/>
      <c r="I16" s="2">
        <v>0.30970680330202105</v>
      </c>
      <c r="J16" s="2">
        <v>0.15463121614926789</v>
      </c>
      <c r="K16" s="2">
        <v>0.36503942291561814</v>
      </c>
      <c r="L16" s="2">
        <v>0.4991721854304636</v>
      </c>
      <c r="M16" s="2">
        <v>0.44444444444444442</v>
      </c>
      <c r="N16" s="53"/>
    </row>
    <row r="17" spans="1:14" x14ac:dyDescent="0.25">
      <c r="A17" s="9" t="s">
        <v>29</v>
      </c>
      <c r="B17" s="2">
        <v>3513</v>
      </c>
      <c r="C17" s="2">
        <v>4371</v>
      </c>
      <c r="D17" s="2">
        <v>1015</v>
      </c>
      <c r="E17" s="2">
        <v>2498</v>
      </c>
      <c r="F17" s="2">
        <v>617</v>
      </c>
      <c r="G17" s="2">
        <v>3754</v>
      </c>
      <c r="H17" s="3"/>
      <c r="I17" s="2">
        <v>0.28892684315399941</v>
      </c>
      <c r="J17" s="2">
        <v>0.16581066773709427</v>
      </c>
      <c r="K17" s="2">
        <v>0.39455782312925169</v>
      </c>
      <c r="L17" s="2">
        <v>0.61119206559783223</v>
      </c>
      <c r="M17" s="2">
        <v>0.62193627450980393</v>
      </c>
    </row>
    <row r="19" spans="1:14" x14ac:dyDescent="0.25">
      <c r="A19" s="3" t="s">
        <v>105</v>
      </c>
      <c r="B19" s="3" t="s">
        <v>8</v>
      </c>
      <c r="C19" s="3" t="s">
        <v>9</v>
      </c>
      <c r="D19" s="3" t="s">
        <v>1</v>
      </c>
      <c r="E19" s="3" t="s">
        <v>2</v>
      </c>
      <c r="F19" s="3" t="s">
        <v>3</v>
      </c>
      <c r="G19" s="3" t="s">
        <v>4</v>
      </c>
      <c r="H19" s="3"/>
      <c r="I19" s="3" t="s">
        <v>5</v>
      </c>
      <c r="J19" s="3" t="s">
        <v>106</v>
      </c>
      <c r="K19" s="3" t="s">
        <v>6</v>
      </c>
      <c r="L19" s="3" t="s">
        <v>10</v>
      </c>
      <c r="M19" s="3" t="s">
        <v>7</v>
      </c>
    </row>
    <row r="20" spans="1:14" x14ac:dyDescent="0.25">
      <c r="A20" s="9" t="s">
        <v>41</v>
      </c>
      <c r="B20" s="2">
        <v>3513</v>
      </c>
      <c r="C20" s="2">
        <v>4371</v>
      </c>
      <c r="D20" s="2">
        <v>1890</v>
      </c>
      <c r="E20" s="2">
        <v>1623</v>
      </c>
      <c r="F20" s="2">
        <v>1714</v>
      </c>
      <c r="G20" s="2">
        <v>2657</v>
      </c>
      <c r="H20" s="3"/>
      <c r="I20" s="2">
        <v>0.53800170794193003</v>
      </c>
      <c r="J20" s="2">
        <v>0.30824048213224803</v>
      </c>
      <c r="K20" s="2">
        <v>0.53112266404383868</v>
      </c>
      <c r="L20" s="2">
        <v>0.57260585330940694</v>
      </c>
      <c r="M20" s="2">
        <v>0.52441731409544945</v>
      </c>
    </row>
    <row r="21" spans="1:14" x14ac:dyDescent="0.25">
      <c r="A21" s="9" t="s">
        <v>39</v>
      </c>
      <c r="B21" s="2">
        <v>3513</v>
      </c>
      <c r="C21" s="2">
        <v>4371</v>
      </c>
      <c r="D21" s="2">
        <v>1779</v>
      </c>
      <c r="E21" s="2">
        <v>1734</v>
      </c>
      <c r="F21" s="2">
        <v>2198</v>
      </c>
      <c r="G21" s="2">
        <v>2173</v>
      </c>
      <c r="H21" s="3"/>
      <c r="I21" s="2">
        <v>0.50640478223740393</v>
      </c>
      <c r="J21" s="2">
        <v>0.25409999986067028</v>
      </c>
      <c r="K21" s="2">
        <v>0.47503337783711613</v>
      </c>
      <c r="L21" s="2">
        <v>0.50175165764703222</v>
      </c>
      <c r="M21" s="2">
        <v>0.44732210208700024</v>
      </c>
      <c r="N21" s="53"/>
    </row>
    <row r="22" spans="1:14" x14ac:dyDescent="0.25">
      <c r="A22" s="9" t="s">
        <v>38</v>
      </c>
      <c r="B22" s="2">
        <v>3513</v>
      </c>
      <c r="C22" s="2">
        <v>4371</v>
      </c>
      <c r="D22" s="2">
        <v>1692</v>
      </c>
      <c r="E22" s="2">
        <v>1821</v>
      </c>
      <c r="F22" s="2">
        <v>1697</v>
      </c>
      <c r="G22" s="2">
        <v>2674</v>
      </c>
      <c r="H22" s="3"/>
      <c r="I22" s="2">
        <v>0.4816396242527754</v>
      </c>
      <c r="J22" s="2">
        <v>0.26331212901070944</v>
      </c>
      <c r="K22" s="2">
        <v>0.49029266879165462</v>
      </c>
      <c r="L22" s="2">
        <v>0.54707276141386563</v>
      </c>
      <c r="M22" s="2">
        <v>0.49926231926822073</v>
      </c>
      <c r="N22" s="53"/>
    </row>
    <row r="23" spans="1:14" x14ac:dyDescent="0.25">
      <c r="A23" s="9" t="s">
        <v>21</v>
      </c>
      <c r="B23" s="2">
        <v>3513</v>
      </c>
      <c r="C23" s="2">
        <v>4371</v>
      </c>
      <c r="D23" s="2">
        <v>1649</v>
      </c>
      <c r="E23" s="2">
        <v>1864</v>
      </c>
      <c r="F23" s="2">
        <v>1606</v>
      </c>
      <c r="G23" s="2">
        <v>2765</v>
      </c>
      <c r="H23" s="3"/>
      <c r="I23" s="2">
        <v>0.46939937375462565</v>
      </c>
      <c r="J23" s="2">
        <v>0.25863382843727029</v>
      </c>
      <c r="K23" s="2">
        <v>0.48729314420803788</v>
      </c>
      <c r="L23" s="2">
        <v>0.55196322921115426</v>
      </c>
      <c r="M23" s="2">
        <v>0.50660522273425501</v>
      </c>
      <c r="N23" s="53"/>
    </row>
    <row r="24" spans="1:14" x14ac:dyDescent="0.25">
      <c r="A24" s="9" t="s">
        <v>42</v>
      </c>
      <c r="B24" s="2">
        <v>3513</v>
      </c>
      <c r="C24" s="2">
        <v>4371</v>
      </c>
      <c r="D24" s="2">
        <v>1591</v>
      </c>
      <c r="E24" s="2">
        <v>1922</v>
      </c>
      <c r="F24" s="2">
        <v>1447</v>
      </c>
      <c r="G24" s="2">
        <v>2924</v>
      </c>
      <c r="H24" s="3"/>
      <c r="I24" s="2">
        <v>0.45288926843153998</v>
      </c>
      <c r="J24" s="2">
        <v>0.25403549559888744</v>
      </c>
      <c r="K24" s="2">
        <v>0.48572736986719584</v>
      </c>
      <c r="L24" s="2">
        <v>0.56354201846089302</v>
      </c>
      <c r="M24" s="2">
        <v>0.52369980250164583</v>
      </c>
      <c r="N24" s="53"/>
    </row>
    <row r="25" spans="1:14" x14ac:dyDescent="0.25">
      <c r="A25" s="9" t="s">
        <v>19</v>
      </c>
      <c r="B25" s="2">
        <v>3513</v>
      </c>
      <c r="C25" s="2">
        <v>4371</v>
      </c>
      <c r="D25" s="2">
        <v>1584</v>
      </c>
      <c r="E25" s="2">
        <v>1929</v>
      </c>
      <c r="F25" s="2">
        <v>2126</v>
      </c>
      <c r="G25" s="2">
        <v>2245</v>
      </c>
      <c r="H25" s="3"/>
      <c r="I25" s="2">
        <v>0.45089666951323654</v>
      </c>
      <c r="J25" s="2">
        <v>0.2174469738744243</v>
      </c>
      <c r="K25" s="2">
        <v>0.4385989201162952</v>
      </c>
      <c r="L25" s="2">
        <v>0.48240377797609901</v>
      </c>
      <c r="M25" s="2">
        <v>0.42695417789757412</v>
      </c>
    </row>
    <row r="26" spans="1:14" x14ac:dyDescent="0.25">
      <c r="A26" s="9" t="s">
        <v>22</v>
      </c>
      <c r="B26" s="2">
        <v>3513</v>
      </c>
      <c r="C26" s="2">
        <v>4371</v>
      </c>
      <c r="D26" s="2">
        <v>1548</v>
      </c>
      <c r="E26" s="2">
        <v>1965</v>
      </c>
      <c r="F26" s="2">
        <v>1462</v>
      </c>
      <c r="G26" s="2">
        <v>2909</v>
      </c>
      <c r="H26" s="3"/>
      <c r="I26" s="2">
        <v>0.44064901793339029</v>
      </c>
      <c r="J26" s="2">
        <v>0.24371675461450215</v>
      </c>
      <c r="K26" s="2">
        <v>0.47462823854054881</v>
      </c>
      <c r="L26" s="2">
        <v>0.5555630458995251</v>
      </c>
      <c r="M26" s="2">
        <v>0.51428571428571423</v>
      </c>
    </row>
    <row r="27" spans="1:14" x14ac:dyDescent="0.25">
      <c r="A27" s="9" t="s">
        <v>40</v>
      </c>
      <c r="B27" s="2">
        <v>3513</v>
      </c>
      <c r="C27" s="2">
        <v>4371</v>
      </c>
      <c r="D27" s="2">
        <v>1450</v>
      </c>
      <c r="E27" s="2">
        <v>2063</v>
      </c>
      <c r="F27" s="2">
        <v>1142</v>
      </c>
      <c r="G27" s="2">
        <v>3229</v>
      </c>
      <c r="H27" s="3"/>
      <c r="I27" s="2">
        <v>0.41275263307714205</v>
      </c>
      <c r="J27" s="2">
        <v>0.23763927176299948</v>
      </c>
      <c r="K27" s="2">
        <v>0.47502047502047506</v>
      </c>
      <c r="L27" s="2">
        <v>0.58478993449231542</v>
      </c>
      <c r="M27" s="2">
        <v>0.55941358024691357</v>
      </c>
    </row>
    <row r="28" spans="1:14" x14ac:dyDescent="0.25">
      <c r="A28" s="9" t="s">
        <v>31</v>
      </c>
      <c r="B28" s="2">
        <v>3513</v>
      </c>
      <c r="C28" s="2">
        <v>4371</v>
      </c>
      <c r="D28" s="2">
        <v>1421</v>
      </c>
      <c r="E28" s="2">
        <v>2092</v>
      </c>
      <c r="F28" s="2">
        <v>1172</v>
      </c>
      <c r="G28" s="2">
        <v>3199</v>
      </c>
      <c r="H28" s="3"/>
      <c r="I28" s="2">
        <v>0.40449758041559919</v>
      </c>
      <c r="J28" s="2">
        <v>0.22982879393025943</v>
      </c>
      <c r="K28" s="2">
        <v>0.46544382574516868</v>
      </c>
      <c r="L28" s="2">
        <v>0.57631274407209621</v>
      </c>
      <c r="M28" s="2">
        <v>0.54801388353258773</v>
      </c>
    </row>
    <row r="29" spans="1:14" x14ac:dyDescent="0.25">
      <c r="A29" s="9" t="s">
        <v>20</v>
      </c>
      <c r="B29" s="2">
        <v>3513</v>
      </c>
      <c r="C29" s="2">
        <v>4371</v>
      </c>
      <c r="D29" s="2">
        <v>1318</v>
      </c>
      <c r="E29" s="2">
        <v>2195</v>
      </c>
      <c r="F29" s="2">
        <v>1110</v>
      </c>
      <c r="G29" s="2">
        <v>3261</v>
      </c>
      <c r="H29" s="3"/>
      <c r="I29" s="2">
        <v>0.37517791061770567</v>
      </c>
      <c r="J29" s="2">
        <v>0.21033063547912889</v>
      </c>
      <c r="K29" s="2">
        <v>0.44369634741625991</v>
      </c>
      <c r="L29" s="2">
        <v>0.57026211187176012</v>
      </c>
      <c r="M29" s="2">
        <v>0.54283360790774304</v>
      </c>
    </row>
    <row r="30" spans="1:14" x14ac:dyDescent="0.25">
      <c r="A30" s="9" t="s">
        <v>26</v>
      </c>
      <c r="B30" s="2">
        <v>3513</v>
      </c>
      <c r="C30" s="2">
        <v>4371</v>
      </c>
      <c r="D30" s="2">
        <v>1362</v>
      </c>
      <c r="E30" s="2">
        <v>2151</v>
      </c>
      <c r="F30" s="2">
        <v>1734</v>
      </c>
      <c r="G30" s="2">
        <v>2637</v>
      </c>
      <c r="H30" s="3"/>
      <c r="I30" s="2">
        <v>0.38770281810418444</v>
      </c>
      <c r="J30" s="2">
        <v>0.19210621497266051</v>
      </c>
      <c r="K30" s="2">
        <v>0.41216522923286425</v>
      </c>
      <c r="L30" s="2">
        <v>0.49533718015970157</v>
      </c>
      <c r="M30" s="2">
        <v>0.43992248062015504</v>
      </c>
      <c r="N30" s="53"/>
    </row>
    <row r="31" spans="1:14" x14ac:dyDescent="0.25">
      <c r="A31" s="9" t="s">
        <v>25</v>
      </c>
      <c r="B31" s="2">
        <v>3513</v>
      </c>
      <c r="C31" s="2">
        <v>4371</v>
      </c>
      <c r="D31" s="2">
        <v>1338</v>
      </c>
      <c r="E31" s="2">
        <v>2175</v>
      </c>
      <c r="F31" s="2">
        <v>1822</v>
      </c>
      <c r="G31" s="2">
        <v>2549</v>
      </c>
      <c r="H31" s="3"/>
      <c r="I31" s="2">
        <v>0.38087105038428692</v>
      </c>
      <c r="J31" s="2">
        <v>0.18358609224063091</v>
      </c>
      <c r="K31" s="2">
        <v>0.40101903191967631</v>
      </c>
      <c r="L31" s="2">
        <v>0.48150140944704656</v>
      </c>
      <c r="M31" s="2">
        <v>0.42341772151898732</v>
      </c>
      <c r="N31" s="53"/>
    </row>
    <row r="32" spans="1:14" x14ac:dyDescent="0.25">
      <c r="A32" s="9" t="s">
        <v>24</v>
      </c>
      <c r="B32" s="2">
        <v>3513</v>
      </c>
      <c r="C32" s="2">
        <v>4371</v>
      </c>
      <c r="D32" s="2">
        <v>1088</v>
      </c>
      <c r="E32" s="2">
        <v>2425</v>
      </c>
      <c r="F32" s="2">
        <v>1360</v>
      </c>
      <c r="G32" s="2">
        <v>3011</v>
      </c>
      <c r="H32" s="3"/>
      <c r="I32" s="2">
        <v>0.30970680330202105</v>
      </c>
      <c r="J32" s="2">
        <v>0.15463121614926789</v>
      </c>
      <c r="K32" s="2">
        <v>0.36503942291561814</v>
      </c>
      <c r="L32" s="2">
        <v>0.4991721854304636</v>
      </c>
      <c r="M32" s="2">
        <v>0.44444444444444442</v>
      </c>
      <c r="N32" s="53"/>
    </row>
    <row r="33" spans="1:14" x14ac:dyDescent="0.25">
      <c r="A33" s="9" t="s">
        <v>28</v>
      </c>
      <c r="B33" s="2">
        <v>3513</v>
      </c>
      <c r="C33" s="2">
        <v>4371</v>
      </c>
      <c r="D33" s="2">
        <v>1062</v>
      </c>
      <c r="E33" s="2">
        <v>2451</v>
      </c>
      <c r="F33" s="2">
        <v>753</v>
      </c>
      <c r="G33" s="2">
        <v>3618</v>
      </c>
      <c r="H33" s="3"/>
      <c r="I33" s="2">
        <v>0.30230572160546543</v>
      </c>
      <c r="J33" s="2">
        <v>0.17080786136195295</v>
      </c>
      <c r="K33" s="2">
        <v>0.39864864864864863</v>
      </c>
      <c r="L33" s="2">
        <v>0.59063415351556281</v>
      </c>
      <c r="M33" s="2">
        <v>0.58512396694214874</v>
      </c>
      <c r="N33" s="53"/>
    </row>
    <row r="34" spans="1:14" x14ac:dyDescent="0.25">
      <c r="A34" s="9" t="s">
        <v>29</v>
      </c>
      <c r="B34" s="2">
        <v>3513</v>
      </c>
      <c r="C34" s="2">
        <v>4371</v>
      </c>
      <c r="D34" s="2">
        <v>1015</v>
      </c>
      <c r="E34" s="2">
        <v>2498</v>
      </c>
      <c r="F34" s="2">
        <v>617</v>
      </c>
      <c r="G34" s="2">
        <v>3754</v>
      </c>
      <c r="H34" s="3"/>
      <c r="I34" s="2">
        <v>0.28892684315399941</v>
      </c>
      <c r="J34" s="2">
        <v>0.16581066773709427</v>
      </c>
      <c r="K34" s="2">
        <v>0.39455782312925169</v>
      </c>
      <c r="L34" s="2">
        <v>0.61119206559783223</v>
      </c>
      <c r="M34" s="2">
        <v>0.62193627450980393</v>
      </c>
      <c r="N34" s="53"/>
    </row>
    <row r="36" spans="1:14" x14ac:dyDescent="0.25">
      <c r="A36" s="3" t="s">
        <v>105</v>
      </c>
      <c r="B36" s="3" t="s">
        <v>8</v>
      </c>
      <c r="C36" s="3" t="s">
        <v>9</v>
      </c>
      <c r="D36" s="3" t="s">
        <v>1</v>
      </c>
      <c r="E36" s="3" t="s">
        <v>2</v>
      </c>
      <c r="F36" s="3" t="s">
        <v>3</v>
      </c>
      <c r="G36" s="3" t="s">
        <v>4</v>
      </c>
      <c r="H36" s="3"/>
      <c r="I36" s="3" t="s">
        <v>5</v>
      </c>
      <c r="J36" s="3" t="s">
        <v>106</v>
      </c>
      <c r="K36" s="3" t="s">
        <v>6</v>
      </c>
      <c r="L36" s="3" t="s">
        <v>10</v>
      </c>
      <c r="M36" s="3" t="s">
        <v>7</v>
      </c>
    </row>
    <row r="37" spans="1:14" x14ac:dyDescent="0.25">
      <c r="A37" s="9" t="s">
        <v>41</v>
      </c>
      <c r="B37" s="2">
        <v>3513</v>
      </c>
      <c r="C37" s="2">
        <v>4371</v>
      </c>
      <c r="D37" s="2">
        <v>1890</v>
      </c>
      <c r="E37" s="2">
        <v>1623</v>
      </c>
      <c r="F37" s="2">
        <v>1714</v>
      </c>
      <c r="G37" s="2">
        <v>2657</v>
      </c>
      <c r="H37" s="3"/>
      <c r="I37" s="2">
        <v>0.53800170794193003</v>
      </c>
      <c r="J37" s="2">
        <v>0.30824048213224803</v>
      </c>
      <c r="K37" s="2">
        <v>0.53112266404383868</v>
      </c>
      <c r="L37" s="2">
        <v>0.57260585330940694</v>
      </c>
      <c r="M37" s="2">
        <v>0.52441731409544945</v>
      </c>
    </row>
    <row r="38" spans="1:14" x14ac:dyDescent="0.25">
      <c r="A38" s="9" t="s">
        <v>39</v>
      </c>
      <c r="B38" s="2">
        <v>3513</v>
      </c>
      <c r="C38" s="2">
        <v>4371</v>
      </c>
      <c r="D38" s="2">
        <v>1779</v>
      </c>
      <c r="E38" s="2">
        <v>1734</v>
      </c>
      <c r="F38" s="2">
        <v>2198</v>
      </c>
      <c r="G38" s="2">
        <v>2173</v>
      </c>
      <c r="H38" s="3"/>
      <c r="I38" s="2">
        <v>0.50640478223740393</v>
      </c>
      <c r="J38" s="2">
        <v>0.25409999986067028</v>
      </c>
      <c r="K38" s="2">
        <v>0.47503337783711613</v>
      </c>
      <c r="L38" s="2">
        <v>0.50175165764703222</v>
      </c>
      <c r="M38" s="2">
        <v>0.44732210208700024</v>
      </c>
      <c r="N38" s="53"/>
    </row>
    <row r="39" spans="1:14" x14ac:dyDescent="0.25">
      <c r="A39" s="9" t="s">
        <v>38</v>
      </c>
      <c r="B39" s="2">
        <v>3513</v>
      </c>
      <c r="C39" s="2">
        <v>4371</v>
      </c>
      <c r="D39" s="2">
        <v>1692</v>
      </c>
      <c r="E39" s="2">
        <v>1821</v>
      </c>
      <c r="F39" s="2">
        <v>1697</v>
      </c>
      <c r="G39" s="2">
        <v>2674</v>
      </c>
      <c r="H39" s="3"/>
      <c r="I39" s="2">
        <v>0.4816396242527754</v>
      </c>
      <c r="J39" s="2">
        <v>0.26331212901070944</v>
      </c>
      <c r="K39" s="2">
        <v>0.49029266879165462</v>
      </c>
      <c r="L39" s="2">
        <v>0.54707276141386563</v>
      </c>
      <c r="M39" s="2">
        <v>0.49926231926822073</v>
      </c>
      <c r="N39" s="53"/>
    </row>
    <row r="40" spans="1:14" x14ac:dyDescent="0.25">
      <c r="A40" s="9" t="s">
        <v>21</v>
      </c>
      <c r="B40" s="2">
        <v>3513</v>
      </c>
      <c r="C40" s="2">
        <v>4371</v>
      </c>
      <c r="D40" s="2">
        <v>1649</v>
      </c>
      <c r="E40" s="2">
        <v>1864</v>
      </c>
      <c r="F40" s="2">
        <v>1606</v>
      </c>
      <c r="G40" s="2">
        <v>2765</v>
      </c>
      <c r="H40" s="3"/>
      <c r="I40" s="2">
        <v>0.46939937375462565</v>
      </c>
      <c r="J40" s="2">
        <v>0.25863382843727029</v>
      </c>
      <c r="K40" s="2">
        <v>0.48729314420803788</v>
      </c>
      <c r="L40" s="2">
        <v>0.55196322921115426</v>
      </c>
      <c r="M40" s="2">
        <v>0.50660522273425501</v>
      </c>
      <c r="N40" s="53"/>
    </row>
    <row r="41" spans="1:14" x14ac:dyDescent="0.25">
      <c r="A41" s="9" t="s">
        <v>42</v>
      </c>
      <c r="B41" s="2">
        <v>3513</v>
      </c>
      <c r="C41" s="2">
        <v>4371</v>
      </c>
      <c r="D41" s="2">
        <v>1591</v>
      </c>
      <c r="E41" s="2">
        <v>1922</v>
      </c>
      <c r="F41" s="2">
        <v>1447</v>
      </c>
      <c r="G41" s="2">
        <v>2924</v>
      </c>
      <c r="H41" s="3"/>
      <c r="I41" s="2">
        <v>0.45288926843153998</v>
      </c>
      <c r="J41" s="2">
        <v>0.25403549559888744</v>
      </c>
      <c r="K41" s="2">
        <v>0.48572736986719584</v>
      </c>
      <c r="L41" s="2">
        <v>0.56354201846089302</v>
      </c>
      <c r="M41" s="2">
        <v>0.52369980250164583</v>
      </c>
      <c r="N41" s="53"/>
    </row>
    <row r="42" spans="1:14" x14ac:dyDescent="0.25">
      <c r="A42" s="9" t="s">
        <v>22</v>
      </c>
      <c r="B42" s="2">
        <v>3513</v>
      </c>
      <c r="C42" s="2">
        <v>4371</v>
      </c>
      <c r="D42" s="2">
        <v>1548</v>
      </c>
      <c r="E42" s="2">
        <v>1965</v>
      </c>
      <c r="F42" s="2">
        <v>1462</v>
      </c>
      <c r="G42" s="2">
        <v>2909</v>
      </c>
      <c r="H42" s="3"/>
      <c r="I42" s="2">
        <v>0.44064901793339029</v>
      </c>
      <c r="J42" s="2">
        <v>0.24371675461450215</v>
      </c>
      <c r="K42" s="2">
        <v>0.47462823854054881</v>
      </c>
      <c r="L42" s="2">
        <v>0.5555630458995251</v>
      </c>
      <c r="M42" s="2">
        <v>0.51428571428571423</v>
      </c>
      <c r="N42" s="53"/>
    </row>
    <row r="43" spans="1:14" x14ac:dyDescent="0.25">
      <c r="A43" s="9" t="s">
        <v>40</v>
      </c>
      <c r="B43" s="2">
        <v>3513</v>
      </c>
      <c r="C43" s="2">
        <v>4371</v>
      </c>
      <c r="D43" s="2">
        <v>1450</v>
      </c>
      <c r="E43" s="2">
        <v>2063</v>
      </c>
      <c r="F43" s="2">
        <v>1142</v>
      </c>
      <c r="G43" s="2">
        <v>3229</v>
      </c>
      <c r="H43" s="3"/>
      <c r="I43" s="2">
        <v>0.41275263307714205</v>
      </c>
      <c r="J43" s="2">
        <v>0.23763927176299948</v>
      </c>
      <c r="K43" s="2">
        <v>0.47502047502047506</v>
      </c>
      <c r="L43" s="2">
        <v>0.58478993449231542</v>
      </c>
      <c r="M43" s="2">
        <v>0.55941358024691357</v>
      </c>
      <c r="N43" s="53"/>
    </row>
    <row r="44" spans="1:14" x14ac:dyDescent="0.25">
      <c r="A44" s="9" t="s">
        <v>31</v>
      </c>
      <c r="B44" s="2">
        <v>3513</v>
      </c>
      <c r="C44" s="2">
        <v>4371</v>
      </c>
      <c r="D44" s="2">
        <v>1421</v>
      </c>
      <c r="E44" s="2">
        <v>2092</v>
      </c>
      <c r="F44" s="2">
        <v>1172</v>
      </c>
      <c r="G44" s="2">
        <v>3199</v>
      </c>
      <c r="H44" s="3"/>
      <c r="I44" s="2">
        <v>0.40449758041559919</v>
      </c>
      <c r="J44" s="2">
        <v>0.22982879393025943</v>
      </c>
      <c r="K44" s="2">
        <v>0.46544382574516868</v>
      </c>
      <c r="L44" s="2">
        <v>0.57631274407209621</v>
      </c>
      <c r="M44" s="2">
        <v>0.54801388353258773</v>
      </c>
      <c r="N44" s="53"/>
    </row>
    <row r="45" spans="1:14" x14ac:dyDescent="0.25">
      <c r="A45" s="9" t="s">
        <v>19</v>
      </c>
      <c r="B45" s="2">
        <v>3513</v>
      </c>
      <c r="C45" s="2">
        <v>4371</v>
      </c>
      <c r="D45" s="2">
        <v>1584</v>
      </c>
      <c r="E45" s="2">
        <v>1929</v>
      </c>
      <c r="F45" s="2">
        <v>2126</v>
      </c>
      <c r="G45" s="2">
        <v>2245</v>
      </c>
      <c r="H45" s="3"/>
      <c r="I45" s="2">
        <v>0.45089666951323654</v>
      </c>
      <c r="J45" s="2">
        <v>0.2174469738744243</v>
      </c>
      <c r="K45" s="2">
        <v>0.4385989201162952</v>
      </c>
      <c r="L45" s="2">
        <v>0.48240377797609901</v>
      </c>
      <c r="M45" s="2">
        <v>0.42695417789757412</v>
      </c>
    </row>
    <row r="46" spans="1:14" x14ac:dyDescent="0.25">
      <c r="A46" s="9" t="s">
        <v>26</v>
      </c>
      <c r="B46" s="2">
        <v>3513</v>
      </c>
      <c r="C46" s="2">
        <v>4371</v>
      </c>
      <c r="D46" s="2">
        <v>1362</v>
      </c>
      <c r="E46" s="2">
        <v>2151</v>
      </c>
      <c r="F46" s="2">
        <v>1734</v>
      </c>
      <c r="G46" s="2">
        <v>2637</v>
      </c>
      <c r="H46" s="3"/>
      <c r="I46" s="2">
        <v>0.38770281810418444</v>
      </c>
      <c r="J46" s="2">
        <v>0.19210621497266051</v>
      </c>
      <c r="K46" s="2">
        <v>0.41216522923286425</v>
      </c>
      <c r="L46" s="2">
        <v>0.49533718015970157</v>
      </c>
      <c r="M46" s="2">
        <v>0.43992248062015504</v>
      </c>
    </row>
    <row r="47" spans="1:14" x14ac:dyDescent="0.25">
      <c r="A47" s="9" t="s">
        <v>25</v>
      </c>
      <c r="B47" s="2">
        <v>3513</v>
      </c>
      <c r="C47" s="2">
        <v>4371</v>
      </c>
      <c r="D47" s="2">
        <v>1338</v>
      </c>
      <c r="E47" s="2">
        <v>2175</v>
      </c>
      <c r="F47" s="2">
        <v>1822</v>
      </c>
      <c r="G47" s="2">
        <v>2549</v>
      </c>
      <c r="H47" s="3"/>
      <c r="I47" s="2">
        <v>0.38087105038428692</v>
      </c>
      <c r="J47" s="2">
        <v>0.18358609224063091</v>
      </c>
      <c r="K47" s="2">
        <v>0.40101903191967631</v>
      </c>
      <c r="L47" s="2">
        <v>0.48150140944704656</v>
      </c>
      <c r="M47" s="2">
        <v>0.42341772151898732</v>
      </c>
    </row>
    <row r="48" spans="1:14" x14ac:dyDescent="0.25">
      <c r="A48" s="9" t="s">
        <v>20</v>
      </c>
      <c r="B48" s="2">
        <v>3513</v>
      </c>
      <c r="C48" s="2">
        <v>4371</v>
      </c>
      <c r="D48" s="2">
        <v>1318</v>
      </c>
      <c r="E48" s="2">
        <v>2195</v>
      </c>
      <c r="F48" s="2">
        <v>1110</v>
      </c>
      <c r="G48" s="2">
        <v>3261</v>
      </c>
      <c r="H48" s="3"/>
      <c r="I48" s="2">
        <v>0.37517791061770567</v>
      </c>
      <c r="J48" s="2">
        <v>0.21033063547912889</v>
      </c>
      <c r="K48" s="2">
        <v>0.44369634741625991</v>
      </c>
      <c r="L48" s="2">
        <v>0.57026211187176012</v>
      </c>
      <c r="M48" s="2">
        <v>0.54283360790774304</v>
      </c>
    </row>
    <row r="49" spans="1:14" x14ac:dyDescent="0.25">
      <c r="A49" s="9" t="s">
        <v>24</v>
      </c>
      <c r="B49" s="2">
        <v>3513</v>
      </c>
      <c r="C49" s="2">
        <v>4371</v>
      </c>
      <c r="D49" s="2">
        <v>1088</v>
      </c>
      <c r="E49" s="2">
        <v>2425</v>
      </c>
      <c r="F49" s="2">
        <v>1360</v>
      </c>
      <c r="G49" s="2">
        <v>3011</v>
      </c>
      <c r="H49" s="3"/>
      <c r="I49" s="2">
        <v>0.30970680330202105</v>
      </c>
      <c r="J49" s="2">
        <v>0.15463121614926789</v>
      </c>
      <c r="K49" s="2">
        <v>0.36503942291561814</v>
      </c>
      <c r="L49" s="2">
        <v>0.4991721854304636</v>
      </c>
      <c r="M49" s="2">
        <v>0.44444444444444442</v>
      </c>
      <c r="N49" s="53"/>
    </row>
    <row r="50" spans="1:14" x14ac:dyDescent="0.25">
      <c r="A50" s="9" t="s">
        <v>28</v>
      </c>
      <c r="B50" s="2">
        <v>3513</v>
      </c>
      <c r="C50" s="2">
        <v>4371</v>
      </c>
      <c r="D50" s="2">
        <v>1062</v>
      </c>
      <c r="E50" s="2">
        <v>2451</v>
      </c>
      <c r="F50" s="2">
        <v>753</v>
      </c>
      <c r="G50" s="2">
        <v>3618</v>
      </c>
      <c r="H50" s="3"/>
      <c r="I50" s="2">
        <v>0.30230572160546543</v>
      </c>
      <c r="J50" s="2">
        <v>0.17080786136195295</v>
      </c>
      <c r="K50" s="2">
        <v>0.39864864864864863</v>
      </c>
      <c r="L50" s="2">
        <v>0.59063415351556281</v>
      </c>
      <c r="M50" s="2">
        <v>0.58512396694214874</v>
      </c>
      <c r="N50" s="53"/>
    </row>
    <row r="51" spans="1:14" x14ac:dyDescent="0.25">
      <c r="A51" s="9" t="s">
        <v>29</v>
      </c>
      <c r="B51" s="2">
        <v>3513</v>
      </c>
      <c r="C51" s="2">
        <v>4371</v>
      </c>
      <c r="D51" s="2">
        <v>1015</v>
      </c>
      <c r="E51" s="2">
        <v>2498</v>
      </c>
      <c r="F51" s="2">
        <v>617</v>
      </c>
      <c r="G51" s="2">
        <v>3754</v>
      </c>
      <c r="H51" s="3"/>
      <c r="I51" s="2">
        <v>0.28892684315399941</v>
      </c>
      <c r="J51" s="2">
        <v>0.16581066773709427</v>
      </c>
      <c r="K51" s="2">
        <v>0.39455782312925169</v>
      </c>
      <c r="L51" s="2">
        <v>0.61119206559783223</v>
      </c>
      <c r="M51" s="2">
        <v>0.62193627450980393</v>
      </c>
      <c r="N51" s="53"/>
    </row>
    <row r="53" spans="1:14" x14ac:dyDescent="0.25">
      <c r="A53" s="3" t="s">
        <v>105</v>
      </c>
      <c r="B53" s="3" t="s">
        <v>8</v>
      </c>
      <c r="C53" s="3" t="s">
        <v>9</v>
      </c>
      <c r="D53" s="3" t="s">
        <v>1</v>
      </c>
      <c r="E53" s="3" t="s">
        <v>2</v>
      </c>
      <c r="F53" s="3" t="s">
        <v>3</v>
      </c>
      <c r="G53" s="3" t="s">
        <v>4</v>
      </c>
      <c r="H53" s="3"/>
      <c r="I53" s="3" t="s">
        <v>5</v>
      </c>
      <c r="J53" s="3" t="s">
        <v>106</v>
      </c>
      <c r="K53" s="3" t="s">
        <v>6</v>
      </c>
      <c r="L53" s="3" t="s">
        <v>10</v>
      </c>
      <c r="M53" s="3" t="s">
        <v>7</v>
      </c>
    </row>
    <row r="54" spans="1:14" x14ac:dyDescent="0.25">
      <c r="A54" s="9" t="s">
        <v>29</v>
      </c>
      <c r="B54" s="2">
        <v>3513</v>
      </c>
      <c r="C54" s="2">
        <v>4371</v>
      </c>
      <c r="D54" s="2">
        <v>1015</v>
      </c>
      <c r="E54" s="2">
        <v>2498</v>
      </c>
      <c r="F54" s="2">
        <v>617</v>
      </c>
      <c r="G54" s="2">
        <v>3754</v>
      </c>
      <c r="H54" s="3"/>
      <c r="I54" s="2">
        <v>0.28892684315399941</v>
      </c>
      <c r="J54" s="2">
        <v>0.16581066773709427</v>
      </c>
      <c r="K54" s="2">
        <v>0.39455782312925169</v>
      </c>
      <c r="L54" s="2">
        <v>0.61119206559783223</v>
      </c>
      <c r="M54" s="2">
        <v>0.62193627450980393</v>
      </c>
    </row>
    <row r="55" spans="1:14" x14ac:dyDescent="0.25">
      <c r="A55" s="9" t="s">
        <v>28</v>
      </c>
      <c r="B55" s="2">
        <v>3513</v>
      </c>
      <c r="C55" s="2">
        <v>4371</v>
      </c>
      <c r="D55" s="2">
        <v>1062</v>
      </c>
      <c r="E55" s="2">
        <v>2451</v>
      </c>
      <c r="F55" s="2">
        <v>753</v>
      </c>
      <c r="G55" s="2">
        <v>3618</v>
      </c>
      <c r="H55" s="3"/>
      <c r="I55" s="2">
        <v>0.30230572160546543</v>
      </c>
      <c r="J55" s="2">
        <v>0.17080786136195295</v>
      </c>
      <c r="K55" s="2">
        <v>0.39864864864864863</v>
      </c>
      <c r="L55" s="2">
        <v>0.59063415351556281</v>
      </c>
      <c r="M55" s="2">
        <v>0.58512396694214874</v>
      </c>
      <c r="N55" s="53"/>
    </row>
    <row r="56" spans="1:14" x14ac:dyDescent="0.25">
      <c r="A56" s="9" t="s">
        <v>40</v>
      </c>
      <c r="B56" s="2">
        <v>3513</v>
      </c>
      <c r="C56" s="2">
        <v>4371</v>
      </c>
      <c r="D56" s="2">
        <v>1450</v>
      </c>
      <c r="E56" s="2">
        <v>2063</v>
      </c>
      <c r="F56" s="2">
        <v>1142</v>
      </c>
      <c r="G56" s="2">
        <v>3229</v>
      </c>
      <c r="H56" s="3"/>
      <c r="I56" s="2">
        <v>0.41275263307714205</v>
      </c>
      <c r="J56" s="2">
        <v>0.23763927176299948</v>
      </c>
      <c r="K56" s="2">
        <v>0.47502047502047506</v>
      </c>
      <c r="L56" s="2">
        <v>0.58478993449231542</v>
      </c>
      <c r="M56" s="2">
        <v>0.55941358024691357</v>
      </c>
      <c r="N56" s="53"/>
    </row>
    <row r="57" spans="1:14" x14ac:dyDescent="0.25">
      <c r="A57" s="9" t="s">
        <v>31</v>
      </c>
      <c r="B57" s="2">
        <v>3513</v>
      </c>
      <c r="C57" s="2">
        <v>4371</v>
      </c>
      <c r="D57" s="2">
        <v>1421</v>
      </c>
      <c r="E57" s="2">
        <v>2092</v>
      </c>
      <c r="F57" s="2">
        <v>1172</v>
      </c>
      <c r="G57" s="2">
        <v>3199</v>
      </c>
      <c r="H57" s="3"/>
      <c r="I57" s="2">
        <v>0.40449758041559919</v>
      </c>
      <c r="J57" s="2">
        <v>0.22982879393025943</v>
      </c>
      <c r="K57" s="2">
        <v>0.46544382574516868</v>
      </c>
      <c r="L57" s="2">
        <v>0.57631274407209621</v>
      </c>
      <c r="M57" s="2">
        <v>0.54801388353258773</v>
      </c>
      <c r="N57" s="53"/>
    </row>
    <row r="58" spans="1:14" x14ac:dyDescent="0.25">
      <c r="A58" s="9" t="s">
        <v>20</v>
      </c>
      <c r="B58" s="2">
        <v>3513</v>
      </c>
      <c r="C58" s="2">
        <v>4371</v>
      </c>
      <c r="D58" s="2">
        <v>1318</v>
      </c>
      <c r="E58" s="2">
        <v>2195</v>
      </c>
      <c r="F58" s="2">
        <v>1110</v>
      </c>
      <c r="G58" s="2">
        <v>3261</v>
      </c>
      <c r="H58" s="3"/>
      <c r="I58" s="2">
        <v>0.37517791061770567</v>
      </c>
      <c r="J58" s="2">
        <v>0.21033063547912889</v>
      </c>
      <c r="K58" s="2">
        <v>0.44369634741625991</v>
      </c>
      <c r="L58" s="2">
        <v>0.57026211187176012</v>
      </c>
      <c r="M58" s="2">
        <v>0.54283360790774304</v>
      </c>
      <c r="N58" s="53"/>
    </row>
    <row r="59" spans="1:14" x14ac:dyDescent="0.25">
      <c r="A59" s="9" t="s">
        <v>41</v>
      </c>
      <c r="B59" s="2">
        <v>3513</v>
      </c>
      <c r="C59" s="2">
        <v>4371</v>
      </c>
      <c r="D59" s="2">
        <v>1890</v>
      </c>
      <c r="E59" s="2">
        <v>1623</v>
      </c>
      <c r="F59" s="2">
        <v>1714</v>
      </c>
      <c r="G59" s="2">
        <v>2657</v>
      </c>
      <c r="H59" s="3"/>
      <c r="I59" s="2">
        <v>0.53800170794193003</v>
      </c>
      <c r="J59" s="2">
        <v>0.30824048213224803</v>
      </c>
      <c r="K59" s="2">
        <v>0.53112266404383868</v>
      </c>
      <c r="L59" s="2">
        <v>0.57260585330940694</v>
      </c>
      <c r="M59" s="2">
        <v>0.52441731409544945</v>
      </c>
      <c r="N59" s="53"/>
    </row>
    <row r="60" spans="1:14" x14ac:dyDescent="0.25">
      <c r="A60" s="9" t="s">
        <v>42</v>
      </c>
      <c r="B60" s="2">
        <v>3513</v>
      </c>
      <c r="C60" s="2">
        <v>4371</v>
      </c>
      <c r="D60" s="2">
        <v>1591</v>
      </c>
      <c r="E60" s="2">
        <v>1922</v>
      </c>
      <c r="F60" s="2">
        <v>1447</v>
      </c>
      <c r="G60" s="2">
        <v>2924</v>
      </c>
      <c r="H60" s="3"/>
      <c r="I60" s="2">
        <v>0.45288926843153998</v>
      </c>
      <c r="J60" s="2">
        <v>0.25403549559888744</v>
      </c>
      <c r="K60" s="2">
        <v>0.48572736986719584</v>
      </c>
      <c r="L60" s="2">
        <v>0.56354201846089302</v>
      </c>
      <c r="M60" s="2">
        <v>0.52369980250164583</v>
      </c>
      <c r="N60" s="53"/>
    </row>
    <row r="61" spans="1:14" x14ac:dyDescent="0.25">
      <c r="A61" s="9" t="s">
        <v>22</v>
      </c>
      <c r="B61" s="2">
        <v>3513</v>
      </c>
      <c r="C61" s="2">
        <v>4371</v>
      </c>
      <c r="D61" s="2">
        <v>1548</v>
      </c>
      <c r="E61" s="2">
        <v>1965</v>
      </c>
      <c r="F61" s="2">
        <v>1462</v>
      </c>
      <c r="G61" s="2">
        <v>2909</v>
      </c>
      <c r="H61" s="3"/>
      <c r="I61" s="2">
        <v>0.44064901793339029</v>
      </c>
      <c r="J61" s="2">
        <v>0.24371675461450215</v>
      </c>
      <c r="K61" s="2">
        <v>0.47462823854054881</v>
      </c>
      <c r="L61" s="2">
        <v>0.5555630458995251</v>
      </c>
      <c r="M61" s="2">
        <v>0.51428571428571423</v>
      </c>
      <c r="N61" s="53"/>
    </row>
    <row r="62" spans="1:14" x14ac:dyDescent="0.25">
      <c r="A62" s="9" t="s">
        <v>21</v>
      </c>
      <c r="B62" s="2">
        <v>3513</v>
      </c>
      <c r="C62" s="2">
        <v>4371</v>
      </c>
      <c r="D62" s="2">
        <v>1649</v>
      </c>
      <c r="E62" s="2">
        <v>1864</v>
      </c>
      <c r="F62" s="2">
        <v>1606</v>
      </c>
      <c r="G62" s="2">
        <v>2765</v>
      </c>
      <c r="H62" s="3"/>
      <c r="I62" s="2">
        <v>0.46939937375462565</v>
      </c>
      <c r="J62" s="2">
        <v>0.25863382843727029</v>
      </c>
      <c r="K62" s="2">
        <v>0.48729314420803788</v>
      </c>
      <c r="L62" s="2">
        <v>0.55196322921115426</v>
      </c>
      <c r="M62" s="2">
        <v>0.50660522273425501</v>
      </c>
      <c r="N62" s="53"/>
    </row>
    <row r="63" spans="1:14" x14ac:dyDescent="0.25">
      <c r="A63" s="9" t="s">
        <v>38</v>
      </c>
      <c r="B63" s="2">
        <v>3513</v>
      </c>
      <c r="C63" s="2">
        <v>4371</v>
      </c>
      <c r="D63" s="2">
        <v>1692</v>
      </c>
      <c r="E63" s="2">
        <v>1821</v>
      </c>
      <c r="F63" s="2">
        <v>1697</v>
      </c>
      <c r="G63" s="2">
        <v>2674</v>
      </c>
      <c r="H63" s="3"/>
      <c r="I63" s="2">
        <v>0.4816396242527754</v>
      </c>
      <c r="J63" s="2">
        <v>0.26331212901070944</v>
      </c>
      <c r="K63" s="2">
        <v>0.49029266879165462</v>
      </c>
      <c r="L63" s="2">
        <v>0.54707276141386563</v>
      </c>
      <c r="M63" s="2">
        <v>0.49926231926822073</v>
      </c>
    </row>
    <row r="64" spans="1:14" x14ac:dyDescent="0.25">
      <c r="A64" s="9" t="s">
        <v>39</v>
      </c>
      <c r="B64" s="2">
        <v>3513</v>
      </c>
      <c r="C64" s="2">
        <v>4371</v>
      </c>
      <c r="D64" s="2">
        <v>1779</v>
      </c>
      <c r="E64" s="2">
        <v>1734</v>
      </c>
      <c r="F64" s="2">
        <v>2198</v>
      </c>
      <c r="G64" s="2">
        <v>2173</v>
      </c>
      <c r="H64" s="3"/>
      <c r="I64" s="2">
        <v>0.50640478223740393</v>
      </c>
      <c r="J64" s="2">
        <v>0.25409999986067028</v>
      </c>
      <c r="K64" s="2">
        <v>0.47503337783711613</v>
      </c>
      <c r="L64" s="2">
        <v>0.50175165764703222</v>
      </c>
      <c r="M64" s="2">
        <v>0.44732210208700024</v>
      </c>
    </row>
    <row r="65" spans="1:14" x14ac:dyDescent="0.25">
      <c r="A65" s="9" t="s">
        <v>24</v>
      </c>
      <c r="B65" s="2">
        <v>3513</v>
      </c>
      <c r="C65" s="2">
        <v>4371</v>
      </c>
      <c r="D65" s="2">
        <v>1088</v>
      </c>
      <c r="E65" s="2">
        <v>2425</v>
      </c>
      <c r="F65" s="2">
        <v>1360</v>
      </c>
      <c r="G65" s="2">
        <v>3011</v>
      </c>
      <c r="H65" s="3"/>
      <c r="I65" s="2">
        <v>0.30970680330202105</v>
      </c>
      <c r="J65" s="2">
        <v>0.15463121614926789</v>
      </c>
      <c r="K65" s="2">
        <v>0.36503942291561814</v>
      </c>
      <c r="L65" s="2">
        <v>0.4991721854304636</v>
      </c>
      <c r="M65" s="2">
        <v>0.44444444444444442</v>
      </c>
      <c r="N65" s="53"/>
    </row>
    <row r="66" spans="1:14" x14ac:dyDescent="0.25">
      <c r="A66" s="9" t="s">
        <v>26</v>
      </c>
      <c r="B66" s="2">
        <v>3513</v>
      </c>
      <c r="C66" s="2">
        <v>4371</v>
      </c>
      <c r="D66" s="2">
        <v>1362</v>
      </c>
      <c r="E66" s="2">
        <v>2151</v>
      </c>
      <c r="F66" s="2">
        <v>1734</v>
      </c>
      <c r="G66" s="2">
        <v>2637</v>
      </c>
      <c r="H66" s="3"/>
      <c r="I66" s="2">
        <v>0.38770281810418444</v>
      </c>
      <c r="J66" s="2">
        <v>0.19210621497266051</v>
      </c>
      <c r="K66" s="2">
        <v>0.41216522923286425</v>
      </c>
      <c r="L66" s="2">
        <v>0.49533718015970157</v>
      </c>
      <c r="M66" s="2">
        <v>0.43992248062015504</v>
      </c>
      <c r="N66" s="53"/>
    </row>
    <row r="67" spans="1:14" x14ac:dyDescent="0.25">
      <c r="A67" s="9" t="s">
        <v>19</v>
      </c>
      <c r="B67" s="2">
        <v>3513</v>
      </c>
      <c r="C67" s="2">
        <v>4371</v>
      </c>
      <c r="D67" s="2">
        <v>1584</v>
      </c>
      <c r="E67" s="2">
        <v>1929</v>
      </c>
      <c r="F67" s="2">
        <v>2126</v>
      </c>
      <c r="G67" s="2">
        <v>2245</v>
      </c>
      <c r="H67" s="3"/>
      <c r="I67" s="2">
        <v>0.45089666951323654</v>
      </c>
      <c r="J67" s="2">
        <v>0.2174469738744243</v>
      </c>
      <c r="K67" s="2">
        <v>0.4385989201162952</v>
      </c>
      <c r="L67" s="2">
        <v>0.48240377797609901</v>
      </c>
      <c r="M67" s="2">
        <v>0.42695417789757412</v>
      </c>
      <c r="N67" s="53"/>
    </row>
    <row r="68" spans="1:14" x14ac:dyDescent="0.25">
      <c r="A68" s="9" t="s">
        <v>25</v>
      </c>
      <c r="B68" s="2">
        <v>3513</v>
      </c>
      <c r="C68" s="2">
        <v>4371</v>
      </c>
      <c r="D68" s="2">
        <v>1338</v>
      </c>
      <c r="E68" s="2">
        <v>2175</v>
      </c>
      <c r="F68" s="2">
        <v>1822</v>
      </c>
      <c r="G68" s="2">
        <v>2549</v>
      </c>
      <c r="H68" s="3"/>
      <c r="I68" s="2">
        <v>0.38087105038428692</v>
      </c>
      <c r="J68" s="2">
        <v>0.18358609224063091</v>
      </c>
      <c r="K68" s="2">
        <v>0.40101903191967631</v>
      </c>
      <c r="L68" s="2">
        <v>0.48150140944704656</v>
      </c>
      <c r="M68" s="2">
        <v>0.42341772151898732</v>
      </c>
      <c r="N68" s="53"/>
    </row>
  </sheetData>
  <sortState xmlns:xlrd2="http://schemas.microsoft.com/office/spreadsheetml/2017/richdata2" ref="A65:N68">
    <sortCondition descending="1" ref="M65:M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BACF-4ECB-46EE-816C-D330265EBAB9}">
  <dimension ref="A2:N88"/>
  <sheetViews>
    <sheetView topLeftCell="A35" workbookViewId="0">
      <selection activeCell="F98" sqref="F98"/>
    </sheetView>
  </sheetViews>
  <sheetFormatPr defaultRowHeight="15" x14ac:dyDescent="0.25"/>
  <cols>
    <col min="1" max="1" width="37.5703125" customWidth="1"/>
    <col min="9" max="9" width="12.5703125" customWidth="1"/>
    <col min="10" max="10" width="18.7109375" customWidth="1"/>
    <col min="11" max="11" width="13.5703125" customWidth="1"/>
    <col min="12" max="12" width="16.140625" customWidth="1"/>
    <col min="13" max="13" width="15.7109375" customWidth="1"/>
  </cols>
  <sheetData>
    <row r="2" spans="1:14" x14ac:dyDescent="0.25">
      <c r="A2" s="3" t="s">
        <v>105</v>
      </c>
      <c r="B2" s="3" t="s">
        <v>8</v>
      </c>
      <c r="C2" s="3" t="s">
        <v>9</v>
      </c>
      <c r="D2" s="3" t="s">
        <v>1</v>
      </c>
      <c r="E2" s="3" t="s">
        <v>2</v>
      </c>
      <c r="F2" s="3" t="s">
        <v>3</v>
      </c>
      <c r="G2" s="3" t="s">
        <v>4</v>
      </c>
      <c r="H2" s="3"/>
      <c r="I2" s="3" t="s">
        <v>5</v>
      </c>
      <c r="J2" s="3" t="s">
        <v>106</v>
      </c>
      <c r="K2" s="3" t="s">
        <v>6</v>
      </c>
      <c r="L2" s="3" t="s">
        <v>10</v>
      </c>
      <c r="M2" s="3" t="s">
        <v>7</v>
      </c>
    </row>
    <row r="3" spans="1:14" x14ac:dyDescent="0.25">
      <c r="A3" s="20" t="s">
        <v>59</v>
      </c>
      <c r="B3" s="2">
        <v>3513</v>
      </c>
      <c r="C3" s="2">
        <v>4371</v>
      </c>
      <c r="D3" s="2">
        <v>2116</v>
      </c>
      <c r="E3" s="2">
        <v>1397</v>
      </c>
      <c r="F3" s="2">
        <v>2066</v>
      </c>
      <c r="G3" s="2">
        <v>2305</v>
      </c>
      <c r="H3" s="4"/>
      <c r="I3" s="2">
        <v>0.60233418730429833</v>
      </c>
      <c r="J3" s="2">
        <v>0.34022047541455813</v>
      </c>
      <c r="K3" s="2">
        <v>0.54996751137102018</v>
      </c>
      <c r="L3" s="2">
        <v>0.56430720685317248</v>
      </c>
      <c r="M3" s="2">
        <v>0.50597800095648016</v>
      </c>
      <c r="N3" s="53"/>
    </row>
    <row r="4" spans="1:14" x14ac:dyDescent="0.25">
      <c r="A4" s="20" t="s">
        <v>48</v>
      </c>
      <c r="B4" s="2">
        <v>3513</v>
      </c>
      <c r="C4" s="2">
        <v>4371</v>
      </c>
      <c r="D4" s="2">
        <v>2132</v>
      </c>
      <c r="E4" s="2">
        <v>1381</v>
      </c>
      <c r="F4" s="2">
        <v>2270</v>
      </c>
      <c r="G4" s="2">
        <v>2101</v>
      </c>
      <c r="H4" s="5"/>
      <c r="I4" s="2">
        <v>0.60688869911756338</v>
      </c>
      <c r="J4" s="2">
        <v>0.33001294711263968</v>
      </c>
      <c r="K4" s="2">
        <v>0.53872394188250161</v>
      </c>
      <c r="L4" s="2">
        <v>0.54385708182876513</v>
      </c>
      <c r="M4" s="2">
        <v>0.48432530667878237</v>
      </c>
      <c r="N4" s="53"/>
    </row>
    <row r="5" spans="1:14" x14ac:dyDescent="0.25">
      <c r="A5" s="20" t="s">
        <v>57</v>
      </c>
      <c r="B5" s="2">
        <v>3513</v>
      </c>
      <c r="C5" s="2">
        <v>4371</v>
      </c>
      <c r="D5" s="2">
        <v>1983</v>
      </c>
      <c r="E5" s="2">
        <v>1530</v>
      </c>
      <c r="F5" s="2">
        <v>1790</v>
      </c>
      <c r="G5" s="2">
        <v>2581</v>
      </c>
      <c r="H5" s="5"/>
      <c r="I5" s="2">
        <v>0.56447480785653292</v>
      </c>
      <c r="J5" s="2">
        <v>0.32597221630357165</v>
      </c>
      <c r="K5" s="2">
        <v>0.54433159483941795</v>
      </c>
      <c r="L5" s="2">
        <v>0.57670212174057012</v>
      </c>
      <c r="M5" s="2">
        <v>0.52557646435197458</v>
      </c>
    </row>
    <row r="6" spans="1:14" x14ac:dyDescent="0.25">
      <c r="A6" s="9" t="s">
        <v>47</v>
      </c>
      <c r="B6" s="2">
        <v>3513</v>
      </c>
      <c r="C6" s="2">
        <v>4371</v>
      </c>
      <c r="D6" s="2">
        <v>1963</v>
      </c>
      <c r="E6" s="2">
        <v>1550</v>
      </c>
      <c r="F6" s="2">
        <v>2031</v>
      </c>
      <c r="G6" s="2">
        <v>2340</v>
      </c>
      <c r="H6" s="5"/>
      <c r="I6" s="2">
        <v>0.55878166808995156</v>
      </c>
      <c r="J6" s="2">
        <v>0.30568941010251532</v>
      </c>
      <c r="K6" s="2">
        <v>0.52297855335020638</v>
      </c>
      <c r="L6" s="2">
        <v>0.54651482364935577</v>
      </c>
      <c r="M6" s="2">
        <v>0.49148723084626939</v>
      </c>
    </row>
    <row r="7" spans="1:14" x14ac:dyDescent="0.25">
      <c r="A7" s="20" t="s">
        <v>49</v>
      </c>
      <c r="B7" s="2">
        <v>3513</v>
      </c>
      <c r="C7" s="2">
        <v>4371</v>
      </c>
      <c r="D7" s="2">
        <v>1935</v>
      </c>
      <c r="E7" s="2">
        <v>1578</v>
      </c>
      <c r="F7" s="2">
        <v>2025</v>
      </c>
      <c r="G7" s="2">
        <v>2346</v>
      </c>
      <c r="H7" s="5"/>
      <c r="I7" s="2">
        <v>0.55081127241673788</v>
      </c>
      <c r="J7" s="2">
        <v>0.29951204539313314</v>
      </c>
      <c r="K7" s="2">
        <v>0.51786431152147738</v>
      </c>
      <c r="L7" s="2">
        <v>0.54324784542674454</v>
      </c>
      <c r="M7" s="2">
        <v>0.48863636363636365</v>
      </c>
    </row>
    <row r="8" spans="1:14" x14ac:dyDescent="0.25">
      <c r="A8" s="20" t="s">
        <v>107</v>
      </c>
      <c r="B8" s="2">
        <v>3513</v>
      </c>
      <c r="C8" s="2">
        <v>4371</v>
      </c>
      <c r="D8" s="2">
        <v>2014</v>
      </c>
      <c r="E8" s="2">
        <v>1499</v>
      </c>
      <c r="F8" s="2">
        <v>2509</v>
      </c>
      <c r="G8" s="2">
        <v>1862</v>
      </c>
      <c r="H8" s="5"/>
      <c r="I8" s="2">
        <v>0.57329917449473389</v>
      </c>
      <c r="J8" s="2">
        <v>0.28644567923178804</v>
      </c>
      <c r="K8" s="2">
        <v>0.5012444001991041</v>
      </c>
      <c r="L8" s="2">
        <v>0.49964073340510995</v>
      </c>
      <c r="M8" s="2">
        <v>0.44527968162723858</v>
      </c>
    </row>
    <row r="9" spans="1:14" x14ac:dyDescent="0.25">
      <c r="A9" s="20" t="s">
        <v>54</v>
      </c>
      <c r="B9" s="2">
        <v>3513</v>
      </c>
      <c r="C9" s="2">
        <v>4371</v>
      </c>
      <c r="D9" s="2">
        <v>2059</v>
      </c>
      <c r="E9" s="2">
        <v>1454</v>
      </c>
      <c r="F9" s="2">
        <v>2721</v>
      </c>
      <c r="G9" s="2">
        <v>1650</v>
      </c>
      <c r="H9" s="5"/>
      <c r="I9" s="2">
        <v>0.58610873896954174</v>
      </c>
      <c r="J9" s="2">
        <v>0.28238623155813297</v>
      </c>
      <c r="K9" s="2">
        <v>0.49656336669480289</v>
      </c>
      <c r="L9" s="2">
        <v>0.4811626515118837</v>
      </c>
      <c r="M9" s="2">
        <v>0.43075313807531379</v>
      </c>
    </row>
    <row r="10" spans="1:14" x14ac:dyDescent="0.25">
      <c r="A10" s="20" t="s">
        <v>43</v>
      </c>
      <c r="B10" s="2">
        <v>3513</v>
      </c>
      <c r="C10" s="2">
        <v>4371</v>
      </c>
      <c r="D10" s="2">
        <v>2032</v>
      </c>
      <c r="E10" s="2">
        <v>1481</v>
      </c>
      <c r="F10" s="2">
        <v>2712</v>
      </c>
      <c r="G10" s="2">
        <v>1659</v>
      </c>
      <c r="H10" s="5"/>
      <c r="I10" s="2">
        <v>0.57842300028465699</v>
      </c>
      <c r="J10" s="2">
        <v>0.27705594504212927</v>
      </c>
      <c r="K10" s="2">
        <v>0.49218844616688873</v>
      </c>
      <c r="L10" s="2">
        <v>0.47833723590509231</v>
      </c>
      <c r="M10" s="2">
        <v>0.42833052276559863</v>
      </c>
    </row>
    <row r="11" spans="1:14" x14ac:dyDescent="0.25">
      <c r="A11" s="20" t="s">
        <v>108</v>
      </c>
      <c r="B11" s="2">
        <v>3513</v>
      </c>
      <c r="C11" s="2">
        <v>4371</v>
      </c>
      <c r="D11" s="2">
        <v>1803</v>
      </c>
      <c r="E11" s="2">
        <v>1710</v>
      </c>
      <c r="F11" s="2">
        <v>1771</v>
      </c>
      <c r="G11" s="2">
        <v>2600</v>
      </c>
      <c r="H11" s="5"/>
      <c r="I11" s="2">
        <v>0.5132365499573015</v>
      </c>
      <c r="J11" s="2">
        <v>0.2843500133026719</v>
      </c>
      <c r="K11" s="2">
        <v>0.50881896430083251</v>
      </c>
      <c r="L11" s="2">
        <v>0.55386251829077493</v>
      </c>
      <c r="M11" s="2">
        <v>0.50447677672076108</v>
      </c>
      <c r="N11" s="53"/>
    </row>
    <row r="12" spans="1:14" x14ac:dyDescent="0.25">
      <c r="A12" s="20" t="s">
        <v>109</v>
      </c>
      <c r="B12" s="2">
        <v>3513</v>
      </c>
      <c r="C12" s="2">
        <v>4371</v>
      </c>
      <c r="D12" s="2">
        <v>1889</v>
      </c>
      <c r="E12" s="2">
        <v>1624</v>
      </c>
      <c r="F12" s="2">
        <v>2256</v>
      </c>
      <c r="G12" s="2">
        <v>2115</v>
      </c>
      <c r="H12" s="5"/>
      <c r="I12" s="2">
        <v>0.53771705095360089</v>
      </c>
      <c r="J12" s="2">
        <v>0.27466264835124798</v>
      </c>
      <c r="K12" s="2">
        <v>0.49334029772786631</v>
      </c>
      <c r="L12" s="2">
        <v>0.510694531058697</v>
      </c>
      <c r="M12" s="2">
        <v>0.45572979493365501</v>
      </c>
      <c r="N12" s="53"/>
    </row>
    <row r="13" spans="1:14" x14ac:dyDescent="0.25">
      <c r="A13" s="9" t="s">
        <v>36</v>
      </c>
      <c r="B13" s="2">
        <v>3513</v>
      </c>
      <c r="C13" s="2">
        <v>4371</v>
      </c>
      <c r="D13" s="2">
        <v>1870</v>
      </c>
      <c r="E13" s="2">
        <v>1643</v>
      </c>
      <c r="F13" s="2">
        <v>2512</v>
      </c>
      <c r="G13" s="2">
        <v>1859</v>
      </c>
      <c r="H13" s="5"/>
      <c r="I13" s="2">
        <v>0.53230856817534866</v>
      </c>
      <c r="J13" s="2">
        <v>0.25487245710476486</v>
      </c>
      <c r="K13" s="2">
        <v>0.47371754274857497</v>
      </c>
      <c r="L13" s="2">
        <v>0.47879264922880349</v>
      </c>
      <c r="M13" s="2">
        <v>0.42674577818347786</v>
      </c>
      <c r="N13" s="53"/>
    </row>
    <row r="14" spans="1:14" x14ac:dyDescent="0.25">
      <c r="A14" s="9" t="s">
        <v>35</v>
      </c>
      <c r="B14" s="2">
        <v>3513</v>
      </c>
      <c r="C14" s="2">
        <v>4371</v>
      </c>
      <c r="D14" s="2">
        <v>1799</v>
      </c>
      <c r="E14" s="2">
        <v>1714</v>
      </c>
      <c r="F14" s="2">
        <v>2626</v>
      </c>
      <c r="G14" s="2">
        <v>1745</v>
      </c>
      <c r="H14" s="5"/>
      <c r="I14" s="2">
        <v>0.51209792200398518</v>
      </c>
      <c r="J14" s="2">
        <v>0.23334255654296152</v>
      </c>
      <c r="K14" s="2">
        <v>0.45326278659611996</v>
      </c>
      <c r="L14" s="2">
        <v>0.45551736810384114</v>
      </c>
      <c r="M14" s="2">
        <v>0.40655367231638417</v>
      </c>
      <c r="N14" s="53"/>
    </row>
    <row r="15" spans="1:14" x14ac:dyDescent="0.25">
      <c r="A15" s="20" t="s">
        <v>58</v>
      </c>
      <c r="B15" s="2">
        <v>3513</v>
      </c>
      <c r="C15" s="2">
        <v>4371</v>
      </c>
      <c r="D15" s="2">
        <v>1754</v>
      </c>
      <c r="E15" s="2">
        <v>1759</v>
      </c>
      <c r="F15" s="2">
        <v>1526</v>
      </c>
      <c r="G15" s="2">
        <v>2845</v>
      </c>
      <c r="H15" s="5"/>
      <c r="I15" s="2">
        <v>0.49928835752917733</v>
      </c>
      <c r="J15" s="2">
        <v>0.28713303609676916</v>
      </c>
      <c r="K15" s="2">
        <v>0.51641395554247027</v>
      </c>
      <c r="L15" s="2">
        <v>0.57634850924964509</v>
      </c>
      <c r="M15" s="2">
        <v>0.53475609756097564</v>
      </c>
    </row>
    <row r="16" spans="1:14" x14ac:dyDescent="0.25">
      <c r="A16" s="9" t="s">
        <v>45</v>
      </c>
      <c r="B16" s="2">
        <v>3513</v>
      </c>
      <c r="C16" s="2">
        <v>4371</v>
      </c>
      <c r="D16" s="2">
        <v>1689</v>
      </c>
      <c r="E16" s="2">
        <v>1824</v>
      </c>
      <c r="F16" s="2">
        <v>1539</v>
      </c>
      <c r="G16" s="2">
        <v>2832</v>
      </c>
      <c r="H16" s="5"/>
      <c r="I16" s="2">
        <v>0.48078565328778822</v>
      </c>
      <c r="J16" s="2">
        <v>0.27132953500521734</v>
      </c>
      <c r="K16" s="2">
        <v>0.50111259457053858</v>
      </c>
      <c r="L16" s="2">
        <v>0.56574081171195345</v>
      </c>
      <c r="M16" s="2">
        <v>0.52323420074349447</v>
      </c>
    </row>
    <row r="17" spans="1:14" x14ac:dyDescent="0.25">
      <c r="A17" s="9" t="s">
        <v>44</v>
      </c>
      <c r="B17" s="2">
        <v>3513</v>
      </c>
      <c r="C17" s="2">
        <v>4371</v>
      </c>
      <c r="D17" s="2">
        <v>1721</v>
      </c>
      <c r="E17" s="2">
        <v>1792</v>
      </c>
      <c r="F17" s="2">
        <v>1683</v>
      </c>
      <c r="G17" s="2">
        <v>2688</v>
      </c>
      <c r="H17" s="5"/>
      <c r="I17" s="2">
        <v>0.48989467691431826</v>
      </c>
      <c r="J17" s="2">
        <v>0.27063176391782401</v>
      </c>
      <c r="K17" s="2">
        <v>0.4976145727916727</v>
      </c>
      <c r="L17" s="2">
        <v>0.55279083431257336</v>
      </c>
      <c r="M17" s="2">
        <v>0.50558166862514686</v>
      </c>
    </row>
    <row r="18" spans="1:14" x14ac:dyDescent="0.25">
      <c r="A18" s="9" t="s">
        <v>53</v>
      </c>
      <c r="B18" s="2">
        <v>3513</v>
      </c>
      <c r="C18" s="2">
        <v>4371</v>
      </c>
      <c r="D18" s="2">
        <v>1745</v>
      </c>
      <c r="E18" s="2">
        <v>1768</v>
      </c>
      <c r="F18" s="2">
        <v>2254</v>
      </c>
      <c r="G18" s="2">
        <v>2117</v>
      </c>
      <c r="H18" s="5"/>
      <c r="I18" s="2">
        <v>0.49672644463421578</v>
      </c>
      <c r="J18" s="2">
        <v>0.24365797450730259</v>
      </c>
      <c r="K18" s="2">
        <v>0.46458998935037271</v>
      </c>
      <c r="L18" s="2">
        <v>0.49063771734439399</v>
      </c>
      <c r="M18" s="2">
        <v>0.43635908977244309</v>
      </c>
    </row>
    <row r="19" spans="1:14" x14ac:dyDescent="0.25">
      <c r="A19" s="9" t="s">
        <v>34</v>
      </c>
      <c r="B19" s="2">
        <v>3513</v>
      </c>
      <c r="C19" s="2">
        <v>4371</v>
      </c>
      <c r="D19" s="2">
        <v>1676</v>
      </c>
      <c r="E19" s="2">
        <v>1837</v>
      </c>
      <c r="F19" s="2">
        <v>2187</v>
      </c>
      <c r="G19" s="2">
        <v>2184</v>
      </c>
      <c r="H19" s="5"/>
      <c r="I19" s="2">
        <v>0.47708511243951041</v>
      </c>
      <c r="J19" s="2">
        <v>0.23299451950209435</v>
      </c>
      <c r="K19" s="2">
        <v>0.45444685466377438</v>
      </c>
      <c r="L19" s="2">
        <v>0.48850408253382144</v>
      </c>
      <c r="M19" s="2">
        <v>0.43385969453792389</v>
      </c>
    </row>
    <row r="20" spans="1:14" x14ac:dyDescent="0.25">
      <c r="A20" s="9" t="s">
        <v>56</v>
      </c>
      <c r="B20" s="2">
        <v>3513</v>
      </c>
      <c r="C20" s="2">
        <v>4371</v>
      </c>
      <c r="D20" s="2">
        <v>1536</v>
      </c>
      <c r="E20" s="2">
        <v>1977</v>
      </c>
      <c r="F20" s="2">
        <v>1251</v>
      </c>
      <c r="G20" s="2">
        <v>3120</v>
      </c>
      <c r="H20" s="5"/>
      <c r="I20" s="2">
        <v>0.4372331340734415</v>
      </c>
      <c r="J20" s="2">
        <v>0.2516339220151142</v>
      </c>
      <c r="K20" s="2">
        <v>0.48761904761904762</v>
      </c>
      <c r="L20" s="2">
        <v>0.58162751342998575</v>
      </c>
      <c r="M20" s="2">
        <v>0.55113024757804085</v>
      </c>
      <c r="N20" s="53"/>
    </row>
    <row r="21" spans="1:14" x14ac:dyDescent="0.25">
      <c r="A21" s="9" t="s">
        <v>110</v>
      </c>
      <c r="B21" s="2">
        <v>3513</v>
      </c>
      <c r="C21" s="2">
        <v>4371</v>
      </c>
      <c r="D21" s="2">
        <v>1553</v>
      </c>
      <c r="E21" s="2">
        <v>1960</v>
      </c>
      <c r="F21" s="2">
        <v>1795</v>
      </c>
      <c r="G21" s="2">
        <v>2576</v>
      </c>
      <c r="H21" s="51"/>
      <c r="I21" s="2">
        <v>0.44207230287503557</v>
      </c>
      <c r="J21" s="2">
        <v>0.22797914604925959</v>
      </c>
      <c r="K21" s="2">
        <v>0.4527036875091095</v>
      </c>
      <c r="L21" s="2">
        <v>0.51588012743926726</v>
      </c>
      <c r="M21" s="2">
        <v>0.4638590203106332</v>
      </c>
      <c r="N21" s="53"/>
    </row>
    <row r="22" spans="1:14" x14ac:dyDescent="0.25">
      <c r="A22" s="9" t="s">
        <v>111</v>
      </c>
      <c r="B22" s="2">
        <v>3513</v>
      </c>
      <c r="C22" s="2">
        <v>4371</v>
      </c>
      <c r="D22" s="2">
        <v>1448</v>
      </c>
      <c r="E22" s="2">
        <v>2065</v>
      </c>
      <c r="F22" s="2">
        <v>1884</v>
      </c>
      <c r="G22" s="2">
        <v>2487</v>
      </c>
      <c r="H22" s="54"/>
      <c r="I22" s="2">
        <v>0.41218331910048389</v>
      </c>
      <c r="J22" s="2">
        <v>0.20220903072886631</v>
      </c>
      <c r="K22" s="2">
        <v>0.42308254200146089</v>
      </c>
      <c r="L22" s="2">
        <v>0.49046354042495732</v>
      </c>
      <c r="M22" s="2">
        <v>0.43457382953181273</v>
      </c>
      <c r="N22" s="53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 x14ac:dyDescent="0.25">
      <c r="A24" s="3" t="s">
        <v>105</v>
      </c>
      <c r="B24" s="3" t="s">
        <v>8</v>
      </c>
      <c r="C24" s="3" t="s">
        <v>9</v>
      </c>
      <c r="D24" s="3" t="s">
        <v>1</v>
      </c>
      <c r="E24" s="3" t="s">
        <v>2</v>
      </c>
      <c r="F24" s="3" t="s">
        <v>3</v>
      </c>
      <c r="G24" s="3" t="s">
        <v>4</v>
      </c>
      <c r="H24" s="3"/>
      <c r="I24" s="3" t="s">
        <v>5</v>
      </c>
      <c r="J24" s="3" t="s">
        <v>106</v>
      </c>
      <c r="K24" s="3" t="s">
        <v>6</v>
      </c>
      <c r="L24" s="3" t="s">
        <v>10</v>
      </c>
      <c r="M24" s="3" t="s">
        <v>7</v>
      </c>
    </row>
    <row r="25" spans="1:14" x14ac:dyDescent="0.25">
      <c r="A25" s="20" t="s">
        <v>48</v>
      </c>
      <c r="B25" s="2">
        <v>3513</v>
      </c>
      <c r="C25" s="2">
        <v>4371</v>
      </c>
      <c r="D25" s="2">
        <v>2132</v>
      </c>
      <c r="E25" s="2">
        <v>1381</v>
      </c>
      <c r="F25" s="2">
        <v>2270</v>
      </c>
      <c r="G25" s="2">
        <v>2101</v>
      </c>
      <c r="H25" s="4"/>
      <c r="I25" s="2">
        <v>0.60688869911756338</v>
      </c>
      <c r="J25" s="2">
        <v>0.33001294711263968</v>
      </c>
      <c r="K25" s="2">
        <v>0.53872394188250161</v>
      </c>
      <c r="L25" s="2">
        <v>0.54385708182876513</v>
      </c>
      <c r="M25" s="2">
        <v>0.48432530667878237</v>
      </c>
      <c r="N25" s="53"/>
    </row>
    <row r="26" spans="1:14" x14ac:dyDescent="0.25">
      <c r="A26" s="20" t="s">
        <v>59</v>
      </c>
      <c r="B26" s="2">
        <v>3513</v>
      </c>
      <c r="C26" s="2">
        <v>4371</v>
      </c>
      <c r="D26" s="2">
        <v>2116</v>
      </c>
      <c r="E26" s="2">
        <v>1397</v>
      </c>
      <c r="F26" s="2">
        <v>2066</v>
      </c>
      <c r="G26" s="2">
        <v>2305</v>
      </c>
      <c r="H26" s="5"/>
      <c r="I26" s="2">
        <v>0.60233418730429833</v>
      </c>
      <c r="J26" s="2">
        <v>0.34022047541455813</v>
      </c>
      <c r="K26" s="2">
        <v>0.54996751137102018</v>
      </c>
      <c r="L26" s="2">
        <v>0.56430720685317248</v>
      </c>
      <c r="M26" s="2">
        <v>0.50597800095648016</v>
      </c>
      <c r="N26" s="53"/>
    </row>
    <row r="27" spans="1:14" x14ac:dyDescent="0.25">
      <c r="A27" s="20" t="s">
        <v>57</v>
      </c>
      <c r="B27" s="2">
        <v>3513</v>
      </c>
      <c r="C27" s="2">
        <v>4371</v>
      </c>
      <c r="D27" s="2">
        <v>1983</v>
      </c>
      <c r="E27" s="2">
        <v>1530</v>
      </c>
      <c r="F27" s="2">
        <v>1790</v>
      </c>
      <c r="G27" s="2">
        <v>2581</v>
      </c>
      <c r="H27" s="5"/>
      <c r="I27" s="2">
        <v>0.56447480785653292</v>
      </c>
      <c r="J27" s="2">
        <v>0.32597221630357165</v>
      </c>
      <c r="K27" s="2">
        <v>0.54433159483941795</v>
      </c>
      <c r="L27" s="2">
        <v>0.57670212174057012</v>
      </c>
      <c r="M27" s="2">
        <v>0.52557646435197458</v>
      </c>
      <c r="N27" s="53"/>
    </row>
    <row r="28" spans="1:14" x14ac:dyDescent="0.25">
      <c r="A28" s="9" t="s">
        <v>47</v>
      </c>
      <c r="B28" s="2">
        <v>3513</v>
      </c>
      <c r="C28" s="2">
        <v>4371</v>
      </c>
      <c r="D28" s="2">
        <v>1963</v>
      </c>
      <c r="E28" s="2">
        <v>1550</v>
      </c>
      <c r="F28" s="2">
        <v>2031</v>
      </c>
      <c r="G28" s="2">
        <v>2340</v>
      </c>
      <c r="H28" s="5"/>
      <c r="I28" s="2">
        <v>0.55878166808995156</v>
      </c>
      <c r="J28" s="2">
        <v>0.30568941010251532</v>
      </c>
      <c r="K28" s="2">
        <v>0.52297855335020638</v>
      </c>
      <c r="L28" s="2">
        <v>0.54651482364935577</v>
      </c>
      <c r="M28" s="2">
        <v>0.49148723084626939</v>
      </c>
      <c r="N28" s="53"/>
    </row>
    <row r="29" spans="1:14" x14ac:dyDescent="0.25">
      <c r="A29" s="20" t="s">
        <v>54</v>
      </c>
      <c r="B29" s="2">
        <v>3513</v>
      </c>
      <c r="C29" s="2">
        <v>4371</v>
      </c>
      <c r="D29" s="2">
        <v>2059</v>
      </c>
      <c r="E29" s="2">
        <v>1454</v>
      </c>
      <c r="F29" s="2">
        <v>2721</v>
      </c>
      <c r="G29" s="2">
        <v>1650</v>
      </c>
      <c r="H29" s="5"/>
      <c r="I29" s="2">
        <v>0.58610873896954174</v>
      </c>
      <c r="J29" s="2">
        <v>0.28238623155813297</v>
      </c>
      <c r="K29" s="2">
        <v>0.49656336669480289</v>
      </c>
      <c r="L29" s="2">
        <v>0.4811626515118837</v>
      </c>
      <c r="M29" s="2">
        <v>0.43075313807531379</v>
      </c>
    </row>
    <row r="30" spans="1:14" x14ac:dyDescent="0.25">
      <c r="A30" s="20" t="s">
        <v>43</v>
      </c>
      <c r="B30" s="2">
        <v>3513</v>
      </c>
      <c r="C30" s="2">
        <v>4371</v>
      </c>
      <c r="D30" s="2">
        <v>2032</v>
      </c>
      <c r="E30" s="2">
        <v>1481</v>
      </c>
      <c r="F30" s="2">
        <v>2712</v>
      </c>
      <c r="G30" s="2">
        <v>1659</v>
      </c>
      <c r="H30" s="5"/>
      <c r="I30" s="2">
        <v>0.57842300028465699</v>
      </c>
      <c r="J30" s="2">
        <v>0.27705594504212927</v>
      </c>
      <c r="K30" s="2">
        <v>0.49218844616688873</v>
      </c>
      <c r="L30" s="2">
        <v>0.47833723590509231</v>
      </c>
      <c r="M30" s="2">
        <v>0.42833052276559863</v>
      </c>
    </row>
    <row r="31" spans="1:14" x14ac:dyDescent="0.25">
      <c r="A31" s="20" t="s">
        <v>107</v>
      </c>
      <c r="B31" s="2">
        <v>3513</v>
      </c>
      <c r="C31" s="2">
        <v>4371</v>
      </c>
      <c r="D31" s="2">
        <v>2014</v>
      </c>
      <c r="E31" s="2">
        <v>1499</v>
      </c>
      <c r="F31" s="2">
        <v>2509</v>
      </c>
      <c r="G31" s="2">
        <v>1862</v>
      </c>
      <c r="H31" s="5"/>
      <c r="I31" s="2">
        <v>0.57329917449473389</v>
      </c>
      <c r="J31" s="2">
        <v>0.28644567923178804</v>
      </c>
      <c r="K31" s="2">
        <v>0.5012444001991041</v>
      </c>
      <c r="L31" s="2">
        <v>0.49964073340510995</v>
      </c>
      <c r="M31" s="2">
        <v>0.44527968162723858</v>
      </c>
    </row>
    <row r="32" spans="1:14" x14ac:dyDescent="0.25">
      <c r="A32" s="20" t="s">
        <v>49</v>
      </c>
      <c r="B32" s="2">
        <v>3513</v>
      </c>
      <c r="C32" s="2">
        <v>4371</v>
      </c>
      <c r="D32" s="2">
        <v>1935</v>
      </c>
      <c r="E32" s="2">
        <v>1578</v>
      </c>
      <c r="F32" s="2">
        <v>2025</v>
      </c>
      <c r="G32" s="2">
        <v>2346</v>
      </c>
      <c r="H32" s="5"/>
      <c r="I32" s="2">
        <v>0.55081127241673788</v>
      </c>
      <c r="J32" s="2">
        <v>0.29951204539313314</v>
      </c>
      <c r="K32" s="2">
        <v>0.51786431152147738</v>
      </c>
      <c r="L32" s="2">
        <v>0.54324784542674454</v>
      </c>
      <c r="M32" s="2">
        <v>0.48863636363636365</v>
      </c>
    </row>
    <row r="33" spans="1:14" x14ac:dyDescent="0.25">
      <c r="A33" s="20" t="s">
        <v>109</v>
      </c>
      <c r="B33" s="2">
        <v>3513</v>
      </c>
      <c r="C33" s="2">
        <v>4371</v>
      </c>
      <c r="D33" s="2">
        <v>1889</v>
      </c>
      <c r="E33" s="2">
        <v>1624</v>
      </c>
      <c r="F33" s="2">
        <v>2256</v>
      </c>
      <c r="G33" s="2">
        <v>2115</v>
      </c>
      <c r="H33" s="5"/>
      <c r="I33" s="2">
        <v>0.53771705095360089</v>
      </c>
      <c r="J33" s="2">
        <v>0.27466264835124798</v>
      </c>
      <c r="K33" s="2">
        <v>0.49334029772786631</v>
      </c>
      <c r="L33" s="2">
        <v>0.510694531058697</v>
      </c>
      <c r="M33" s="2">
        <v>0.45572979493365501</v>
      </c>
    </row>
    <row r="34" spans="1:14" x14ac:dyDescent="0.25">
      <c r="A34" s="9" t="s">
        <v>36</v>
      </c>
      <c r="B34" s="2">
        <v>3513</v>
      </c>
      <c r="C34" s="2">
        <v>4371</v>
      </c>
      <c r="D34" s="2">
        <v>1870</v>
      </c>
      <c r="E34" s="2">
        <v>1643</v>
      </c>
      <c r="F34" s="2">
        <v>2512</v>
      </c>
      <c r="G34" s="2">
        <v>1859</v>
      </c>
      <c r="H34" s="5"/>
      <c r="I34" s="2">
        <v>0.53230856817534866</v>
      </c>
      <c r="J34" s="2">
        <v>0.25487245710476486</v>
      </c>
      <c r="K34" s="2">
        <v>0.47371754274857497</v>
      </c>
      <c r="L34" s="2">
        <v>0.47879264922880349</v>
      </c>
      <c r="M34" s="2">
        <v>0.42674577818347786</v>
      </c>
    </row>
    <row r="35" spans="1:14" x14ac:dyDescent="0.25">
      <c r="A35" s="20" t="s">
        <v>108</v>
      </c>
      <c r="B35" s="2">
        <v>3513</v>
      </c>
      <c r="C35" s="2">
        <v>4371</v>
      </c>
      <c r="D35" s="2">
        <v>1803</v>
      </c>
      <c r="E35" s="2">
        <v>1710</v>
      </c>
      <c r="F35" s="2">
        <v>1771</v>
      </c>
      <c r="G35" s="2">
        <v>2600</v>
      </c>
      <c r="H35" s="5"/>
      <c r="I35" s="2">
        <v>0.5132365499573015</v>
      </c>
      <c r="J35" s="2">
        <v>0.2843500133026719</v>
      </c>
      <c r="K35" s="2">
        <v>0.50881896430083251</v>
      </c>
      <c r="L35" s="2">
        <v>0.55386251829077493</v>
      </c>
      <c r="M35" s="2">
        <v>0.50447677672076108</v>
      </c>
    </row>
    <row r="36" spans="1:14" x14ac:dyDescent="0.25">
      <c r="A36" s="20" t="s">
        <v>58</v>
      </c>
      <c r="B36" s="2">
        <v>3513</v>
      </c>
      <c r="C36" s="2">
        <v>4371</v>
      </c>
      <c r="D36" s="2">
        <v>1754</v>
      </c>
      <c r="E36" s="2">
        <v>1759</v>
      </c>
      <c r="F36" s="2">
        <v>1526</v>
      </c>
      <c r="G36" s="2">
        <v>2845</v>
      </c>
      <c r="H36" s="5"/>
      <c r="I36" s="2">
        <v>0.49928835752917733</v>
      </c>
      <c r="J36" s="2">
        <v>0.28713303609676916</v>
      </c>
      <c r="K36" s="2">
        <v>0.51641395554247027</v>
      </c>
      <c r="L36" s="2">
        <v>0.57634850924964509</v>
      </c>
      <c r="M36" s="2">
        <v>0.53475609756097564</v>
      </c>
    </row>
    <row r="37" spans="1:14" x14ac:dyDescent="0.25">
      <c r="A37" s="9" t="s">
        <v>44</v>
      </c>
      <c r="B37" s="2">
        <v>3513</v>
      </c>
      <c r="C37" s="2">
        <v>4371</v>
      </c>
      <c r="D37" s="2">
        <v>1721</v>
      </c>
      <c r="E37" s="2">
        <v>1792</v>
      </c>
      <c r="F37" s="2">
        <v>1683</v>
      </c>
      <c r="G37" s="2">
        <v>2688</v>
      </c>
      <c r="H37" s="5"/>
      <c r="I37" s="2">
        <v>0.48989467691431826</v>
      </c>
      <c r="J37" s="2">
        <v>0.27063176391782401</v>
      </c>
      <c r="K37" s="2">
        <v>0.4976145727916727</v>
      </c>
      <c r="L37" s="2">
        <v>0.55279083431257336</v>
      </c>
      <c r="M37" s="2">
        <v>0.50558166862514686</v>
      </c>
    </row>
    <row r="38" spans="1:14" x14ac:dyDescent="0.25">
      <c r="A38" s="9" t="s">
        <v>45</v>
      </c>
      <c r="B38" s="2">
        <v>3513</v>
      </c>
      <c r="C38" s="2">
        <v>4371</v>
      </c>
      <c r="D38" s="2">
        <v>1689</v>
      </c>
      <c r="E38" s="2">
        <v>1824</v>
      </c>
      <c r="F38" s="2">
        <v>1539</v>
      </c>
      <c r="G38" s="2">
        <v>2832</v>
      </c>
      <c r="H38" s="5"/>
      <c r="I38" s="2">
        <v>0.48078565328778822</v>
      </c>
      <c r="J38" s="2">
        <v>0.27132953500521734</v>
      </c>
      <c r="K38" s="2">
        <v>0.50111259457053858</v>
      </c>
      <c r="L38" s="2">
        <v>0.56574081171195345</v>
      </c>
      <c r="M38" s="2">
        <v>0.52323420074349447</v>
      </c>
    </row>
    <row r="39" spans="1:14" x14ac:dyDescent="0.25">
      <c r="A39" s="9" t="s">
        <v>56</v>
      </c>
      <c r="B39" s="2">
        <v>3513</v>
      </c>
      <c r="C39" s="2">
        <v>4371</v>
      </c>
      <c r="D39" s="2">
        <v>1536</v>
      </c>
      <c r="E39" s="2">
        <v>1977</v>
      </c>
      <c r="F39" s="2">
        <v>1251</v>
      </c>
      <c r="G39" s="2">
        <v>3120</v>
      </c>
      <c r="H39" s="5"/>
      <c r="I39" s="2">
        <v>0.4372331340734415</v>
      </c>
      <c r="J39" s="2">
        <v>0.2516339220151142</v>
      </c>
      <c r="K39" s="2">
        <v>0.48761904761904762</v>
      </c>
      <c r="L39" s="2">
        <v>0.58162751342998575</v>
      </c>
      <c r="M39" s="2">
        <v>0.55113024757804085</v>
      </c>
    </row>
    <row r="40" spans="1:14" x14ac:dyDescent="0.25">
      <c r="A40" s="9" t="s">
        <v>35</v>
      </c>
      <c r="B40" s="2">
        <v>3513</v>
      </c>
      <c r="C40" s="2">
        <v>4371</v>
      </c>
      <c r="D40" s="2">
        <v>1799</v>
      </c>
      <c r="E40" s="2">
        <v>1714</v>
      </c>
      <c r="F40" s="2">
        <v>2626</v>
      </c>
      <c r="G40" s="2">
        <v>1745</v>
      </c>
      <c r="H40" s="5"/>
      <c r="I40" s="2">
        <v>0.51209792200398518</v>
      </c>
      <c r="J40" s="2">
        <v>0.23334255654296152</v>
      </c>
      <c r="K40" s="2">
        <v>0.45326278659611996</v>
      </c>
      <c r="L40" s="2">
        <v>0.45551736810384114</v>
      </c>
      <c r="M40" s="2">
        <v>0.40655367231638417</v>
      </c>
      <c r="N40" s="53"/>
    </row>
    <row r="41" spans="1:14" x14ac:dyDescent="0.25">
      <c r="A41" s="9" t="s">
        <v>53</v>
      </c>
      <c r="B41" s="2">
        <v>3513</v>
      </c>
      <c r="C41" s="2">
        <v>4371</v>
      </c>
      <c r="D41" s="2">
        <v>1745</v>
      </c>
      <c r="E41" s="2">
        <v>1768</v>
      </c>
      <c r="F41" s="2">
        <v>2254</v>
      </c>
      <c r="G41" s="2">
        <v>2117</v>
      </c>
      <c r="H41" s="5"/>
      <c r="I41" s="2">
        <v>0.49672644463421578</v>
      </c>
      <c r="J41" s="2">
        <v>0.24365797450730259</v>
      </c>
      <c r="K41" s="2">
        <v>0.46458998935037271</v>
      </c>
      <c r="L41" s="2">
        <v>0.49063771734439399</v>
      </c>
      <c r="M41" s="2">
        <v>0.43635908977244309</v>
      </c>
      <c r="N41" s="53"/>
    </row>
    <row r="42" spans="1:14" x14ac:dyDescent="0.25">
      <c r="A42" s="9" t="s">
        <v>34</v>
      </c>
      <c r="B42" s="2">
        <v>3513</v>
      </c>
      <c r="C42" s="2">
        <v>4371</v>
      </c>
      <c r="D42" s="2">
        <v>1676</v>
      </c>
      <c r="E42" s="2">
        <v>1837</v>
      </c>
      <c r="F42" s="2">
        <v>2187</v>
      </c>
      <c r="G42" s="2">
        <v>2184</v>
      </c>
      <c r="H42" s="5"/>
      <c r="I42" s="2">
        <v>0.47708511243951041</v>
      </c>
      <c r="J42" s="2">
        <v>0.23299451950209435</v>
      </c>
      <c r="K42" s="2">
        <v>0.45444685466377438</v>
      </c>
      <c r="L42" s="2">
        <v>0.48850408253382144</v>
      </c>
      <c r="M42" s="2">
        <v>0.43385969453792389</v>
      </c>
      <c r="N42" s="53"/>
    </row>
    <row r="43" spans="1:14" x14ac:dyDescent="0.25">
      <c r="A43" s="9" t="s">
        <v>110</v>
      </c>
      <c r="B43" s="2">
        <v>3513</v>
      </c>
      <c r="C43" s="2">
        <v>4371</v>
      </c>
      <c r="D43" s="2">
        <v>1553</v>
      </c>
      <c r="E43" s="2">
        <v>1960</v>
      </c>
      <c r="F43" s="2">
        <v>1795</v>
      </c>
      <c r="G43" s="2">
        <v>2576</v>
      </c>
      <c r="H43" s="51"/>
      <c r="I43" s="2">
        <v>0.44207230287503557</v>
      </c>
      <c r="J43" s="2">
        <v>0.22797914604925959</v>
      </c>
      <c r="K43" s="2">
        <v>0.4527036875091095</v>
      </c>
      <c r="L43" s="2">
        <v>0.51588012743926726</v>
      </c>
      <c r="M43" s="2">
        <v>0.4638590203106332</v>
      </c>
      <c r="N43" s="53"/>
    </row>
    <row r="44" spans="1:14" x14ac:dyDescent="0.25">
      <c r="A44" s="9" t="s">
        <v>111</v>
      </c>
      <c r="B44" s="2">
        <v>3513</v>
      </c>
      <c r="C44" s="2">
        <v>4371</v>
      </c>
      <c r="D44" s="2">
        <v>1448</v>
      </c>
      <c r="E44" s="2">
        <v>2065</v>
      </c>
      <c r="F44" s="2">
        <v>1884</v>
      </c>
      <c r="G44" s="2">
        <v>2487</v>
      </c>
      <c r="H44" s="54"/>
      <c r="I44" s="2">
        <v>0.41218331910048389</v>
      </c>
      <c r="J44" s="2">
        <v>0.20220903072886631</v>
      </c>
      <c r="K44" s="2">
        <v>0.42308254200146089</v>
      </c>
      <c r="L44" s="2">
        <v>0.49046354042495732</v>
      </c>
      <c r="M44" s="2">
        <v>0.43457382953181273</v>
      </c>
      <c r="N44" s="53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4" x14ac:dyDescent="0.25">
      <c r="A46" s="3" t="s">
        <v>105</v>
      </c>
      <c r="B46" s="3" t="s">
        <v>8</v>
      </c>
      <c r="C46" s="3" t="s">
        <v>9</v>
      </c>
      <c r="D46" s="3" t="s">
        <v>1</v>
      </c>
      <c r="E46" s="3" t="s">
        <v>2</v>
      </c>
      <c r="F46" s="3" t="s">
        <v>3</v>
      </c>
      <c r="G46" s="3" t="s">
        <v>4</v>
      </c>
      <c r="H46" s="3"/>
      <c r="I46" s="3" t="s">
        <v>5</v>
      </c>
      <c r="J46" s="3" t="s">
        <v>106</v>
      </c>
      <c r="K46" s="3" t="s">
        <v>6</v>
      </c>
      <c r="L46" s="3" t="s">
        <v>10</v>
      </c>
      <c r="M46" s="3" t="s">
        <v>7</v>
      </c>
    </row>
    <row r="47" spans="1:14" x14ac:dyDescent="0.25">
      <c r="A47" s="20" t="s">
        <v>48</v>
      </c>
      <c r="B47" s="2">
        <v>3513</v>
      </c>
      <c r="C47" s="2">
        <v>4371</v>
      </c>
      <c r="D47" s="2">
        <v>2132</v>
      </c>
      <c r="E47" s="2">
        <v>1381</v>
      </c>
      <c r="F47" s="2">
        <v>2270</v>
      </c>
      <c r="G47" s="2">
        <v>2101</v>
      </c>
      <c r="H47" s="4"/>
      <c r="I47" s="2">
        <v>0.60688869911756338</v>
      </c>
      <c r="J47" s="2">
        <v>0.33001294711263968</v>
      </c>
      <c r="K47" s="2">
        <v>0.53872394188250161</v>
      </c>
      <c r="L47" s="2">
        <v>0.54385708182876513</v>
      </c>
      <c r="M47" s="2">
        <v>0.48432530667878237</v>
      </c>
      <c r="N47" s="53"/>
    </row>
    <row r="48" spans="1:14" x14ac:dyDescent="0.25">
      <c r="A48" s="20" t="s">
        <v>59</v>
      </c>
      <c r="B48" s="2">
        <v>3513</v>
      </c>
      <c r="C48" s="2">
        <v>4371</v>
      </c>
      <c r="D48" s="2">
        <v>2116</v>
      </c>
      <c r="E48" s="2">
        <v>1397</v>
      </c>
      <c r="F48" s="2">
        <v>2066</v>
      </c>
      <c r="G48" s="2">
        <v>2305</v>
      </c>
      <c r="H48" s="5"/>
      <c r="I48" s="2">
        <v>0.60233418730429833</v>
      </c>
      <c r="J48" s="2">
        <v>0.34022047541455813</v>
      </c>
      <c r="K48" s="2">
        <v>0.54996751137102018</v>
      </c>
      <c r="L48" s="2">
        <v>0.56430720685317248</v>
      </c>
      <c r="M48" s="2">
        <v>0.50597800095648016</v>
      </c>
      <c r="N48" s="53"/>
    </row>
    <row r="49" spans="1:14" x14ac:dyDescent="0.25">
      <c r="A49" s="20" t="s">
        <v>107</v>
      </c>
      <c r="B49" s="2">
        <v>3513</v>
      </c>
      <c r="C49" s="2">
        <v>4371</v>
      </c>
      <c r="D49" s="2">
        <v>2014</v>
      </c>
      <c r="E49" s="2">
        <v>1499</v>
      </c>
      <c r="F49" s="2">
        <v>2509</v>
      </c>
      <c r="G49" s="2">
        <v>1862</v>
      </c>
      <c r="H49" s="5"/>
      <c r="I49" s="2">
        <v>0.57329917449473389</v>
      </c>
      <c r="J49" s="2">
        <v>0.28644567923178804</v>
      </c>
      <c r="K49" s="2">
        <v>0.5012444001991041</v>
      </c>
      <c r="L49" s="2">
        <v>0.49964073340510995</v>
      </c>
      <c r="M49" s="2">
        <v>0.44527968162723858</v>
      </c>
      <c r="N49" s="53"/>
    </row>
    <row r="50" spans="1:14" x14ac:dyDescent="0.25">
      <c r="A50" s="20" t="s">
        <v>57</v>
      </c>
      <c r="B50" s="2">
        <v>3513</v>
      </c>
      <c r="C50" s="2">
        <v>4371</v>
      </c>
      <c r="D50" s="2">
        <v>1983</v>
      </c>
      <c r="E50" s="2">
        <v>1530</v>
      </c>
      <c r="F50" s="2">
        <v>1790</v>
      </c>
      <c r="G50" s="2">
        <v>2581</v>
      </c>
      <c r="H50" s="5"/>
      <c r="I50" s="2">
        <v>0.56447480785653292</v>
      </c>
      <c r="J50" s="2">
        <v>0.32597221630357165</v>
      </c>
      <c r="K50" s="2">
        <v>0.54433159483941795</v>
      </c>
      <c r="L50" s="2">
        <v>0.57670212174057012</v>
      </c>
      <c r="M50" s="2">
        <v>0.52557646435197458</v>
      </c>
      <c r="N50" s="53"/>
    </row>
    <row r="51" spans="1:14" x14ac:dyDescent="0.25">
      <c r="A51" s="9" t="s">
        <v>47</v>
      </c>
      <c r="B51" s="2">
        <v>3513</v>
      </c>
      <c r="C51" s="2">
        <v>4371</v>
      </c>
      <c r="D51" s="2">
        <v>1963</v>
      </c>
      <c r="E51" s="2">
        <v>1550</v>
      </c>
      <c r="F51" s="2">
        <v>2031</v>
      </c>
      <c r="G51" s="2">
        <v>2340</v>
      </c>
      <c r="H51" s="5"/>
      <c r="I51" s="2">
        <v>0.55878166808995156</v>
      </c>
      <c r="J51" s="2">
        <v>0.30568941010251532</v>
      </c>
      <c r="K51" s="2">
        <v>0.52297855335020638</v>
      </c>
      <c r="L51" s="2">
        <v>0.54651482364935577</v>
      </c>
      <c r="M51" s="2">
        <v>0.49148723084626939</v>
      </c>
      <c r="N51" s="53"/>
    </row>
    <row r="52" spans="1:14" x14ac:dyDescent="0.25">
      <c r="A52" s="20" t="s">
        <v>49</v>
      </c>
      <c r="B52" s="2">
        <v>3513</v>
      </c>
      <c r="C52" s="2">
        <v>4371</v>
      </c>
      <c r="D52" s="2">
        <v>1935</v>
      </c>
      <c r="E52" s="2">
        <v>1578</v>
      </c>
      <c r="F52" s="2">
        <v>2025</v>
      </c>
      <c r="G52" s="2">
        <v>2346</v>
      </c>
      <c r="H52" s="5"/>
      <c r="I52" s="2">
        <v>0.55081127241673788</v>
      </c>
      <c r="J52" s="2">
        <v>0.29951204539313314</v>
      </c>
      <c r="K52" s="2">
        <v>0.51786431152147738</v>
      </c>
      <c r="L52" s="2">
        <v>0.54324784542674454</v>
      </c>
      <c r="M52" s="2">
        <v>0.48863636363636365</v>
      </c>
      <c r="N52" s="53"/>
    </row>
    <row r="53" spans="1:14" x14ac:dyDescent="0.25">
      <c r="A53" s="20" t="s">
        <v>108</v>
      </c>
      <c r="B53" s="2">
        <v>3513</v>
      </c>
      <c r="C53" s="2">
        <v>4371</v>
      </c>
      <c r="D53" s="2">
        <v>1803</v>
      </c>
      <c r="E53" s="2">
        <v>1710</v>
      </c>
      <c r="F53" s="2">
        <v>1771</v>
      </c>
      <c r="G53" s="2">
        <v>2600</v>
      </c>
      <c r="H53" s="5"/>
      <c r="I53" s="2">
        <v>0.5132365499573015</v>
      </c>
      <c r="J53" s="2">
        <v>0.2843500133026719</v>
      </c>
      <c r="K53" s="2">
        <v>0.50881896430083251</v>
      </c>
      <c r="L53" s="2">
        <v>0.55386251829077493</v>
      </c>
      <c r="M53" s="2">
        <v>0.50447677672076108</v>
      </c>
      <c r="N53" s="53"/>
    </row>
    <row r="54" spans="1:14" x14ac:dyDescent="0.25">
      <c r="A54" s="20" t="s">
        <v>58</v>
      </c>
      <c r="B54" s="2">
        <v>3513</v>
      </c>
      <c r="C54" s="2">
        <v>4371</v>
      </c>
      <c r="D54" s="2">
        <v>1754</v>
      </c>
      <c r="E54" s="2">
        <v>1759</v>
      </c>
      <c r="F54" s="2">
        <v>1526</v>
      </c>
      <c r="G54" s="2">
        <v>2845</v>
      </c>
      <c r="H54" s="5"/>
      <c r="I54" s="2">
        <v>0.49928835752917733</v>
      </c>
      <c r="J54" s="2">
        <v>0.28713303609676916</v>
      </c>
      <c r="K54" s="2">
        <v>0.51641395554247027</v>
      </c>
      <c r="L54" s="2">
        <v>0.57634850924964509</v>
      </c>
      <c r="M54" s="2">
        <v>0.53475609756097564</v>
      </c>
      <c r="N54" s="53"/>
    </row>
    <row r="55" spans="1:14" x14ac:dyDescent="0.25">
      <c r="A55" s="9" t="s">
        <v>45</v>
      </c>
      <c r="B55" s="2">
        <v>3513</v>
      </c>
      <c r="C55" s="2">
        <v>4371</v>
      </c>
      <c r="D55" s="2">
        <v>1689</v>
      </c>
      <c r="E55" s="2">
        <v>1824</v>
      </c>
      <c r="F55" s="2">
        <v>1539</v>
      </c>
      <c r="G55" s="2">
        <v>2832</v>
      </c>
      <c r="H55" s="5"/>
      <c r="I55" s="2">
        <v>0.48078565328778822</v>
      </c>
      <c r="J55" s="2">
        <v>0.27132953500521734</v>
      </c>
      <c r="K55" s="2">
        <v>0.50111259457053858</v>
      </c>
      <c r="L55" s="2">
        <v>0.56574081171195345</v>
      </c>
      <c r="M55" s="2">
        <v>0.52323420074349447</v>
      </c>
      <c r="N55" s="53"/>
    </row>
    <row r="56" spans="1:14" x14ac:dyDescent="0.25">
      <c r="A56" s="20" t="s">
        <v>54</v>
      </c>
      <c r="B56" s="2">
        <v>3513</v>
      </c>
      <c r="C56" s="2">
        <v>4371</v>
      </c>
      <c r="D56" s="2">
        <v>2059</v>
      </c>
      <c r="E56" s="2">
        <v>1454</v>
      </c>
      <c r="F56" s="2">
        <v>2721</v>
      </c>
      <c r="G56" s="2">
        <v>1650</v>
      </c>
      <c r="H56" s="5"/>
      <c r="I56" s="2">
        <v>0.58610873896954174</v>
      </c>
      <c r="J56" s="2">
        <v>0.28238623155813297</v>
      </c>
      <c r="K56" s="2">
        <v>0.49656336669480289</v>
      </c>
      <c r="L56" s="2">
        <v>0.4811626515118837</v>
      </c>
      <c r="M56" s="2">
        <v>0.43075313807531379</v>
      </c>
    </row>
    <row r="57" spans="1:14" x14ac:dyDescent="0.25">
      <c r="A57" s="20" t="s">
        <v>43</v>
      </c>
      <c r="B57" s="2">
        <v>3513</v>
      </c>
      <c r="C57" s="2">
        <v>4371</v>
      </c>
      <c r="D57" s="2">
        <v>2032</v>
      </c>
      <c r="E57" s="2">
        <v>1481</v>
      </c>
      <c r="F57" s="2">
        <v>2712</v>
      </c>
      <c r="G57" s="2">
        <v>1659</v>
      </c>
      <c r="H57" s="5"/>
      <c r="I57" s="2">
        <v>0.57842300028465699</v>
      </c>
      <c r="J57" s="2">
        <v>0.27705594504212927</v>
      </c>
      <c r="K57" s="2">
        <v>0.49218844616688873</v>
      </c>
      <c r="L57" s="2">
        <v>0.47833723590509231</v>
      </c>
      <c r="M57" s="2">
        <v>0.42833052276559863</v>
      </c>
    </row>
    <row r="58" spans="1:14" x14ac:dyDescent="0.25">
      <c r="A58" s="20" t="s">
        <v>109</v>
      </c>
      <c r="B58" s="2">
        <v>3513</v>
      </c>
      <c r="C58" s="2">
        <v>4371</v>
      </c>
      <c r="D58" s="2">
        <v>1889</v>
      </c>
      <c r="E58" s="2">
        <v>1624</v>
      </c>
      <c r="F58" s="2">
        <v>2256</v>
      </c>
      <c r="G58" s="2">
        <v>2115</v>
      </c>
      <c r="H58" s="5"/>
      <c r="I58" s="2">
        <v>0.53771705095360089</v>
      </c>
      <c r="J58" s="2">
        <v>0.27466264835124798</v>
      </c>
      <c r="K58" s="2">
        <v>0.49334029772786631</v>
      </c>
      <c r="L58" s="2">
        <v>0.510694531058697</v>
      </c>
      <c r="M58" s="2">
        <v>0.45572979493365501</v>
      </c>
    </row>
    <row r="59" spans="1:14" x14ac:dyDescent="0.25">
      <c r="A59" s="9" t="s">
        <v>36</v>
      </c>
      <c r="B59" s="2">
        <v>3513</v>
      </c>
      <c r="C59" s="2">
        <v>4371</v>
      </c>
      <c r="D59" s="2">
        <v>1870</v>
      </c>
      <c r="E59" s="2">
        <v>1643</v>
      </c>
      <c r="F59" s="2">
        <v>2512</v>
      </c>
      <c r="G59" s="2">
        <v>1859</v>
      </c>
      <c r="H59" s="5"/>
      <c r="I59" s="2">
        <v>0.53230856817534866</v>
      </c>
      <c r="J59" s="2">
        <v>0.25487245710476486</v>
      </c>
      <c r="K59" s="2">
        <v>0.47371754274857497</v>
      </c>
      <c r="L59" s="2">
        <v>0.47879264922880349</v>
      </c>
      <c r="M59" s="2">
        <v>0.42674577818347786</v>
      </c>
    </row>
    <row r="60" spans="1:14" x14ac:dyDescent="0.25">
      <c r="A60" s="9" t="s">
        <v>35</v>
      </c>
      <c r="B60" s="2">
        <v>3513</v>
      </c>
      <c r="C60" s="2">
        <v>4371</v>
      </c>
      <c r="D60" s="2">
        <v>1799</v>
      </c>
      <c r="E60" s="2">
        <v>1714</v>
      </c>
      <c r="F60" s="2">
        <v>2626</v>
      </c>
      <c r="G60" s="2">
        <v>1745</v>
      </c>
      <c r="H60" s="5"/>
      <c r="I60" s="2">
        <v>0.51209792200398518</v>
      </c>
      <c r="J60" s="2">
        <v>0.23334255654296152</v>
      </c>
      <c r="K60" s="2">
        <v>0.45326278659611996</v>
      </c>
      <c r="L60" s="2">
        <v>0.45551736810384114</v>
      </c>
      <c r="M60" s="2">
        <v>0.40655367231638417</v>
      </c>
    </row>
    <row r="61" spans="1:14" x14ac:dyDescent="0.25">
      <c r="A61" s="9" t="s">
        <v>53</v>
      </c>
      <c r="B61" s="2">
        <v>3513</v>
      </c>
      <c r="C61" s="2">
        <v>4371</v>
      </c>
      <c r="D61" s="2">
        <v>1745</v>
      </c>
      <c r="E61" s="2">
        <v>1768</v>
      </c>
      <c r="F61" s="2">
        <v>2254</v>
      </c>
      <c r="G61" s="2">
        <v>2117</v>
      </c>
      <c r="H61" s="5"/>
      <c r="I61" s="2">
        <v>0.49672644463421578</v>
      </c>
      <c r="J61" s="2">
        <v>0.24365797450730259</v>
      </c>
      <c r="K61" s="2">
        <v>0.46458998935037271</v>
      </c>
      <c r="L61" s="2">
        <v>0.49063771734439399</v>
      </c>
      <c r="M61" s="2">
        <v>0.43635908977244309</v>
      </c>
    </row>
    <row r="62" spans="1:14" x14ac:dyDescent="0.25">
      <c r="A62" s="9" t="s">
        <v>44</v>
      </c>
      <c r="B62" s="2">
        <v>3513</v>
      </c>
      <c r="C62" s="2">
        <v>4371</v>
      </c>
      <c r="D62" s="2">
        <v>1721</v>
      </c>
      <c r="E62" s="2">
        <v>1792</v>
      </c>
      <c r="F62" s="2">
        <v>1683</v>
      </c>
      <c r="G62" s="2">
        <v>2688</v>
      </c>
      <c r="H62" s="5"/>
      <c r="I62" s="2">
        <v>0.48989467691431826</v>
      </c>
      <c r="J62" s="2">
        <v>0.27063176391782401</v>
      </c>
      <c r="K62" s="2">
        <v>0.4976145727916727</v>
      </c>
      <c r="L62" s="2">
        <v>0.55279083431257336</v>
      </c>
      <c r="M62" s="2">
        <v>0.50558166862514686</v>
      </c>
    </row>
    <row r="63" spans="1:14" x14ac:dyDescent="0.25">
      <c r="A63" s="9" t="s">
        <v>34</v>
      </c>
      <c r="B63" s="2">
        <v>3513</v>
      </c>
      <c r="C63" s="2">
        <v>4371</v>
      </c>
      <c r="D63" s="2">
        <v>1676</v>
      </c>
      <c r="E63" s="2">
        <v>1837</v>
      </c>
      <c r="F63" s="2">
        <v>2187</v>
      </c>
      <c r="G63" s="2">
        <v>2184</v>
      </c>
      <c r="H63" s="5"/>
      <c r="I63" s="2">
        <v>0.47708511243951041</v>
      </c>
      <c r="J63" s="2">
        <v>0.23299451950209435</v>
      </c>
      <c r="K63" s="2">
        <v>0.45444685466377438</v>
      </c>
      <c r="L63" s="2">
        <v>0.48850408253382144</v>
      </c>
      <c r="M63" s="2">
        <v>0.43385969453792389</v>
      </c>
    </row>
    <row r="64" spans="1:14" x14ac:dyDescent="0.25">
      <c r="A64" s="9" t="s">
        <v>110</v>
      </c>
      <c r="B64" s="2">
        <v>3513</v>
      </c>
      <c r="C64" s="2">
        <v>4371</v>
      </c>
      <c r="D64" s="2">
        <v>1553</v>
      </c>
      <c r="E64" s="2">
        <v>1960</v>
      </c>
      <c r="F64" s="2">
        <v>1795</v>
      </c>
      <c r="G64" s="2">
        <v>2576</v>
      </c>
      <c r="H64" s="5"/>
      <c r="I64" s="2">
        <v>0.44207230287503557</v>
      </c>
      <c r="J64" s="2">
        <v>0.22797914604925959</v>
      </c>
      <c r="K64" s="2">
        <v>0.4527036875091095</v>
      </c>
      <c r="L64" s="2">
        <v>0.51588012743926726</v>
      </c>
      <c r="M64" s="2">
        <v>0.4638590203106332</v>
      </c>
    </row>
    <row r="65" spans="1:14" x14ac:dyDescent="0.25">
      <c r="A65" s="9" t="s">
        <v>56</v>
      </c>
      <c r="B65" s="2">
        <v>3513</v>
      </c>
      <c r="C65" s="2">
        <v>4371</v>
      </c>
      <c r="D65" s="2">
        <v>1536</v>
      </c>
      <c r="E65" s="2">
        <v>1977</v>
      </c>
      <c r="F65" s="2">
        <v>1251</v>
      </c>
      <c r="G65" s="2">
        <v>3120</v>
      </c>
      <c r="H65" s="51"/>
      <c r="I65" s="2">
        <v>0.4372331340734415</v>
      </c>
      <c r="J65" s="2">
        <v>0.2516339220151142</v>
      </c>
      <c r="K65" s="2">
        <v>0.48761904761904762</v>
      </c>
      <c r="L65" s="2">
        <v>0.58162751342998575</v>
      </c>
      <c r="M65" s="2">
        <v>0.55113024757804085</v>
      </c>
    </row>
    <row r="66" spans="1:14" x14ac:dyDescent="0.25">
      <c r="A66" s="9" t="s">
        <v>111</v>
      </c>
      <c r="B66" s="2">
        <v>3513</v>
      </c>
      <c r="C66" s="2">
        <v>4371</v>
      </c>
      <c r="D66" s="2">
        <v>1448</v>
      </c>
      <c r="E66" s="2">
        <v>2065</v>
      </c>
      <c r="F66" s="2">
        <v>1884</v>
      </c>
      <c r="G66" s="2">
        <v>2487</v>
      </c>
      <c r="H66" s="54"/>
      <c r="I66" s="2">
        <v>0.41218331910048389</v>
      </c>
      <c r="J66" s="2">
        <v>0.20220903072886631</v>
      </c>
      <c r="K66" s="2">
        <v>0.42308254200146089</v>
      </c>
      <c r="L66" s="2">
        <v>0.49046354042495732</v>
      </c>
      <c r="M66" s="2">
        <v>0.43457382953181273</v>
      </c>
      <c r="N66" s="53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4" x14ac:dyDescent="0.25">
      <c r="A68" s="3" t="s">
        <v>105</v>
      </c>
      <c r="B68" s="3" t="s">
        <v>8</v>
      </c>
      <c r="C68" s="3" t="s">
        <v>9</v>
      </c>
      <c r="D68" s="3" t="s">
        <v>1</v>
      </c>
      <c r="E68" s="3" t="s">
        <v>2</v>
      </c>
      <c r="F68" s="3" t="s">
        <v>3</v>
      </c>
      <c r="G68" s="3" t="s">
        <v>4</v>
      </c>
      <c r="H68" s="3"/>
      <c r="I68" s="3" t="s">
        <v>5</v>
      </c>
      <c r="J68" s="3" t="s">
        <v>106</v>
      </c>
      <c r="K68" s="3" t="s">
        <v>6</v>
      </c>
      <c r="L68" s="3" t="s">
        <v>10</v>
      </c>
      <c r="M68" s="3" t="s">
        <v>7</v>
      </c>
    </row>
    <row r="69" spans="1:14" x14ac:dyDescent="0.25">
      <c r="A69" s="9" t="s">
        <v>56</v>
      </c>
      <c r="B69" s="2">
        <v>3513</v>
      </c>
      <c r="C69" s="2">
        <v>4371</v>
      </c>
      <c r="D69" s="2">
        <v>1536</v>
      </c>
      <c r="E69" s="2">
        <v>1977</v>
      </c>
      <c r="F69" s="2">
        <v>1251</v>
      </c>
      <c r="G69" s="2">
        <v>3120</v>
      </c>
      <c r="H69" s="4"/>
      <c r="I69" s="2">
        <v>0.4372331340734415</v>
      </c>
      <c r="J69" s="2">
        <v>0.2516339220151142</v>
      </c>
      <c r="K69" s="2">
        <v>0.48761904761904762</v>
      </c>
      <c r="L69" s="2">
        <v>0.58162751342998575</v>
      </c>
      <c r="M69" s="2">
        <v>0.55113024757804085</v>
      </c>
      <c r="N69" s="53"/>
    </row>
    <row r="70" spans="1:14" x14ac:dyDescent="0.25">
      <c r="A70" s="20" t="s">
        <v>58</v>
      </c>
      <c r="B70" s="2">
        <v>3513</v>
      </c>
      <c r="C70" s="2">
        <v>4371</v>
      </c>
      <c r="D70" s="2">
        <v>1754</v>
      </c>
      <c r="E70" s="2">
        <v>1759</v>
      </c>
      <c r="F70" s="2">
        <v>1526</v>
      </c>
      <c r="G70" s="2">
        <v>2845</v>
      </c>
      <c r="H70" s="5"/>
      <c r="I70" s="2">
        <v>0.49928835752917733</v>
      </c>
      <c r="J70" s="2">
        <v>0.28713303609676916</v>
      </c>
      <c r="K70" s="2">
        <v>0.51641395554247027</v>
      </c>
      <c r="L70" s="2">
        <v>0.57634850924964509</v>
      </c>
      <c r="M70" s="2">
        <v>0.53475609756097564</v>
      </c>
      <c r="N70" s="53"/>
    </row>
    <row r="71" spans="1:14" x14ac:dyDescent="0.25">
      <c r="A71" s="20" t="s">
        <v>57</v>
      </c>
      <c r="B71" s="2">
        <v>3513</v>
      </c>
      <c r="C71" s="2">
        <v>4371</v>
      </c>
      <c r="D71" s="2">
        <v>1983</v>
      </c>
      <c r="E71" s="2">
        <v>1530</v>
      </c>
      <c r="F71" s="2">
        <v>1790</v>
      </c>
      <c r="G71" s="2">
        <v>2581</v>
      </c>
      <c r="H71" s="5"/>
      <c r="I71" s="2">
        <v>0.56447480785653292</v>
      </c>
      <c r="J71" s="2">
        <v>0.32597221630357165</v>
      </c>
      <c r="K71" s="2">
        <v>0.54433159483941795</v>
      </c>
      <c r="L71" s="2">
        <v>0.57670212174057012</v>
      </c>
      <c r="M71" s="2">
        <v>0.52557646435197458</v>
      </c>
      <c r="N71" s="53"/>
    </row>
    <row r="72" spans="1:14" x14ac:dyDescent="0.25">
      <c r="A72" s="9" t="s">
        <v>45</v>
      </c>
      <c r="B72" s="2">
        <v>3513</v>
      </c>
      <c r="C72" s="2">
        <v>4371</v>
      </c>
      <c r="D72" s="2">
        <v>1689</v>
      </c>
      <c r="E72" s="2">
        <v>1824</v>
      </c>
      <c r="F72" s="2">
        <v>1539</v>
      </c>
      <c r="G72" s="2">
        <v>2832</v>
      </c>
      <c r="H72" s="5"/>
      <c r="I72" s="2">
        <v>0.48078565328778822</v>
      </c>
      <c r="J72" s="2">
        <v>0.27132953500521734</v>
      </c>
      <c r="K72" s="2">
        <v>0.50111259457053858</v>
      </c>
      <c r="L72" s="2">
        <v>0.56574081171195345</v>
      </c>
      <c r="M72" s="2">
        <v>0.52323420074349447</v>
      </c>
      <c r="N72" s="53"/>
    </row>
    <row r="73" spans="1:14" x14ac:dyDescent="0.25">
      <c r="A73" s="20" t="s">
        <v>59</v>
      </c>
      <c r="B73" s="2">
        <v>3513</v>
      </c>
      <c r="C73" s="2">
        <v>4371</v>
      </c>
      <c r="D73" s="2">
        <v>2116</v>
      </c>
      <c r="E73" s="2">
        <v>1397</v>
      </c>
      <c r="F73" s="2">
        <v>2066</v>
      </c>
      <c r="G73" s="2">
        <v>2305</v>
      </c>
      <c r="H73" s="5"/>
      <c r="I73" s="2">
        <v>0.60233418730429833</v>
      </c>
      <c r="J73" s="2">
        <v>0.34022047541455813</v>
      </c>
      <c r="K73" s="2">
        <v>0.54996751137102018</v>
      </c>
      <c r="L73" s="2">
        <v>0.56430720685317248</v>
      </c>
      <c r="M73" s="2">
        <v>0.50597800095648016</v>
      </c>
      <c r="N73" s="53"/>
    </row>
    <row r="74" spans="1:14" x14ac:dyDescent="0.25">
      <c r="A74" s="9" t="s">
        <v>44</v>
      </c>
      <c r="B74" s="2">
        <v>3513</v>
      </c>
      <c r="C74" s="2">
        <v>4371</v>
      </c>
      <c r="D74" s="2">
        <v>1721</v>
      </c>
      <c r="E74" s="2">
        <v>1792</v>
      </c>
      <c r="F74" s="2">
        <v>1683</v>
      </c>
      <c r="G74" s="2">
        <v>2688</v>
      </c>
      <c r="H74" s="5"/>
      <c r="I74" s="2">
        <v>0.48989467691431826</v>
      </c>
      <c r="J74" s="2">
        <v>0.27063176391782401</v>
      </c>
      <c r="K74" s="2">
        <v>0.4976145727916727</v>
      </c>
      <c r="L74" s="2">
        <v>0.55279083431257336</v>
      </c>
      <c r="M74" s="2">
        <v>0.50558166862514686</v>
      </c>
      <c r="N74" s="53"/>
    </row>
    <row r="75" spans="1:14" x14ac:dyDescent="0.25">
      <c r="A75" s="20" t="s">
        <v>108</v>
      </c>
      <c r="B75" s="2">
        <v>3513</v>
      </c>
      <c r="C75" s="2">
        <v>4371</v>
      </c>
      <c r="D75" s="2">
        <v>1803</v>
      </c>
      <c r="E75" s="2">
        <v>1710</v>
      </c>
      <c r="F75" s="2">
        <v>1771</v>
      </c>
      <c r="G75" s="2">
        <v>2600</v>
      </c>
      <c r="H75" s="5"/>
      <c r="I75" s="2">
        <v>0.5132365499573015</v>
      </c>
      <c r="J75" s="2">
        <v>0.2843500133026719</v>
      </c>
      <c r="K75" s="2">
        <v>0.50881896430083251</v>
      </c>
      <c r="L75" s="2">
        <v>0.55386251829077493</v>
      </c>
      <c r="M75" s="2">
        <v>0.50447677672076108</v>
      </c>
      <c r="N75" s="53"/>
    </row>
    <row r="76" spans="1:14" x14ac:dyDescent="0.25">
      <c r="A76" s="9" t="s">
        <v>47</v>
      </c>
      <c r="B76" s="2">
        <v>3513</v>
      </c>
      <c r="C76" s="2">
        <v>4371</v>
      </c>
      <c r="D76" s="2">
        <v>1963</v>
      </c>
      <c r="E76" s="2">
        <v>1550</v>
      </c>
      <c r="F76" s="2">
        <v>2031</v>
      </c>
      <c r="G76" s="2">
        <v>2340</v>
      </c>
      <c r="H76" s="5"/>
      <c r="I76" s="2">
        <v>0.55878166808995156</v>
      </c>
      <c r="J76" s="2">
        <v>0.30568941010251532</v>
      </c>
      <c r="K76" s="2">
        <v>0.52297855335020638</v>
      </c>
      <c r="L76" s="2">
        <v>0.54651482364935577</v>
      </c>
      <c r="M76" s="2">
        <v>0.49148723084626939</v>
      </c>
    </row>
    <row r="77" spans="1:14" x14ac:dyDescent="0.25">
      <c r="A77" s="20" t="s">
        <v>49</v>
      </c>
      <c r="B77" s="2">
        <v>3513</v>
      </c>
      <c r="C77" s="2">
        <v>4371</v>
      </c>
      <c r="D77" s="2">
        <v>1935</v>
      </c>
      <c r="E77" s="2">
        <v>1578</v>
      </c>
      <c r="F77" s="2">
        <v>2025</v>
      </c>
      <c r="G77" s="2">
        <v>2346</v>
      </c>
      <c r="H77" s="5"/>
      <c r="I77" s="2">
        <v>0.55081127241673788</v>
      </c>
      <c r="J77" s="2">
        <v>0.29951204539313314</v>
      </c>
      <c r="K77" s="2">
        <v>0.51786431152147738</v>
      </c>
      <c r="L77" s="2">
        <v>0.54324784542674454</v>
      </c>
      <c r="M77" s="2">
        <v>0.48863636363636365</v>
      </c>
    </row>
    <row r="78" spans="1:14" x14ac:dyDescent="0.25">
      <c r="A78" s="20" t="s">
        <v>48</v>
      </c>
      <c r="B78" s="2">
        <v>3513</v>
      </c>
      <c r="C78" s="2">
        <v>4371</v>
      </c>
      <c r="D78" s="2">
        <v>2132</v>
      </c>
      <c r="E78" s="2">
        <v>1381</v>
      </c>
      <c r="F78" s="2">
        <v>2270</v>
      </c>
      <c r="G78" s="2">
        <v>2101</v>
      </c>
      <c r="H78" s="5"/>
      <c r="I78" s="2">
        <v>0.60688869911756338</v>
      </c>
      <c r="J78" s="2">
        <v>0.33001294711263968</v>
      </c>
      <c r="K78" s="2">
        <v>0.53872394188250161</v>
      </c>
      <c r="L78" s="2">
        <v>0.54385708182876513</v>
      </c>
      <c r="M78" s="2">
        <v>0.48432530667878237</v>
      </c>
    </row>
    <row r="79" spans="1:14" x14ac:dyDescent="0.25">
      <c r="A79" s="9" t="s">
        <v>110</v>
      </c>
      <c r="B79" s="2">
        <v>3513</v>
      </c>
      <c r="C79" s="2">
        <v>4371</v>
      </c>
      <c r="D79" s="2">
        <v>1553</v>
      </c>
      <c r="E79" s="2">
        <v>1960</v>
      </c>
      <c r="F79" s="2">
        <v>1795</v>
      </c>
      <c r="G79" s="2">
        <v>2576</v>
      </c>
      <c r="H79" s="5"/>
      <c r="I79" s="2">
        <v>0.44207230287503557</v>
      </c>
      <c r="J79" s="2">
        <v>0.22797914604925959</v>
      </c>
      <c r="K79" s="2">
        <v>0.4527036875091095</v>
      </c>
      <c r="L79" s="2">
        <v>0.51588012743926726</v>
      </c>
      <c r="M79" s="2">
        <v>0.4638590203106332</v>
      </c>
    </row>
    <row r="80" spans="1:14" x14ac:dyDescent="0.25">
      <c r="A80" s="20" t="s">
        <v>109</v>
      </c>
      <c r="B80" s="2">
        <v>3513</v>
      </c>
      <c r="C80" s="2">
        <v>4371</v>
      </c>
      <c r="D80" s="2">
        <v>1889</v>
      </c>
      <c r="E80" s="2">
        <v>1624</v>
      </c>
      <c r="F80" s="2">
        <v>2256</v>
      </c>
      <c r="G80" s="2">
        <v>2115</v>
      </c>
      <c r="H80" s="5"/>
      <c r="I80" s="2">
        <v>0.53771705095360089</v>
      </c>
      <c r="J80" s="2">
        <v>0.27466264835124798</v>
      </c>
      <c r="K80" s="2">
        <v>0.49334029772786631</v>
      </c>
      <c r="L80" s="2">
        <v>0.510694531058697</v>
      </c>
      <c r="M80" s="2">
        <v>0.45572979493365501</v>
      </c>
    </row>
    <row r="81" spans="1:14" x14ac:dyDescent="0.25">
      <c r="A81" s="20" t="s">
        <v>107</v>
      </c>
      <c r="B81" s="2">
        <v>3513</v>
      </c>
      <c r="C81" s="2">
        <v>4371</v>
      </c>
      <c r="D81" s="2">
        <v>2014</v>
      </c>
      <c r="E81" s="2">
        <v>1499</v>
      </c>
      <c r="F81" s="2">
        <v>2509</v>
      </c>
      <c r="G81" s="2">
        <v>1862</v>
      </c>
      <c r="H81" s="5"/>
      <c r="I81" s="2">
        <v>0.57329917449473389</v>
      </c>
      <c r="J81" s="2">
        <v>0.28644567923178804</v>
      </c>
      <c r="K81" s="2">
        <v>0.5012444001991041</v>
      </c>
      <c r="L81" s="2">
        <v>0.49964073340510995</v>
      </c>
      <c r="M81" s="2">
        <v>0.44527968162723858</v>
      </c>
      <c r="N81" s="53"/>
    </row>
    <row r="82" spans="1:14" x14ac:dyDescent="0.25">
      <c r="A82" s="9" t="s">
        <v>53</v>
      </c>
      <c r="B82" s="2">
        <v>3513</v>
      </c>
      <c r="C82" s="2">
        <v>4371</v>
      </c>
      <c r="D82" s="2">
        <v>1745</v>
      </c>
      <c r="E82" s="2">
        <v>1768</v>
      </c>
      <c r="F82" s="2">
        <v>2254</v>
      </c>
      <c r="G82" s="2">
        <v>2117</v>
      </c>
      <c r="H82" s="5"/>
      <c r="I82" s="2">
        <v>0.49672644463421578</v>
      </c>
      <c r="J82" s="2">
        <v>0.24365797450730259</v>
      </c>
      <c r="K82" s="2">
        <v>0.46458998935037271</v>
      </c>
      <c r="L82" s="2">
        <v>0.49063771734439399</v>
      </c>
      <c r="M82" s="2">
        <v>0.43635908977244309</v>
      </c>
      <c r="N82" s="53"/>
    </row>
    <row r="83" spans="1:14" x14ac:dyDescent="0.25">
      <c r="A83" s="9" t="s">
        <v>111</v>
      </c>
      <c r="B83" s="2">
        <v>3513</v>
      </c>
      <c r="C83" s="2">
        <v>4371</v>
      </c>
      <c r="D83" s="2">
        <v>1448</v>
      </c>
      <c r="E83" s="2">
        <v>2065</v>
      </c>
      <c r="F83" s="2">
        <v>1884</v>
      </c>
      <c r="G83" s="2">
        <v>2487</v>
      </c>
      <c r="H83" s="5"/>
      <c r="I83" s="2">
        <v>0.41218331910048389</v>
      </c>
      <c r="J83" s="2">
        <v>0.20220903072886631</v>
      </c>
      <c r="K83" s="2">
        <v>0.42308254200146089</v>
      </c>
      <c r="L83" s="2">
        <v>0.49046354042495732</v>
      </c>
      <c r="M83" s="2">
        <v>0.43457382953181273</v>
      </c>
      <c r="N83" s="53"/>
    </row>
    <row r="84" spans="1:14" x14ac:dyDescent="0.25">
      <c r="A84" s="9" t="s">
        <v>34</v>
      </c>
      <c r="B84" s="2">
        <v>3513</v>
      </c>
      <c r="C84" s="2">
        <v>4371</v>
      </c>
      <c r="D84" s="2">
        <v>1676</v>
      </c>
      <c r="E84" s="2">
        <v>1837</v>
      </c>
      <c r="F84" s="2">
        <v>2187</v>
      </c>
      <c r="G84" s="2">
        <v>2184</v>
      </c>
      <c r="H84" s="5"/>
      <c r="I84" s="2">
        <v>0.47708511243951041</v>
      </c>
      <c r="J84" s="2">
        <v>0.23299451950209435</v>
      </c>
      <c r="K84" s="2">
        <v>0.45444685466377438</v>
      </c>
      <c r="L84" s="2">
        <v>0.48850408253382144</v>
      </c>
      <c r="M84" s="2">
        <v>0.43385969453792389</v>
      </c>
      <c r="N84" s="53"/>
    </row>
    <row r="85" spans="1:14" x14ac:dyDescent="0.25">
      <c r="A85" s="20" t="s">
        <v>54</v>
      </c>
      <c r="B85" s="2">
        <v>3513</v>
      </c>
      <c r="C85" s="2">
        <v>4371</v>
      </c>
      <c r="D85" s="2">
        <v>2059</v>
      </c>
      <c r="E85" s="2">
        <v>1454</v>
      </c>
      <c r="F85" s="2">
        <v>2721</v>
      </c>
      <c r="G85" s="2">
        <v>1650</v>
      </c>
      <c r="H85" s="5"/>
      <c r="I85" s="2">
        <v>0.58610873896954174</v>
      </c>
      <c r="J85" s="2">
        <v>0.28238623155813297</v>
      </c>
      <c r="K85" s="2">
        <v>0.49656336669480289</v>
      </c>
      <c r="L85" s="2">
        <v>0.4811626515118837</v>
      </c>
      <c r="M85" s="2">
        <v>0.43075313807531379</v>
      </c>
      <c r="N85" s="53"/>
    </row>
    <row r="86" spans="1:14" x14ac:dyDescent="0.25">
      <c r="A86" s="20" t="s">
        <v>43</v>
      </c>
      <c r="B86" s="2">
        <v>3513</v>
      </c>
      <c r="C86" s="2">
        <v>4371</v>
      </c>
      <c r="D86" s="2">
        <v>2032</v>
      </c>
      <c r="E86" s="2">
        <v>1481</v>
      </c>
      <c r="F86" s="2">
        <v>2712</v>
      </c>
      <c r="G86" s="2">
        <v>1659</v>
      </c>
      <c r="H86" s="5"/>
      <c r="I86" s="2">
        <v>0.57842300028465699</v>
      </c>
      <c r="J86" s="2">
        <v>0.27705594504212927</v>
      </c>
      <c r="K86" s="2">
        <v>0.49218844616688873</v>
      </c>
      <c r="L86" s="2">
        <v>0.47833723590509231</v>
      </c>
      <c r="M86" s="2">
        <v>0.42833052276559863</v>
      </c>
      <c r="N86" s="53"/>
    </row>
    <row r="87" spans="1:14" x14ac:dyDescent="0.25">
      <c r="A87" s="9" t="s">
        <v>36</v>
      </c>
      <c r="B87" s="2">
        <v>3513</v>
      </c>
      <c r="C87" s="2">
        <v>4371</v>
      </c>
      <c r="D87" s="2">
        <v>1870</v>
      </c>
      <c r="E87" s="2">
        <v>1643</v>
      </c>
      <c r="F87" s="2">
        <v>2512</v>
      </c>
      <c r="G87" s="2">
        <v>1859</v>
      </c>
      <c r="H87" s="51"/>
      <c r="I87" s="2">
        <v>0.53230856817534866</v>
      </c>
      <c r="J87" s="2">
        <v>0.25487245710476486</v>
      </c>
      <c r="K87" s="2">
        <v>0.47371754274857497</v>
      </c>
      <c r="L87" s="2">
        <v>0.47879264922880349</v>
      </c>
      <c r="M87" s="2">
        <v>0.42674577818347786</v>
      </c>
      <c r="N87" s="53"/>
    </row>
    <row r="88" spans="1:14" x14ac:dyDescent="0.25">
      <c r="A88" s="9" t="s">
        <v>35</v>
      </c>
      <c r="B88" s="2">
        <v>3513</v>
      </c>
      <c r="C88" s="2">
        <v>4371</v>
      </c>
      <c r="D88" s="2">
        <v>1799</v>
      </c>
      <c r="E88" s="2">
        <v>1714</v>
      </c>
      <c r="F88" s="2">
        <v>2626</v>
      </c>
      <c r="G88" s="2">
        <v>1745</v>
      </c>
      <c r="H88" s="54"/>
      <c r="I88" s="2">
        <v>0.51209792200398518</v>
      </c>
      <c r="J88" s="2">
        <v>0.23334255654296152</v>
      </c>
      <c r="K88" s="2">
        <v>0.45326278659611996</v>
      </c>
      <c r="L88" s="2">
        <v>0.45551736810384114</v>
      </c>
      <c r="M88" s="2">
        <v>0.40655367231638417</v>
      </c>
      <c r="N88" s="53"/>
    </row>
  </sheetData>
  <sortState xmlns:xlrd2="http://schemas.microsoft.com/office/spreadsheetml/2017/richdata2" ref="A81:N88">
    <sortCondition descending="1" ref="M81:M8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B931-4315-4256-92E0-2CC324C154E5}">
  <dimension ref="A1:AI89"/>
  <sheetViews>
    <sheetView topLeftCell="I1" zoomScale="90" zoomScaleNormal="90" workbookViewId="0">
      <selection activeCell="AC27" sqref="AC27"/>
    </sheetView>
  </sheetViews>
  <sheetFormatPr defaultRowHeight="15" x14ac:dyDescent="0.25"/>
  <cols>
    <col min="2" max="2" width="36.7109375" customWidth="1"/>
    <col min="9" max="9" width="36.7109375" customWidth="1"/>
    <col min="16" max="16" width="8" customWidth="1"/>
    <col min="24" max="24" width="12.5703125" customWidth="1"/>
    <col min="25" max="25" width="18.5703125" customWidth="1"/>
    <col min="26" max="26" width="14" customWidth="1"/>
    <col min="27" max="27" width="14.28515625" customWidth="1"/>
    <col min="28" max="28" width="15.85546875" customWidth="1"/>
    <col min="29" max="29" width="17.42578125" customWidth="1"/>
    <col min="30" max="32" width="15.140625" customWidth="1"/>
    <col min="33" max="33" width="12.5703125" customWidth="1"/>
    <col min="34" max="34" width="14.85546875" customWidth="1"/>
  </cols>
  <sheetData>
    <row r="1" spans="1:35" x14ac:dyDescent="0.25">
      <c r="A1" s="3" t="s">
        <v>11</v>
      </c>
      <c r="B1" s="3" t="s">
        <v>0</v>
      </c>
      <c r="C1" s="3" t="s">
        <v>1</v>
      </c>
      <c r="D1" s="3" t="s">
        <v>2</v>
      </c>
      <c r="E1" s="7" t="s">
        <v>3</v>
      </c>
      <c r="F1" s="23" t="s">
        <v>60</v>
      </c>
      <c r="G1" s="8" t="s">
        <v>4</v>
      </c>
      <c r="H1" s="23" t="s">
        <v>61</v>
      </c>
      <c r="I1" s="9" t="s">
        <v>12</v>
      </c>
      <c r="J1" s="3" t="s">
        <v>1</v>
      </c>
      <c r="K1" s="3" t="s">
        <v>2</v>
      </c>
      <c r="L1" s="7" t="s">
        <v>3</v>
      </c>
      <c r="M1" s="23" t="s">
        <v>60</v>
      </c>
      <c r="N1" s="8" t="s">
        <v>4</v>
      </c>
      <c r="O1" s="23" t="s">
        <v>61</v>
      </c>
      <c r="P1" s="21"/>
      <c r="Q1" s="3" t="s">
        <v>8</v>
      </c>
      <c r="R1" s="3" t="s">
        <v>9</v>
      </c>
      <c r="S1" s="3" t="s">
        <v>1</v>
      </c>
      <c r="T1" s="3" t="s">
        <v>2</v>
      </c>
      <c r="U1" s="3" t="s">
        <v>3</v>
      </c>
      <c r="V1" s="3" t="s">
        <v>4</v>
      </c>
      <c r="W1" s="4"/>
      <c r="X1" s="3" t="s">
        <v>5</v>
      </c>
      <c r="Y1" s="3" t="s">
        <v>98</v>
      </c>
      <c r="Z1" s="3" t="s">
        <v>6</v>
      </c>
      <c r="AA1" s="3" t="s">
        <v>10</v>
      </c>
      <c r="AB1" s="3" t="s">
        <v>7</v>
      </c>
      <c r="AC1" s="1"/>
      <c r="AD1" s="1"/>
      <c r="AE1" s="1"/>
      <c r="AF1" s="1"/>
      <c r="AG1" s="1"/>
      <c r="AH1" s="1"/>
      <c r="AI1" s="1"/>
    </row>
    <row r="2" spans="1:35" x14ac:dyDescent="0.25">
      <c r="A2" s="12">
        <v>1</v>
      </c>
      <c r="B2" s="3" t="s">
        <v>13</v>
      </c>
      <c r="C2" s="2">
        <v>440</v>
      </c>
      <c r="D2" s="2">
        <v>851</v>
      </c>
      <c r="E2" s="6">
        <v>611</v>
      </c>
      <c r="F2" s="24">
        <v>466</v>
      </c>
      <c r="G2" s="19">
        <f t="shared" ref="G2:G7" si="0">H2+G47</f>
        <v>1039</v>
      </c>
      <c r="H2" s="24">
        <f t="shared" ref="H2:H7" si="1">778-F2</f>
        <v>312</v>
      </c>
      <c r="I2" s="9" t="s">
        <v>13</v>
      </c>
      <c r="J2" s="2">
        <v>722</v>
      </c>
      <c r="K2" s="2">
        <v>1500</v>
      </c>
      <c r="L2" s="6">
        <v>422</v>
      </c>
      <c r="M2" s="24">
        <v>236</v>
      </c>
      <c r="N2" s="19">
        <f t="shared" ref="N2:N7" si="2">O2+N47</f>
        <v>3633</v>
      </c>
      <c r="O2" s="24">
        <f t="shared" ref="O2:O7" si="3">2094-M2</f>
        <v>1858</v>
      </c>
      <c r="P2" s="22"/>
      <c r="Q2" s="2">
        <v>3513</v>
      </c>
      <c r="R2" s="2">
        <v>5705</v>
      </c>
      <c r="S2" s="2">
        <v>1162</v>
      </c>
      <c r="T2" s="2">
        <v>2351</v>
      </c>
      <c r="U2" s="2">
        <v>1033</v>
      </c>
      <c r="V2" s="2">
        <v>4672</v>
      </c>
      <c r="W2" s="5"/>
      <c r="X2" s="2">
        <f>S2/Q2</f>
        <v>0.33077142043837177</v>
      </c>
      <c r="Y2" s="2">
        <f t="shared" ref="Y2:Y7" si="4">S2/Q2*(S2/Q2-U2/R2+1)/2</f>
        <v>0.19014431206399915</v>
      </c>
      <c r="Z2" s="2">
        <f t="shared" ref="Z2:Z7" si="5">2*X2*AB2/(X2+AB2)</f>
        <v>0.40714786264891384</v>
      </c>
      <c r="AA2" s="2">
        <f t="shared" ref="AA2:AA7" si="6">(S2/(S2+U2)-T2/(T2+V2)+1)/2</f>
        <v>0.59731386978742484</v>
      </c>
      <c r="AB2" s="2">
        <f t="shared" ref="AB2:AB7" si="7">S2/(S2+U2)</f>
        <v>0.52938496583143513</v>
      </c>
      <c r="AC2" s="1"/>
      <c r="AD2" s="1"/>
      <c r="AE2" s="1"/>
      <c r="AF2" s="1"/>
      <c r="AG2" s="1"/>
      <c r="AH2" s="1"/>
      <c r="AI2" s="1"/>
    </row>
    <row r="3" spans="1:35" x14ac:dyDescent="0.25">
      <c r="A3" s="12">
        <v>2</v>
      </c>
      <c r="B3" s="3" t="s">
        <v>14</v>
      </c>
      <c r="C3" s="2">
        <v>258</v>
      </c>
      <c r="D3" s="2">
        <v>1033</v>
      </c>
      <c r="E3" s="6">
        <v>241</v>
      </c>
      <c r="F3" s="24">
        <v>183</v>
      </c>
      <c r="G3" s="19">
        <f t="shared" si="0"/>
        <v>1409</v>
      </c>
      <c r="H3" s="24">
        <f t="shared" si="1"/>
        <v>595</v>
      </c>
      <c r="I3" s="9" t="s">
        <v>14</v>
      </c>
      <c r="J3" s="2">
        <v>616</v>
      </c>
      <c r="K3" s="2">
        <v>1606</v>
      </c>
      <c r="L3" s="6">
        <v>1062</v>
      </c>
      <c r="M3" s="24">
        <v>1012</v>
      </c>
      <c r="N3" s="19">
        <f t="shared" si="2"/>
        <v>2993</v>
      </c>
      <c r="O3" s="24">
        <f t="shared" si="3"/>
        <v>1082</v>
      </c>
      <c r="P3" s="22"/>
      <c r="Q3" s="2">
        <v>3513</v>
      </c>
      <c r="R3" s="2">
        <v>5705</v>
      </c>
      <c r="S3" s="2">
        <v>874</v>
      </c>
      <c r="T3" s="2">
        <v>2639</v>
      </c>
      <c r="U3" s="2">
        <v>1303</v>
      </c>
      <c r="V3" s="2">
        <v>4402</v>
      </c>
      <c r="W3" s="5"/>
      <c r="X3" s="2">
        <f t="shared" ref="X3:X7" si="8">S3/Q3</f>
        <v>0.24879020779960148</v>
      </c>
      <c r="Y3" s="2">
        <f t="shared" si="4"/>
        <v>0.1269320256182343</v>
      </c>
      <c r="Z3" s="2">
        <f t="shared" si="5"/>
        <v>0.30720562390158174</v>
      </c>
      <c r="AA3" s="2">
        <f t="shared" si="6"/>
        <v>0.51333259874230974</v>
      </c>
      <c r="AB3" s="2">
        <f t="shared" si="7"/>
        <v>0.40146991272393201</v>
      </c>
      <c r="AC3" s="1"/>
      <c r="AD3" s="1"/>
      <c r="AE3" s="1"/>
      <c r="AF3" s="1"/>
      <c r="AG3" s="1"/>
      <c r="AH3" s="1"/>
      <c r="AI3" s="1"/>
    </row>
    <row r="4" spans="1:35" x14ac:dyDescent="0.25">
      <c r="A4" s="12">
        <v>3</v>
      </c>
      <c r="B4" s="3" t="s">
        <v>15</v>
      </c>
      <c r="C4" s="2">
        <v>53</v>
      </c>
      <c r="D4" s="2">
        <v>1238</v>
      </c>
      <c r="E4" s="6">
        <v>33</v>
      </c>
      <c r="F4" s="24">
        <v>27</v>
      </c>
      <c r="G4" s="19">
        <f t="shared" si="0"/>
        <v>1617</v>
      </c>
      <c r="H4" s="24">
        <f t="shared" si="1"/>
        <v>751</v>
      </c>
      <c r="I4" s="9" t="s">
        <v>15</v>
      </c>
      <c r="J4" s="2">
        <v>329</v>
      </c>
      <c r="K4" s="2">
        <v>1893</v>
      </c>
      <c r="L4" s="6">
        <v>53</v>
      </c>
      <c r="M4" s="24">
        <v>47</v>
      </c>
      <c r="N4" s="19">
        <f t="shared" si="2"/>
        <v>4002</v>
      </c>
      <c r="O4" s="24">
        <f t="shared" si="3"/>
        <v>2047</v>
      </c>
      <c r="P4" s="22"/>
      <c r="Q4" s="2">
        <v>3513</v>
      </c>
      <c r="R4" s="2">
        <v>5705</v>
      </c>
      <c r="S4" s="2">
        <v>382</v>
      </c>
      <c r="T4" s="2">
        <v>3131</v>
      </c>
      <c r="U4" s="2">
        <v>86</v>
      </c>
      <c r="V4" s="2">
        <v>5619</v>
      </c>
      <c r="W4" s="5"/>
      <c r="X4" s="2">
        <f t="shared" si="8"/>
        <v>0.10873896954170224</v>
      </c>
      <c r="Y4" s="2">
        <f t="shared" si="4"/>
        <v>5.9461973935596844E-2</v>
      </c>
      <c r="Z4" s="2">
        <f t="shared" si="5"/>
        <v>0.19191158000502384</v>
      </c>
      <c r="AA4" s="2">
        <f t="shared" si="6"/>
        <v>0.72920537240537242</v>
      </c>
      <c r="AB4" s="2">
        <f t="shared" si="7"/>
        <v>0.81623931623931623</v>
      </c>
      <c r="AC4" s="1"/>
      <c r="AD4" s="1"/>
      <c r="AE4" s="1"/>
      <c r="AF4" s="1"/>
      <c r="AG4" s="1"/>
      <c r="AH4" s="1"/>
      <c r="AI4" s="1"/>
    </row>
    <row r="5" spans="1:35" x14ac:dyDescent="0.25">
      <c r="A5" s="12">
        <v>4</v>
      </c>
      <c r="B5" s="3" t="s">
        <v>16</v>
      </c>
      <c r="C5" s="2">
        <v>129</v>
      </c>
      <c r="D5" s="2">
        <v>1162</v>
      </c>
      <c r="E5" s="6">
        <v>111</v>
      </c>
      <c r="F5" s="24">
        <v>78</v>
      </c>
      <c r="G5" s="19">
        <f t="shared" si="0"/>
        <v>1539</v>
      </c>
      <c r="H5" s="24">
        <f t="shared" si="1"/>
        <v>700</v>
      </c>
      <c r="I5" s="9" t="s">
        <v>16</v>
      </c>
      <c r="J5" s="2">
        <v>789</v>
      </c>
      <c r="K5" s="2">
        <v>1433</v>
      </c>
      <c r="L5" s="6">
        <v>563</v>
      </c>
      <c r="M5" s="24">
        <v>556</v>
      </c>
      <c r="N5" s="19">
        <f t="shared" si="2"/>
        <v>3492</v>
      </c>
      <c r="O5" s="24">
        <f t="shared" si="3"/>
        <v>1538</v>
      </c>
      <c r="P5" s="22"/>
      <c r="Q5" s="2">
        <v>3513</v>
      </c>
      <c r="R5" s="2">
        <v>5705</v>
      </c>
      <c r="S5" s="2">
        <v>918</v>
      </c>
      <c r="T5" s="2">
        <v>2595</v>
      </c>
      <c r="U5" s="2">
        <v>674</v>
      </c>
      <c r="V5" s="2">
        <v>5031</v>
      </c>
      <c r="W5" s="5"/>
      <c r="X5" s="2">
        <f t="shared" si="8"/>
        <v>0.26131511528608026</v>
      </c>
      <c r="Y5" s="2">
        <f t="shared" si="4"/>
        <v>0.14936420972571654</v>
      </c>
      <c r="Z5" s="2">
        <f t="shared" si="5"/>
        <v>0.35964740450538685</v>
      </c>
      <c r="AA5" s="2">
        <f t="shared" si="6"/>
        <v>0.61817496214352641</v>
      </c>
      <c r="AB5" s="2">
        <f t="shared" si="7"/>
        <v>0.5766331658291457</v>
      </c>
      <c r="AC5" s="1"/>
      <c r="AD5" s="1"/>
      <c r="AE5" s="1"/>
      <c r="AF5" s="1"/>
      <c r="AG5" s="1"/>
      <c r="AH5" s="1"/>
      <c r="AI5" s="1"/>
    </row>
    <row r="6" spans="1:35" x14ac:dyDescent="0.25">
      <c r="A6" s="12">
        <v>5</v>
      </c>
      <c r="B6" s="3" t="s">
        <v>17</v>
      </c>
      <c r="C6" s="2">
        <v>204</v>
      </c>
      <c r="D6" s="2">
        <v>1087</v>
      </c>
      <c r="E6" s="6">
        <v>95</v>
      </c>
      <c r="F6" s="24">
        <v>23</v>
      </c>
      <c r="G6" s="19">
        <f t="shared" si="0"/>
        <v>1555</v>
      </c>
      <c r="H6" s="24">
        <f t="shared" si="1"/>
        <v>755</v>
      </c>
      <c r="I6" s="9" t="s">
        <v>17</v>
      </c>
      <c r="J6" s="2">
        <v>470</v>
      </c>
      <c r="K6" s="2">
        <v>1752</v>
      </c>
      <c r="L6" s="6">
        <v>439</v>
      </c>
      <c r="M6" s="24">
        <v>296</v>
      </c>
      <c r="N6" s="19">
        <f t="shared" si="2"/>
        <v>3616</v>
      </c>
      <c r="O6" s="24">
        <f t="shared" si="3"/>
        <v>1798</v>
      </c>
      <c r="P6" s="22"/>
      <c r="Q6" s="2">
        <v>3513</v>
      </c>
      <c r="R6" s="2">
        <v>5705</v>
      </c>
      <c r="S6" s="2">
        <v>674</v>
      </c>
      <c r="T6" s="2">
        <v>2839</v>
      </c>
      <c r="U6" s="2">
        <v>534</v>
      </c>
      <c r="V6" s="2">
        <v>5171</v>
      </c>
      <c r="W6" s="5"/>
      <c r="X6" s="2">
        <f t="shared" si="8"/>
        <v>0.19185881013378878</v>
      </c>
      <c r="Y6" s="2">
        <f t="shared" si="4"/>
        <v>0.10535511248596713</v>
      </c>
      <c r="Z6" s="2">
        <f t="shared" si="5"/>
        <v>0.28553272611734798</v>
      </c>
      <c r="AA6" s="2">
        <f t="shared" si="6"/>
        <v>0.60175752990880604</v>
      </c>
      <c r="AB6" s="2">
        <f t="shared" si="7"/>
        <v>0.55794701986754969</v>
      </c>
      <c r="AC6" s="1"/>
      <c r="AD6" s="1"/>
      <c r="AE6" s="1"/>
      <c r="AF6" s="1"/>
      <c r="AG6" s="1"/>
      <c r="AH6" s="1"/>
      <c r="AI6" s="1"/>
    </row>
    <row r="7" spans="1:35" ht="15.75" thickBot="1" x14ac:dyDescent="0.3">
      <c r="A7" s="12">
        <v>6</v>
      </c>
      <c r="B7" s="3" t="s">
        <v>37</v>
      </c>
      <c r="C7" s="2">
        <v>491</v>
      </c>
      <c r="D7" s="2">
        <v>800</v>
      </c>
      <c r="E7" s="6">
        <v>324</v>
      </c>
      <c r="F7" s="24">
        <v>138</v>
      </c>
      <c r="G7" s="19">
        <f t="shared" si="0"/>
        <v>1326</v>
      </c>
      <c r="H7" s="24">
        <f t="shared" si="1"/>
        <v>640</v>
      </c>
      <c r="I7" s="9" t="s">
        <v>18</v>
      </c>
      <c r="J7" s="2">
        <v>770</v>
      </c>
      <c r="K7" s="2">
        <v>1452</v>
      </c>
      <c r="L7" s="6">
        <v>737</v>
      </c>
      <c r="M7" s="24">
        <v>273</v>
      </c>
      <c r="N7" s="19">
        <f t="shared" si="2"/>
        <v>3318</v>
      </c>
      <c r="O7" s="24">
        <f t="shared" si="3"/>
        <v>1821</v>
      </c>
      <c r="P7" s="22"/>
      <c r="Q7" s="2">
        <v>3513</v>
      </c>
      <c r="R7" s="2">
        <v>5705</v>
      </c>
      <c r="S7" s="2">
        <v>1261</v>
      </c>
      <c r="T7" s="2">
        <v>2252</v>
      </c>
      <c r="U7" s="2">
        <v>1061</v>
      </c>
      <c r="V7" s="2">
        <v>4644</v>
      </c>
      <c r="W7" s="5"/>
      <c r="X7" s="2">
        <f t="shared" si="8"/>
        <v>0.35895246228294903</v>
      </c>
      <c r="Y7" s="2">
        <f t="shared" si="4"/>
        <v>0.21052117696872605</v>
      </c>
      <c r="Z7" s="2">
        <f t="shared" si="5"/>
        <v>0.43221936589545845</v>
      </c>
      <c r="AA7" s="2">
        <f t="shared" si="6"/>
        <v>0.60825009842303324</v>
      </c>
      <c r="AB7" s="2">
        <f t="shared" si="7"/>
        <v>0.54306632213608963</v>
      </c>
      <c r="AC7" s="1"/>
      <c r="AD7" s="1"/>
      <c r="AE7" s="1"/>
      <c r="AF7" s="1"/>
      <c r="AG7" s="1"/>
      <c r="AH7" s="1"/>
      <c r="AI7" s="1"/>
    </row>
    <row r="8" spans="1:35" ht="15.75" thickBot="1" x14ac:dyDescent="0.3">
      <c r="A8" s="3"/>
      <c r="B8" s="7"/>
      <c r="C8" s="8"/>
      <c r="D8" s="8"/>
      <c r="E8" s="8"/>
      <c r="F8" s="24"/>
      <c r="G8" s="8"/>
      <c r="H8" s="24"/>
      <c r="I8" s="8"/>
      <c r="J8" s="8"/>
      <c r="K8" s="8"/>
      <c r="L8" s="8"/>
      <c r="M8" s="24"/>
      <c r="N8" s="8"/>
      <c r="O8" s="24"/>
      <c r="P8" s="10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/>
      <c r="AC8" s="1"/>
      <c r="AD8" s="39"/>
      <c r="AE8" s="40"/>
      <c r="AF8" s="40" t="s">
        <v>104</v>
      </c>
      <c r="AG8" s="40"/>
      <c r="AH8" s="41"/>
      <c r="AI8" s="1"/>
    </row>
    <row r="9" spans="1:35" x14ac:dyDescent="0.25">
      <c r="A9" s="12">
        <v>1</v>
      </c>
      <c r="B9" s="3" t="s">
        <v>19</v>
      </c>
      <c r="C9" s="2">
        <v>539</v>
      </c>
      <c r="D9" s="2">
        <v>752</v>
      </c>
      <c r="E9" s="6">
        <v>811</v>
      </c>
      <c r="F9" s="24">
        <v>633</v>
      </c>
      <c r="G9" s="19">
        <f t="shared" ref="G9:G23" si="9">H9+G54</f>
        <v>839</v>
      </c>
      <c r="H9" s="24">
        <f t="shared" ref="H9:H23" si="10">778-F9</f>
        <v>145</v>
      </c>
      <c r="I9" s="9" t="s">
        <v>19</v>
      </c>
      <c r="J9" s="2">
        <v>1075</v>
      </c>
      <c r="K9" s="2">
        <v>1147</v>
      </c>
      <c r="L9" s="6">
        <v>1324</v>
      </c>
      <c r="M9" s="24">
        <v>1108</v>
      </c>
      <c r="N9" s="19">
        <f t="shared" ref="N9:N23" si="11">O9+N54</f>
        <v>2731</v>
      </c>
      <c r="O9" s="24">
        <f t="shared" ref="O9:O23" si="12">2094-M9</f>
        <v>986</v>
      </c>
      <c r="P9" s="21"/>
      <c r="Q9" s="2">
        <v>3513</v>
      </c>
      <c r="R9" s="2">
        <v>5705</v>
      </c>
      <c r="S9" s="2">
        <v>1614</v>
      </c>
      <c r="T9" s="2">
        <v>1899</v>
      </c>
      <c r="U9" s="2">
        <v>2135</v>
      </c>
      <c r="V9" s="2">
        <v>3570</v>
      </c>
      <c r="W9" s="4"/>
      <c r="X9" s="2">
        <f t="shared" ref="X9:X23" si="13">S9/Q9</f>
        <v>0.45943637916310848</v>
      </c>
      <c r="Y9" s="2">
        <f t="shared" ref="Y9:Y23" si="14">S9/Q9*(S9/Q9-U9/R9+1)/2</f>
        <v>0.24929092599353928</v>
      </c>
      <c r="Z9" s="2">
        <f t="shared" ref="Z9:Z23" si="15">2*X9*AB9/(X9+AB9)</f>
        <v>0.44450564582759577</v>
      </c>
      <c r="AA9" s="2">
        <f t="shared" ref="AA9:AA23" si="16">(S9/(S9+U9)-T9/(T9+V9)+1)/2</f>
        <v>0.5416424815130807</v>
      </c>
      <c r="AB9" s="2">
        <f t="shared" ref="AB9:AB23" si="17">S9/(S9+U9)</f>
        <v>0.4305148039477194</v>
      </c>
      <c r="AC9" s="1"/>
      <c r="AD9" s="42">
        <f>422/874</f>
        <v>0.48283752860411899</v>
      </c>
      <c r="AE9" s="43">
        <f>201/1033</f>
        <v>0.19457889641819942</v>
      </c>
      <c r="AF9" s="50"/>
      <c r="AG9" s="43">
        <f>AD9*100</f>
        <v>48.283752860411902</v>
      </c>
      <c r="AH9" s="44">
        <f>AE9*100</f>
        <v>19.457889641819943</v>
      </c>
      <c r="AI9" s="1"/>
    </row>
    <row r="10" spans="1:35" x14ac:dyDescent="0.25">
      <c r="A10" s="12">
        <v>2</v>
      </c>
      <c r="B10" s="3" t="s">
        <v>20</v>
      </c>
      <c r="C10" s="2">
        <v>473</v>
      </c>
      <c r="D10" s="2">
        <v>818</v>
      </c>
      <c r="E10" s="6">
        <v>643</v>
      </c>
      <c r="F10" s="24">
        <v>492</v>
      </c>
      <c r="G10" s="19">
        <f t="shared" si="9"/>
        <v>1007</v>
      </c>
      <c r="H10" s="24">
        <f t="shared" si="10"/>
        <v>286</v>
      </c>
      <c r="I10" s="9" t="s">
        <v>20</v>
      </c>
      <c r="J10" s="2">
        <v>845</v>
      </c>
      <c r="K10" s="2">
        <v>1377</v>
      </c>
      <c r="L10" s="6">
        <v>467</v>
      </c>
      <c r="M10" s="24">
        <v>277</v>
      </c>
      <c r="N10" s="19">
        <f t="shared" si="11"/>
        <v>3588</v>
      </c>
      <c r="O10" s="24">
        <f t="shared" si="12"/>
        <v>1817</v>
      </c>
      <c r="P10" s="22"/>
      <c r="Q10" s="2">
        <v>3513</v>
      </c>
      <c r="R10" s="2">
        <v>5705</v>
      </c>
      <c r="S10" s="2">
        <v>1318</v>
      </c>
      <c r="T10" s="2">
        <v>2195</v>
      </c>
      <c r="U10" s="2">
        <v>1110</v>
      </c>
      <c r="V10" s="2">
        <v>4595</v>
      </c>
      <c r="W10" s="5"/>
      <c r="X10" s="2">
        <f t="shared" si="13"/>
        <v>0.37517791061770567</v>
      </c>
      <c r="Y10" s="2">
        <f t="shared" si="14"/>
        <v>0.22146972304290952</v>
      </c>
      <c r="Z10" s="2">
        <f t="shared" si="15"/>
        <v>0.44369634741625991</v>
      </c>
      <c r="AA10" s="2">
        <f t="shared" si="16"/>
        <v>0.60978204695828975</v>
      </c>
      <c r="AB10" s="2">
        <f t="shared" si="17"/>
        <v>0.54283360790774304</v>
      </c>
      <c r="AC10" s="1"/>
      <c r="AD10" s="45">
        <f>226/382</f>
        <v>0.59162303664921467</v>
      </c>
      <c r="AE10" s="2">
        <f>9/86</f>
        <v>0.10465116279069768</v>
      </c>
      <c r="AF10" s="51"/>
      <c r="AG10" s="2">
        <f t="shared" ref="AG10:AH23" si="18">AD10*100</f>
        <v>59.162303664921467</v>
      </c>
      <c r="AH10" s="46">
        <f t="shared" si="18"/>
        <v>10.465116279069768</v>
      </c>
      <c r="AI10" s="1"/>
    </row>
    <row r="11" spans="1:35" x14ac:dyDescent="0.25">
      <c r="A11" s="12">
        <v>3</v>
      </c>
      <c r="B11" s="3" t="s">
        <v>21</v>
      </c>
      <c r="C11" s="2">
        <v>527</v>
      </c>
      <c r="D11" s="2">
        <v>764</v>
      </c>
      <c r="E11" s="6">
        <v>709</v>
      </c>
      <c r="F11" s="24">
        <v>541</v>
      </c>
      <c r="G11" s="19">
        <f t="shared" si="9"/>
        <v>941</v>
      </c>
      <c r="H11" s="24">
        <f t="shared" si="10"/>
        <v>237</v>
      </c>
      <c r="I11" s="9" t="s">
        <v>21</v>
      </c>
      <c r="J11" s="2">
        <v>1157</v>
      </c>
      <c r="K11" s="2">
        <v>1065</v>
      </c>
      <c r="L11" s="6">
        <v>898</v>
      </c>
      <c r="M11" s="24">
        <v>705</v>
      </c>
      <c r="N11" s="19">
        <f t="shared" si="11"/>
        <v>3157</v>
      </c>
      <c r="O11" s="24">
        <f t="shared" si="12"/>
        <v>1389</v>
      </c>
      <c r="P11" s="22"/>
      <c r="Q11" s="2">
        <v>3513</v>
      </c>
      <c r="R11" s="2">
        <v>5705</v>
      </c>
      <c r="S11" s="2">
        <v>1684</v>
      </c>
      <c r="T11" s="2">
        <v>1829</v>
      </c>
      <c r="U11" s="2">
        <v>1607</v>
      </c>
      <c r="V11" s="2">
        <v>4098</v>
      </c>
      <c r="W11" s="5"/>
      <c r="X11" s="2">
        <f t="shared" si="13"/>
        <v>0.47936236834614288</v>
      </c>
      <c r="Y11" s="2">
        <f t="shared" si="14"/>
        <v>0.28706127291376315</v>
      </c>
      <c r="Z11" s="2">
        <f t="shared" si="15"/>
        <v>0.49500293944738388</v>
      </c>
      <c r="AA11" s="2">
        <f t="shared" si="16"/>
        <v>0.60155537670237558</v>
      </c>
      <c r="AB11" s="2">
        <f t="shared" si="17"/>
        <v>0.51169857186265577</v>
      </c>
      <c r="AC11" s="1"/>
      <c r="AD11" s="45">
        <f>396/918</f>
        <v>0.43137254901960786</v>
      </c>
      <c r="AE11" s="2">
        <f>100/674</f>
        <v>0.14836795252225518</v>
      </c>
      <c r="AF11" s="51"/>
      <c r="AG11" s="2">
        <f t="shared" si="18"/>
        <v>43.137254901960787</v>
      </c>
      <c r="AH11" s="46">
        <f t="shared" si="18"/>
        <v>14.836795252225517</v>
      </c>
      <c r="AI11" s="1"/>
    </row>
    <row r="12" spans="1:35" x14ac:dyDescent="0.25">
      <c r="A12" s="12">
        <v>4</v>
      </c>
      <c r="B12" s="3" t="s">
        <v>22</v>
      </c>
      <c r="C12" s="2">
        <v>587</v>
      </c>
      <c r="D12" s="2">
        <v>704</v>
      </c>
      <c r="E12" s="6">
        <v>662</v>
      </c>
      <c r="F12" s="24">
        <v>480</v>
      </c>
      <c r="G12" s="19">
        <f t="shared" si="9"/>
        <v>988</v>
      </c>
      <c r="H12" s="24">
        <f t="shared" si="10"/>
        <v>298</v>
      </c>
      <c r="I12" s="9" t="s">
        <v>22</v>
      </c>
      <c r="J12" s="2">
        <v>1036</v>
      </c>
      <c r="K12" s="2">
        <v>1186</v>
      </c>
      <c r="L12" s="6">
        <v>800</v>
      </c>
      <c r="M12" s="24">
        <v>502</v>
      </c>
      <c r="N12" s="19">
        <f t="shared" si="11"/>
        <v>3255</v>
      </c>
      <c r="O12" s="24">
        <f t="shared" si="12"/>
        <v>1592</v>
      </c>
      <c r="P12" s="22"/>
      <c r="Q12" s="2">
        <v>3513</v>
      </c>
      <c r="R12" s="2">
        <v>5705</v>
      </c>
      <c r="S12" s="2">
        <v>1623</v>
      </c>
      <c r="T12" s="2">
        <v>1890</v>
      </c>
      <c r="U12" s="2">
        <v>1462</v>
      </c>
      <c r="V12" s="2">
        <v>4243</v>
      </c>
      <c r="W12" s="5"/>
      <c r="X12" s="2">
        <f t="shared" si="13"/>
        <v>0.46199829205807003</v>
      </c>
      <c r="Y12" s="2">
        <f t="shared" si="14"/>
        <v>0.27852302979314503</v>
      </c>
      <c r="Z12" s="2">
        <f t="shared" si="15"/>
        <v>0.49196726280691122</v>
      </c>
      <c r="AA12" s="2">
        <f t="shared" si="16"/>
        <v>0.60896254050872867</v>
      </c>
      <c r="AB12" s="2">
        <f t="shared" si="17"/>
        <v>0.52609400324149114</v>
      </c>
      <c r="AC12" s="1"/>
      <c r="AD12" s="45">
        <f>213/674</f>
        <v>0.31602373887240354</v>
      </c>
      <c r="AE12" s="2">
        <f>105/534</f>
        <v>0.19662921348314608</v>
      </c>
      <c r="AF12" s="51"/>
      <c r="AG12" s="2">
        <f t="shared" si="18"/>
        <v>31.602373887240354</v>
      </c>
      <c r="AH12" s="46">
        <f t="shared" si="18"/>
        <v>19.662921348314608</v>
      </c>
      <c r="AI12" s="1"/>
    </row>
    <row r="13" spans="1:35" x14ac:dyDescent="0.25">
      <c r="A13" s="12">
        <v>5</v>
      </c>
      <c r="B13" s="3" t="s">
        <v>38</v>
      </c>
      <c r="C13" s="2">
        <v>546</v>
      </c>
      <c r="D13" s="2">
        <v>745</v>
      </c>
      <c r="E13" s="6">
        <v>697</v>
      </c>
      <c r="F13" s="24">
        <v>502</v>
      </c>
      <c r="G13" s="19">
        <f t="shared" si="9"/>
        <v>953</v>
      </c>
      <c r="H13" s="24">
        <f t="shared" si="10"/>
        <v>276</v>
      </c>
      <c r="I13" s="9" t="s">
        <v>23</v>
      </c>
      <c r="J13" s="2">
        <v>1146</v>
      </c>
      <c r="K13" s="2">
        <v>1076</v>
      </c>
      <c r="L13" s="6">
        <v>1000</v>
      </c>
      <c r="M13" s="24">
        <v>443</v>
      </c>
      <c r="N13" s="19">
        <f t="shared" si="11"/>
        <v>3055</v>
      </c>
      <c r="O13" s="24">
        <f t="shared" si="12"/>
        <v>1651</v>
      </c>
      <c r="P13" s="22"/>
      <c r="Q13" s="2">
        <v>3513</v>
      </c>
      <c r="R13" s="2">
        <v>5705</v>
      </c>
      <c r="S13" s="2">
        <v>1692</v>
      </c>
      <c r="T13" s="2">
        <v>1821</v>
      </c>
      <c r="U13" s="2">
        <v>1697</v>
      </c>
      <c r="V13" s="2">
        <v>4008</v>
      </c>
      <c r="W13" s="5"/>
      <c r="X13" s="2">
        <f t="shared" si="13"/>
        <v>0.4816396242527754</v>
      </c>
      <c r="Y13" s="2">
        <f t="shared" si="14"/>
        <v>0.2851743072086238</v>
      </c>
      <c r="Z13" s="2">
        <f t="shared" si="15"/>
        <v>0.49029266879165462</v>
      </c>
      <c r="AA13" s="2">
        <f t="shared" si="16"/>
        <v>0.59342940976277736</v>
      </c>
      <c r="AB13" s="2">
        <f t="shared" si="17"/>
        <v>0.49926231926822073</v>
      </c>
      <c r="AC13" s="1"/>
      <c r="AD13" s="45">
        <f>731/1162</f>
        <v>0.62908777969018936</v>
      </c>
      <c r="AE13" s="2">
        <f>397/1033</f>
        <v>0.38431752178121975</v>
      </c>
      <c r="AF13" s="51"/>
      <c r="AG13" s="2">
        <f t="shared" si="18"/>
        <v>62.908777969018935</v>
      </c>
      <c r="AH13" s="46">
        <f t="shared" si="18"/>
        <v>38.431752178121975</v>
      </c>
      <c r="AI13" s="1"/>
    </row>
    <row r="14" spans="1:35" x14ac:dyDescent="0.25">
      <c r="A14" s="12">
        <v>6</v>
      </c>
      <c r="B14" s="3" t="s">
        <v>24</v>
      </c>
      <c r="C14" s="2">
        <v>294</v>
      </c>
      <c r="D14" s="2">
        <v>997</v>
      </c>
      <c r="E14" s="6">
        <v>269</v>
      </c>
      <c r="F14" s="24">
        <v>205</v>
      </c>
      <c r="G14" s="19">
        <f t="shared" si="9"/>
        <v>1381</v>
      </c>
      <c r="H14" s="24">
        <f t="shared" si="10"/>
        <v>573</v>
      </c>
      <c r="I14" s="9" t="s">
        <v>24</v>
      </c>
      <c r="J14" s="2">
        <v>794</v>
      </c>
      <c r="K14" s="2">
        <v>1428</v>
      </c>
      <c r="L14" s="6">
        <v>1092</v>
      </c>
      <c r="M14" s="24">
        <v>1036</v>
      </c>
      <c r="N14" s="19">
        <f t="shared" si="11"/>
        <v>2963</v>
      </c>
      <c r="O14" s="24">
        <f t="shared" si="12"/>
        <v>1058</v>
      </c>
      <c r="P14" s="22"/>
      <c r="Q14" s="2">
        <v>3513</v>
      </c>
      <c r="R14" s="2">
        <v>5705</v>
      </c>
      <c r="S14" s="2">
        <v>1088</v>
      </c>
      <c r="T14" s="2">
        <v>2425</v>
      </c>
      <c r="U14" s="2">
        <v>1361</v>
      </c>
      <c r="V14" s="2">
        <v>4344</v>
      </c>
      <c r="W14" s="5"/>
      <c r="X14" s="2">
        <f t="shared" si="13"/>
        <v>0.30970680330202105</v>
      </c>
      <c r="Y14" s="2">
        <f t="shared" si="14"/>
        <v>0.16587031357843215</v>
      </c>
      <c r="Z14" s="2">
        <f t="shared" si="15"/>
        <v>0.36497819523649783</v>
      </c>
      <c r="AA14" s="2">
        <f t="shared" si="16"/>
        <v>0.5430060575072595</v>
      </c>
      <c r="AB14" s="2">
        <f t="shared" si="17"/>
        <v>0.44426296447529606</v>
      </c>
      <c r="AC14" s="1"/>
      <c r="AD14" s="45">
        <f>168/382</f>
        <v>0.43979057591623039</v>
      </c>
      <c r="AE14" s="2">
        <f>28/86</f>
        <v>0.32558139534883723</v>
      </c>
      <c r="AF14" s="51"/>
      <c r="AG14" s="2">
        <f t="shared" si="18"/>
        <v>43.97905759162304</v>
      </c>
      <c r="AH14" s="46">
        <f t="shared" si="18"/>
        <v>32.558139534883722</v>
      </c>
      <c r="AI14" s="1"/>
    </row>
    <row r="15" spans="1:35" x14ac:dyDescent="0.25">
      <c r="A15" s="12">
        <v>7</v>
      </c>
      <c r="B15" s="3" t="s">
        <v>25</v>
      </c>
      <c r="C15" s="2">
        <v>359</v>
      </c>
      <c r="D15" s="2">
        <v>932</v>
      </c>
      <c r="E15" s="6">
        <v>337</v>
      </c>
      <c r="F15" s="24">
        <v>254</v>
      </c>
      <c r="G15" s="19">
        <f t="shared" si="9"/>
        <v>1313</v>
      </c>
      <c r="H15" s="24">
        <f t="shared" si="10"/>
        <v>524</v>
      </c>
      <c r="I15" s="9" t="s">
        <v>25</v>
      </c>
      <c r="J15" s="2">
        <v>986</v>
      </c>
      <c r="K15" s="2">
        <v>1236</v>
      </c>
      <c r="L15" s="6">
        <v>1486</v>
      </c>
      <c r="M15" s="24">
        <v>1430</v>
      </c>
      <c r="N15" s="19">
        <f t="shared" si="11"/>
        <v>2569</v>
      </c>
      <c r="O15" s="24">
        <f t="shared" si="12"/>
        <v>664</v>
      </c>
      <c r="P15" s="22"/>
      <c r="Q15" s="2">
        <v>3513</v>
      </c>
      <c r="R15" s="2">
        <v>5705</v>
      </c>
      <c r="S15" s="2">
        <v>1345</v>
      </c>
      <c r="T15" s="2">
        <v>2168</v>
      </c>
      <c r="U15" s="2">
        <v>1823</v>
      </c>
      <c r="V15" s="2">
        <v>3882</v>
      </c>
      <c r="W15" s="5"/>
      <c r="X15" s="2">
        <f t="shared" si="13"/>
        <v>0.38286364930259037</v>
      </c>
      <c r="Y15" s="2">
        <f t="shared" si="14"/>
        <v>0.20355317099202758</v>
      </c>
      <c r="Z15" s="2">
        <f t="shared" si="15"/>
        <v>0.40263433617721894</v>
      </c>
      <c r="AA15" s="2">
        <f t="shared" si="16"/>
        <v>0.53310548668503221</v>
      </c>
      <c r="AB15" s="2">
        <f t="shared" si="17"/>
        <v>0.42455808080808083</v>
      </c>
      <c r="AC15" s="1"/>
      <c r="AD15" s="45">
        <f>447/874</f>
        <v>0.51144164759725397</v>
      </c>
      <c r="AE15" s="2">
        <f>154/674</f>
        <v>0.228486646884273</v>
      </c>
      <c r="AF15" s="51"/>
      <c r="AG15" s="2">
        <f t="shared" si="18"/>
        <v>51.144164759725399</v>
      </c>
      <c r="AH15" s="46">
        <f t="shared" si="18"/>
        <v>22.848664688427299</v>
      </c>
      <c r="AI15" s="1"/>
    </row>
    <row r="16" spans="1:35" x14ac:dyDescent="0.25">
      <c r="A16" s="12">
        <v>8</v>
      </c>
      <c r="B16" s="3" t="s">
        <v>26</v>
      </c>
      <c r="C16" s="2">
        <v>435</v>
      </c>
      <c r="D16" s="2">
        <v>856</v>
      </c>
      <c r="E16" s="6">
        <v>303</v>
      </c>
      <c r="F16" s="24">
        <v>198</v>
      </c>
      <c r="G16" s="19">
        <f t="shared" si="9"/>
        <v>1347</v>
      </c>
      <c r="H16" s="24">
        <f t="shared" si="10"/>
        <v>580</v>
      </c>
      <c r="I16" s="9" t="s">
        <v>26</v>
      </c>
      <c r="J16" s="2">
        <v>953</v>
      </c>
      <c r="K16" s="2">
        <v>1269</v>
      </c>
      <c r="L16" s="6">
        <v>1437</v>
      </c>
      <c r="M16" s="24">
        <v>1254</v>
      </c>
      <c r="N16" s="19">
        <f t="shared" si="11"/>
        <v>2618</v>
      </c>
      <c r="O16" s="24">
        <f t="shared" si="12"/>
        <v>840</v>
      </c>
      <c r="P16" s="22"/>
      <c r="Q16" s="2">
        <v>3513</v>
      </c>
      <c r="R16" s="2">
        <v>5705</v>
      </c>
      <c r="S16" s="2">
        <v>1388</v>
      </c>
      <c r="T16" s="2">
        <v>2125</v>
      </c>
      <c r="U16" s="2">
        <v>1740</v>
      </c>
      <c r="V16" s="2">
        <v>3965</v>
      </c>
      <c r="W16" s="5"/>
      <c r="X16" s="2">
        <f t="shared" si="13"/>
        <v>0.39510389980074012</v>
      </c>
      <c r="Y16" s="2">
        <f t="shared" si="14"/>
        <v>0.21535301669617155</v>
      </c>
      <c r="Z16" s="2">
        <f t="shared" si="15"/>
        <v>0.41800933594338208</v>
      </c>
      <c r="AA16" s="2">
        <f t="shared" si="16"/>
        <v>0.54740066941319254</v>
      </c>
      <c r="AB16" s="2">
        <f t="shared" si="17"/>
        <v>0.44373401534526852</v>
      </c>
      <c r="AC16" s="1"/>
      <c r="AD16" s="45">
        <f>160/674</f>
        <v>0.23738872403560832</v>
      </c>
      <c r="AE16" s="2">
        <f>97/534</f>
        <v>0.18164794007490637</v>
      </c>
      <c r="AF16" s="51"/>
      <c r="AG16" s="2">
        <f t="shared" si="18"/>
        <v>23.738872403560833</v>
      </c>
      <c r="AH16" s="46">
        <f t="shared" si="18"/>
        <v>18.164794007490638</v>
      </c>
      <c r="AI16" s="1"/>
    </row>
    <row r="17" spans="1:35" x14ac:dyDescent="0.25">
      <c r="A17" s="12">
        <v>9</v>
      </c>
      <c r="B17" s="3" t="s">
        <v>39</v>
      </c>
      <c r="C17" s="2">
        <v>590</v>
      </c>
      <c r="D17" s="2">
        <v>701</v>
      </c>
      <c r="E17" s="6">
        <v>502</v>
      </c>
      <c r="F17" s="24">
        <v>286</v>
      </c>
      <c r="G17" s="19">
        <f t="shared" si="9"/>
        <v>1148</v>
      </c>
      <c r="H17" s="24">
        <f t="shared" si="10"/>
        <v>492</v>
      </c>
      <c r="I17" s="9" t="s">
        <v>27</v>
      </c>
      <c r="J17" s="2">
        <v>1224</v>
      </c>
      <c r="K17" s="2">
        <v>998</v>
      </c>
      <c r="L17" s="6">
        <v>1705</v>
      </c>
      <c r="M17" s="24">
        <v>1220</v>
      </c>
      <c r="N17" s="19">
        <f t="shared" si="11"/>
        <v>2350</v>
      </c>
      <c r="O17" s="24">
        <f t="shared" si="12"/>
        <v>874</v>
      </c>
      <c r="P17" s="22"/>
      <c r="Q17" s="2">
        <v>3513</v>
      </c>
      <c r="R17" s="2">
        <v>5705</v>
      </c>
      <c r="S17" s="2">
        <v>1814</v>
      </c>
      <c r="T17" s="2">
        <v>1699</v>
      </c>
      <c r="U17" s="2">
        <v>2207</v>
      </c>
      <c r="V17" s="2">
        <v>3498</v>
      </c>
      <c r="W17" s="5"/>
      <c r="X17" s="2">
        <f t="shared" si="13"/>
        <v>0.5163677768289211</v>
      </c>
      <c r="Y17" s="2">
        <f t="shared" si="14"/>
        <v>0.29162235259873659</v>
      </c>
      <c r="Z17" s="2">
        <f t="shared" si="15"/>
        <v>0.48155030528271836</v>
      </c>
      <c r="AA17" s="2">
        <f t="shared" si="16"/>
        <v>0.56210609137510081</v>
      </c>
      <c r="AB17" s="2">
        <f t="shared" si="17"/>
        <v>0.4511315593136036</v>
      </c>
      <c r="AC17" s="1"/>
      <c r="AD17" s="45">
        <f>321/1261</f>
        <v>0.25455987311657413</v>
      </c>
      <c r="AE17" s="2">
        <f>157/1061</f>
        <v>0.14797360980207352</v>
      </c>
      <c r="AF17" s="51"/>
      <c r="AG17" s="2">
        <f t="shared" si="18"/>
        <v>25.455987311657413</v>
      </c>
      <c r="AH17" s="46">
        <f t="shared" si="18"/>
        <v>14.797360980207353</v>
      </c>
      <c r="AI17" s="1"/>
    </row>
    <row r="18" spans="1:35" x14ac:dyDescent="0.25">
      <c r="A18" s="12">
        <v>10</v>
      </c>
      <c r="B18" s="3" t="s">
        <v>28</v>
      </c>
      <c r="C18" s="2">
        <v>167</v>
      </c>
      <c r="D18" s="2">
        <v>1124</v>
      </c>
      <c r="E18" s="6">
        <v>141</v>
      </c>
      <c r="F18" s="24">
        <v>103</v>
      </c>
      <c r="G18" s="19">
        <f t="shared" si="9"/>
        <v>1509</v>
      </c>
      <c r="H18" s="24">
        <f t="shared" si="10"/>
        <v>675</v>
      </c>
      <c r="I18" s="9" t="s">
        <v>28</v>
      </c>
      <c r="J18" s="2">
        <v>895</v>
      </c>
      <c r="K18" s="2">
        <v>1327</v>
      </c>
      <c r="L18" s="6">
        <v>612</v>
      </c>
      <c r="M18" s="24">
        <v>599</v>
      </c>
      <c r="N18" s="19">
        <f t="shared" si="11"/>
        <v>3443</v>
      </c>
      <c r="O18" s="24">
        <f t="shared" si="12"/>
        <v>1495</v>
      </c>
      <c r="P18" s="22"/>
      <c r="Q18" s="2">
        <v>3513</v>
      </c>
      <c r="R18" s="2">
        <v>5705</v>
      </c>
      <c r="S18" s="2">
        <v>1062</v>
      </c>
      <c r="T18" s="2">
        <v>2451</v>
      </c>
      <c r="U18" s="2">
        <v>753</v>
      </c>
      <c r="V18" s="2">
        <v>4952</v>
      </c>
      <c r="W18" s="5"/>
      <c r="X18" s="2">
        <f t="shared" si="13"/>
        <v>0.30230572160546543</v>
      </c>
      <c r="Y18" s="2">
        <f t="shared" si="14"/>
        <v>0.17689664752275447</v>
      </c>
      <c r="Z18" s="2">
        <f t="shared" si="15"/>
        <v>0.39864864864864863</v>
      </c>
      <c r="AA18" s="2">
        <f t="shared" si="16"/>
        <v>0.62702098657792293</v>
      </c>
      <c r="AB18" s="2">
        <f t="shared" si="17"/>
        <v>0.58512396694214874</v>
      </c>
      <c r="AC18" s="1"/>
      <c r="AD18" s="45">
        <f>238/382</f>
        <v>0.62303664921465973</v>
      </c>
      <c r="AE18" s="2">
        <v>4.65E-2</v>
      </c>
      <c r="AF18" s="51"/>
      <c r="AG18" s="2">
        <f t="shared" si="18"/>
        <v>62.303664921465973</v>
      </c>
      <c r="AH18" s="46">
        <f t="shared" si="18"/>
        <v>4.6500000000000004</v>
      </c>
      <c r="AI18" s="1"/>
    </row>
    <row r="19" spans="1:35" x14ac:dyDescent="0.25">
      <c r="A19" s="12">
        <v>11</v>
      </c>
      <c r="B19" s="3" t="s">
        <v>29</v>
      </c>
      <c r="C19" s="2">
        <v>244</v>
      </c>
      <c r="D19" s="2">
        <v>1047</v>
      </c>
      <c r="E19" s="6">
        <v>127</v>
      </c>
      <c r="F19" s="24">
        <v>50</v>
      </c>
      <c r="G19" s="19">
        <f t="shared" si="9"/>
        <v>1523</v>
      </c>
      <c r="H19" s="24">
        <f t="shared" si="10"/>
        <v>728</v>
      </c>
      <c r="I19" s="9" t="s">
        <v>29</v>
      </c>
      <c r="J19" s="2">
        <v>771</v>
      </c>
      <c r="K19" s="2">
        <v>1451</v>
      </c>
      <c r="L19" s="6">
        <v>490</v>
      </c>
      <c r="M19" s="24">
        <v>342</v>
      </c>
      <c r="N19" s="19">
        <f t="shared" si="11"/>
        <v>3565</v>
      </c>
      <c r="O19" s="24">
        <f t="shared" si="12"/>
        <v>1752</v>
      </c>
      <c r="P19" s="22"/>
      <c r="Q19" s="2">
        <v>3513</v>
      </c>
      <c r="R19" s="2">
        <v>5705</v>
      </c>
      <c r="S19" s="2">
        <v>1015</v>
      </c>
      <c r="T19" s="2">
        <v>2498</v>
      </c>
      <c r="U19" s="2">
        <v>617</v>
      </c>
      <c r="V19" s="2">
        <v>5088</v>
      </c>
      <c r="W19" s="5"/>
      <c r="X19" s="2">
        <f t="shared" si="13"/>
        <v>0.28892684315399941</v>
      </c>
      <c r="Y19" s="2">
        <f t="shared" si="14"/>
        <v>0.17057895526136352</v>
      </c>
      <c r="Z19" s="2">
        <f t="shared" si="15"/>
        <v>0.39455782312925169</v>
      </c>
      <c r="AA19" s="2">
        <f t="shared" si="16"/>
        <v>0.64632273783491778</v>
      </c>
      <c r="AB19" s="2">
        <f t="shared" si="17"/>
        <v>0.62193627450980393</v>
      </c>
      <c r="AC19" s="1"/>
      <c r="AD19" s="45">
        <f>41/382</f>
        <v>0.10732984293193717</v>
      </c>
      <c r="AE19" s="2">
        <v>3.49E-2</v>
      </c>
      <c r="AF19" s="51"/>
      <c r="AG19" s="2">
        <f t="shared" si="18"/>
        <v>10.732984293193718</v>
      </c>
      <c r="AH19" s="46">
        <f t="shared" si="18"/>
        <v>3.49</v>
      </c>
      <c r="AI19" s="1"/>
    </row>
    <row r="20" spans="1:35" x14ac:dyDescent="0.25">
      <c r="A20" s="12">
        <v>12</v>
      </c>
      <c r="B20" s="3" t="s">
        <v>40</v>
      </c>
      <c r="C20" s="2">
        <v>521</v>
      </c>
      <c r="D20" s="2">
        <v>770</v>
      </c>
      <c r="E20" s="6">
        <v>357</v>
      </c>
      <c r="F20" s="24">
        <v>165</v>
      </c>
      <c r="G20" s="19">
        <f t="shared" si="9"/>
        <v>1293</v>
      </c>
      <c r="H20" s="24">
        <f t="shared" si="10"/>
        <v>613</v>
      </c>
      <c r="I20" s="9" t="s">
        <v>30</v>
      </c>
      <c r="J20" s="2">
        <v>929</v>
      </c>
      <c r="K20" s="2">
        <v>1293</v>
      </c>
      <c r="L20" s="6">
        <v>785</v>
      </c>
      <c r="M20" s="24">
        <v>320</v>
      </c>
      <c r="N20" s="19">
        <f t="shared" si="11"/>
        <v>3270</v>
      </c>
      <c r="O20" s="24">
        <f t="shared" si="12"/>
        <v>1774</v>
      </c>
      <c r="P20" s="22"/>
      <c r="Q20" s="2">
        <v>3513</v>
      </c>
      <c r="R20" s="2">
        <v>5705</v>
      </c>
      <c r="S20" s="2">
        <v>1450</v>
      </c>
      <c r="T20" s="2">
        <v>2063</v>
      </c>
      <c r="U20" s="2">
        <v>1142</v>
      </c>
      <c r="V20" s="2">
        <v>4563</v>
      </c>
      <c r="W20" s="5"/>
      <c r="X20" s="2">
        <f t="shared" si="13"/>
        <v>0.41275263307714205</v>
      </c>
      <c r="Y20" s="2">
        <f t="shared" si="14"/>
        <v>0.25024724664773085</v>
      </c>
      <c r="Z20" s="2">
        <f t="shared" si="15"/>
        <v>0.47502047502047506</v>
      </c>
      <c r="AA20" s="2">
        <f t="shared" si="16"/>
        <v>0.62403217497102692</v>
      </c>
      <c r="AB20" s="2">
        <f t="shared" si="17"/>
        <v>0.55941358024691357</v>
      </c>
      <c r="AC20" s="1"/>
      <c r="AD20" s="45">
        <f>193/382</f>
        <v>0.50523560209424079</v>
      </c>
      <c r="AE20" s="2">
        <v>5.8099999999999999E-2</v>
      </c>
      <c r="AF20" s="51"/>
      <c r="AG20" s="2">
        <f t="shared" si="18"/>
        <v>50.523560209424076</v>
      </c>
      <c r="AH20" s="46">
        <f t="shared" si="18"/>
        <v>5.81</v>
      </c>
      <c r="AI20" s="1"/>
    </row>
    <row r="21" spans="1:35" x14ac:dyDescent="0.25">
      <c r="A21" s="12">
        <v>13</v>
      </c>
      <c r="B21" s="3" t="s">
        <v>31</v>
      </c>
      <c r="C21" s="2">
        <v>282</v>
      </c>
      <c r="D21" s="2">
        <v>1009</v>
      </c>
      <c r="E21" s="6">
        <v>199</v>
      </c>
      <c r="F21" s="24">
        <v>96</v>
      </c>
      <c r="G21" s="19">
        <f t="shared" si="9"/>
        <v>1451</v>
      </c>
      <c r="H21" s="24">
        <f t="shared" si="10"/>
        <v>682</v>
      </c>
      <c r="I21" s="9" t="s">
        <v>31</v>
      </c>
      <c r="J21" s="2">
        <v>1139</v>
      </c>
      <c r="K21" s="2">
        <v>1083</v>
      </c>
      <c r="L21" s="6">
        <v>973</v>
      </c>
      <c r="M21" s="24">
        <v>823</v>
      </c>
      <c r="N21" s="19">
        <f t="shared" si="11"/>
        <v>3082</v>
      </c>
      <c r="O21" s="24">
        <f t="shared" si="12"/>
        <v>1271</v>
      </c>
      <c r="P21" s="22"/>
      <c r="Q21" s="2">
        <v>3513</v>
      </c>
      <c r="R21" s="2">
        <v>5705</v>
      </c>
      <c r="S21" s="2">
        <v>1421</v>
      </c>
      <c r="T21" s="2">
        <v>2092</v>
      </c>
      <c r="U21" s="2">
        <v>1172</v>
      </c>
      <c r="V21" s="2">
        <v>4533</v>
      </c>
      <c r="W21" s="5"/>
      <c r="X21" s="2">
        <f t="shared" si="13"/>
        <v>0.40449758041559919</v>
      </c>
      <c r="Y21" s="2">
        <f t="shared" si="14"/>
        <v>0.24250919290889958</v>
      </c>
      <c r="Z21" s="2">
        <f t="shared" si="15"/>
        <v>0.46544382574516868</v>
      </c>
      <c r="AA21" s="2">
        <f t="shared" si="16"/>
        <v>0.61612014931346371</v>
      </c>
      <c r="AB21" s="2">
        <f t="shared" si="17"/>
        <v>0.54801388353258773</v>
      </c>
      <c r="AC21" s="1"/>
      <c r="AD21" s="45">
        <f>171/674</f>
        <v>0.25370919881305637</v>
      </c>
      <c r="AE21" s="2">
        <f>36/534</f>
        <v>6.741573033707865E-2</v>
      </c>
      <c r="AF21" s="51"/>
      <c r="AG21" s="2">
        <f t="shared" si="18"/>
        <v>25.370919881305635</v>
      </c>
      <c r="AH21" s="46">
        <f t="shared" si="18"/>
        <v>6.7415730337078648</v>
      </c>
      <c r="AI21" s="1"/>
    </row>
    <row r="22" spans="1:35" x14ac:dyDescent="0.25">
      <c r="A22" s="12">
        <v>14</v>
      </c>
      <c r="B22" s="3" t="s">
        <v>41</v>
      </c>
      <c r="C22" s="2">
        <v>574</v>
      </c>
      <c r="D22" s="2">
        <v>717</v>
      </c>
      <c r="E22" s="6">
        <v>424</v>
      </c>
      <c r="F22" s="24">
        <v>214</v>
      </c>
      <c r="G22" s="19">
        <f t="shared" si="9"/>
        <v>1226</v>
      </c>
      <c r="H22" s="24">
        <f t="shared" si="10"/>
        <v>564</v>
      </c>
      <c r="I22" s="9" t="s">
        <v>32</v>
      </c>
      <c r="J22" s="2">
        <v>1352</v>
      </c>
      <c r="K22" s="2">
        <v>870</v>
      </c>
      <c r="L22" s="6">
        <v>1291</v>
      </c>
      <c r="M22" s="24">
        <v>821</v>
      </c>
      <c r="N22" s="19">
        <f t="shared" si="11"/>
        <v>2764</v>
      </c>
      <c r="O22" s="24">
        <f t="shared" si="12"/>
        <v>1273</v>
      </c>
      <c r="P22" s="22"/>
      <c r="Q22" s="2">
        <v>3513</v>
      </c>
      <c r="R22" s="2">
        <v>5705</v>
      </c>
      <c r="S22" s="2">
        <v>1926</v>
      </c>
      <c r="T22" s="2">
        <v>1587</v>
      </c>
      <c r="U22" s="2">
        <v>1715</v>
      </c>
      <c r="V22" s="2">
        <v>3990</v>
      </c>
      <c r="W22" s="5"/>
      <c r="X22" s="2">
        <f t="shared" si="13"/>
        <v>0.54824935952177623</v>
      </c>
      <c r="Y22" s="2">
        <f t="shared" si="14"/>
        <v>0.34200778129048054</v>
      </c>
      <c r="Z22" s="2">
        <f t="shared" si="15"/>
        <v>0.53844003354766568</v>
      </c>
      <c r="AA22" s="2">
        <f t="shared" si="16"/>
        <v>0.62220698195599433</v>
      </c>
      <c r="AB22" s="2">
        <f t="shared" si="17"/>
        <v>0.52897555616588854</v>
      </c>
      <c r="AC22" s="1"/>
      <c r="AD22" s="45">
        <f>253/918</f>
        <v>0.27559912854030499</v>
      </c>
      <c r="AE22" s="2">
        <f>20/674</f>
        <v>2.967359050445104E-2</v>
      </c>
      <c r="AF22" s="51"/>
      <c r="AG22" s="2">
        <f t="shared" si="18"/>
        <v>27.5599128540305</v>
      </c>
      <c r="AH22" s="46">
        <f t="shared" si="18"/>
        <v>2.9673590504451042</v>
      </c>
      <c r="AI22" s="1"/>
    </row>
    <row r="23" spans="1:35" ht="15.75" thickBot="1" x14ac:dyDescent="0.3">
      <c r="A23" s="12">
        <v>15</v>
      </c>
      <c r="B23" s="3" t="s">
        <v>42</v>
      </c>
      <c r="C23" s="2">
        <v>619</v>
      </c>
      <c r="D23" s="2">
        <v>672</v>
      </c>
      <c r="E23" s="6">
        <v>379</v>
      </c>
      <c r="F23" s="24">
        <v>161</v>
      </c>
      <c r="G23" s="19">
        <f t="shared" si="9"/>
        <v>1271</v>
      </c>
      <c r="H23" s="24">
        <f t="shared" si="10"/>
        <v>617</v>
      </c>
      <c r="I23" s="9" t="s">
        <v>33</v>
      </c>
      <c r="J23" s="2">
        <v>1048</v>
      </c>
      <c r="K23" s="2">
        <v>1174</v>
      </c>
      <c r="L23" s="6">
        <v>1069</v>
      </c>
      <c r="M23" s="24">
        <v>569</v>
      </c>
      <c r="N23" s="19">
        <f t="shared" si="11"/>
        <v>2986</v>
      </c>
      <c r="O23" s="24">
        <f t="shared" si="12"/>
        <v>1525</v>
      </c>
      <c r="P23" s="22"/>
      <c r="Q23" s="2">
        <v>3513</v>
      </c>
      <c r="R23" s="2">
        <v>5705</v>
      </c>
      <c r="S23" s="2">
        <v>1667</v>
      </c>
      <c r="T23" s="2">
        <v>1846</v>
      </c>
      <c r="U23" s="2">
        <v>1448</v>
      </c>
      <c r="V23" s="2">
        <v>4257</v>
      </c>
      <c r="W23" s="5"/>
      <c r="X23" s="2">
        <f t="shared" si="13"/>
        <v>0.4745231995445488</v>
      </c>
      <c r="Y23" s="2">
        <f t="shared" si="14"/>
        <v>0.28962778642943471</v>
      </c>
      <c r="Z23" s="2">
        <f t="shared" si="15"/>
        <v>0.50301750150875069</v>
      </c>
      <c r="AA23" s="2">
        <f t="shared" si="16"/>
        <v>0.61633914747082519</v>
      </c>
      <c r="AB23" s="2">
        <f t="shared" si="17"/>
        <v>0.53515248796147674</v>
      </c>
      <c r="AC23" s="1"/>
      <c r="AD23" s="47">
        <f>268/674</f>
        <v>0.39762611275964393</v>
      </c>
      <c r="AE23" s="48">
        <f>147/534</f>
        <v>0.2752808988764045</v>
      </c>
      <c r="AF23" s="52"/>
      <c r="AG23" s="48">
        <f t="shared" si="18"/>
        <v>39.762611275964396</v>
      </c>
      <c r="AH23" s="49">
        <f t="shared" si="18"/>
        <v>27.528089887640451</v>
      </c>
      <c r="AI23" s="1"/>
    </row>
    <row r="24" spans="1:35" x14ac:dyDescent="0.25">
      <c r="A24" s="3"/>
      <c r="B24" s="7"/>
      <c r="C24" s="8"/>
      <c r="D24" s="8"/>
      <c r="E24" s="8"/>
      <c r="F24" s="24"/>
      <c r="G24" s="8"/>
      <c r="H24" s="24"/>
      <c r="I24" s="8"/>
      <c r="J24" s="8"/>
      <c r="K24" s="8"/>
      <c r="L24" s="8"/>
      <c r="M24" s="24"/>
      <c r="N24" s="8"/>
      <c r="O24" s="24"/>
      <c r="P24" s="1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  <c r="AC24" s="1"/>
      <c r="AD24" s="1"/>
      <c r="AE24" s="1"/>
      <c r="AF24" s="1"/>
      <c r="AG24" s="1"/>
      <c r="AH24" s="1"/>
      <c r="AI24" s="1"/>
    </row>
    <row r="25" spans="1:35" x14ac:dyDescent="0.25">
      <c r="A25" s="12">
        <v>1</v>
      </c>
      <c r="B25" s="3" t="s">
        <v>34</v>
      </c>
      <c r="C25" s="2">
        <v>560</v>
      </c>
      <c r="D25" s="2">
        <v>731</v>
      </c>
      <c r="E25" s="6">
        <v>844</v>
      </c>
      <c r="F25" s="24">
        <v>660</v>
      </c>
      <c r="G25" s="19">
        <f t="shared" ref="G25:G44" si="19">H25+G70</f>
        <v>806</v>
      </c>
      <c r="H25" s="24">
        <f t="shared" ref="H25:H44" si="20">778-F25</f>
        <v>118</v>
      </c>
      <c r="I25" s="9" t="s">
        <v>34</v>
      </c>
      <c r="J25" s="2">
        <v>1146</v>
      </c>
      <c r="K25" s="2">
        <v>20</v>
      </c>
      <c r="L25" s="6">
        <v>1352</v>
      </c>
      <c r="M25" s="24">
        <v>1132</v>
      </c>
      <c r="N25" s="19">
        <f t="shared" ref="N25:N44" si="21">O25+N70</f>
        <v>2703</v>
      </c>
      <c r="O25" s="24">
        <f t="shared" ref="O25:O44" si="22">2094-M25</f>
        <v>962</v>
      </c>
      <c r="P25" s="21"/>
      <c r="Q25" s="2">
        <v>3513</v>
      </c>
      <c r="R25" s="2">
        <v>5705</v>
      </c>
      <c r="S25" s="2">
        <v>1706</v>
      </c>
      <c r="T25" s="2">
        <v>1807</v>
      </c>
      <c r="U25" s="2">
        <v>2196</v>
      </c>
      <c r="V25" s="2">
        <v>3509</v>
      </c>
      <c r="W25" s="4"/>
      <c r="X25" s="2">
        <f t="shared" ref="X25:X44" si="23">S25/Q25</f>
        <v>0.48562482208938229</v>
      </c>
      <c r="Y25" s="2">
        <f t="shared" ref="Y25:Y44" si="24">S25/Q25*(S25/Q25-U25/R25+1)/2</f>
        <v>0.26726345527414996</v>
      </c>
      <c r="Z25" s="2">
        <f t="shared" ref="Z25:Z44" si="25">2*X25*AB25/(X25+AB25)</f>
        <v>0.46014834794335807</v>
      </c>
      <c r="AA25" s="2">
        <f t="shared" ref="AA25:AA44" si="26">(S25/(S25+U25)-T25/(T25+V25)+1)/2</f>
        <v>0.54864722765697893</v>
      </c>
      <c r="AB25" s="2">
        <f t="shared" ref="AB25:AB44" si="27">S25/(S25+U25)</f>
        <v>0.43721168631471041</v>
      </c>
      <c r="AC25" s="1"/>
      <c r="AD25" s="1"/>
      <c r="AE25" s="1"/>
      <c r="AF25" s="1"/>
      <c r="AG25" s="1"/>
      <c r="AH25" s="1"/>
      <c r="AI25" s="1"/>
    </row>
    <row r="26" spans="1:35" x14ac:dyDescent="0.25">
      <c r="A26" s="12">
        <v>2</v>
      </c>
      <c r="B26" s="3" t="s">
        <v>35</v>
      </c>
      <c r="C26" s="2">
        <v>611</v>
      </c>
      <c r="D26" s="2">
        <v>680</v>
      </c>
      <c r="E26" s="6">
        <v>910</v>
      </c>
      <c r="F26" s="24">
        <v>709</v>
      </c>
      <c r="G26" s="19">
        <f t="shared" si="19"/>
        <v>740</v>
      </c>
      <c r="H26" s="24">
        <f t="shared" si="20"/>
        <v>69</v>
      </c>
      <c r="I26" s="9" t="s">
        <v>35</v>
      </c>
      <c r="J26" s="2">
        <v>1250</v>
      </c>
      <c r="K26" s="2">
        <v>972</v>
      </c>
      <c r="L26" s="6">
        <v>1726</v>
      </c>
      <c r="M26" s="24">
        <v>1504</v>
      </c>
      <c r="N26" s="19">
        <f t="shared" si="21"/>
        <v>2329</v>
      </c>
      <c r="O26" s="24">
        <f t="shared" si="22"/>
        <v>590</v>
      </c>
      <c r="P26" s="22"/>
      <c r="Q26" s="2">
        <v>3513</v>
      </c>
      <c r="R26" s="2">
        <v>5705</v>
      </c>
      <c r="S26" s="2">
        <v>1861</v>
      </c>
      <c r="T26" s="2">
        <v>1652</v>
      </c>
      <c r="U26" s="2">
        <v>2636</v>
      </c>
      <c r="V26" s="2">
        <v>3069</v>
      </c>
      <c r="W26" s="5"/>
      <c r="X26" s="2">
        <f t="shared" si="23"/>
        <v>0.52974665528038711</v>
      </c>
      <c r="Y26" s="2">
        <f t="shared" si="24"/>
        <v>0.28280414546009885</v>
      </c>
      <c r="Z26" s="2">
        <f t="shared" si="25"/>
        <v>0.46466916354556803</v>
      </c>
      <c r="AA26" s="2">
        <f t="shared" si="26"/>
        <v>0.53195279000988061</v>
      </c>
      <c r="AB26" s="2">
        <f t="shared" si="27"/>
        <v>0.41383144318434512</v>
      </c>
      <c r="AC26" s="1"/>
      <c r="AD26" s="1"/>
      <c r="AE26" s="1"/>
      <c r="AF26" s="1"/>
      <c r="AG26" s="1"/>
      <c r="AH26" s="1"/>
      <c r="AI26" s="1"/>
    </row>
    <row r="27" spans="1:35" x14ac:dyDescent="0.25">
      <c r="A27" s="12">
        <v>3</v>
      </c>
      <c r="B27" s="3" t="s">
        <v>36</v>
      </c>
      <c r="C27" s="2">
        <v>669</v>
      </c>
      <c r="D27" s="2">
        <v>622</v>
      </c>
      <c r="E27" s="6">
        <v>850</v>
      </c>
      <c r="F27" s="24">
        <v>645</v>
      </c>
      <c r="G27" s="19">
        <f t="shared" si="19"/>
        <v>800</v>
      </c>
      <c r="H27" s="24">
        <f t="shared" si="20"/>
        <v>133</v>
      </c>
      <c r="I27" s="9" t="s">
        <v>36</v>
      </c>
      <c r="J27" s="2">
        <v>1306</v>
      </c>
      <c r="K27" s="2">
        <v>916</v>
      </c>
      <c r="L27" s="6">
        <v>1672</v>
      </c>
      <c r="M27" s="24">
        <v>1350</v>
      </c>
      <c r="N27" s="19">
        <f t="shared" si="21"/>
        <v>2383</v>
      </c>
      <c r="O27" s="24">
        <f t="shared" si="22"/>
        <v>744</v>
      </c>
      <c r="P27" s="22"/>
      <c r="Q27" s="2">
        <v>3513</v>
      </c>
      <c r="R27" s="2">
        <v>5705</v>
      </c>
      <c r="S27" s="2">
        <v>1975</v>
      </c>
      <c r="T27" s="2">
        <v>1538</v>
      </c>
      <c r="U27" s="2">
        <v>2522</v>
      </c>
      <c r="V27" s="2">
        <v>3183</v>
      </c>
      <c r="W27" s="5"/>
      <c r="X27" s="2">
        <f t="shared" si="23"/>
        <v>0.5621975519499004</v>
      </c>
      <c r="Y27" s="2">
        <f t="shared" si="24"/>
        <v>0.31486694448543845</v>
      </c>
      <c r="Z27" s="2">
        <f t="shared" si="25"/>
        <v>0.49313358302122351</v>
      </c>
      <c r="AA27" s="2">
        <f t="shared" si="26"/>
        <v>0.55670161995073375</v>
      </c>
      <c r="AB27" s="2">
        <f t="shared" si="27"/>
        <v>0.4391816766733378</v>
      </c>
      <c r="AC27" s="1"/>
      <c r="AD27" s="1"/>
      <c r="AE27" s="1"/>
      <c r="AF27" s="1"/>
      <c r="AG27" s="1"/>
      <c r="AH27" s="1"/>
      <c r="AI27" s="1"/>
    </row>
    <row r="28" spans="1:35" x14ac:dyDescent="0.25">
      <c r="A28" s="12">
        <v>4</v>
      </c>
      <c r="B28" s="13" t="s">
        <v>43</v>
      </c>
      <c r="C28" s="2">
        <v>628</v>
      </c>
      <c r="D28" s="2">
        <v>663</v>
      </c>
      <c r="E28" s="6">
        <v>867</v>
      </c>
      <c r="F28" s="24">
        <v>646</v>
      </c>
      <c r="G28" s="19">
        <f t="shared" si="19"/>
        <v>783</v>
      </c>
      <c r="H28" s="24">
        <f t="shared" si="20"/>
        <v>132</v>
      </c>
      <c r="I28" s="20" t="s">
        <v>43</v>
      </c>
      <c r="J28" s="2">
        <v>1439</v>
      </c>
      <c r="K28" s="2">
        <v>783</v>
      </c>
      <c r="L28" s="6">
        <v>1854</v>
      </c>
      <c r="M28" s="24">
        <v>1287</v>
      </c>
      <c r="N28" s="19">
        <f t="shared" si="21"/>
        <v>2201</v>
      </c>
      <c r="O28" s="24">
        <f t="shared" si="22"/>
        <v>807</v>
      </c>
      <c r="P28" s="22"/>
      <c r="Q28" s="2">
        <v>3513</v>
      </c>
      <c r="R28" s="2">
        <v>5705</v>
      </c>
      <c r="S28" s="2">
        <v>2067</v>
      </c>
      <c r="T28" s="2">
        <v>1446</v>
      </c>
      <c r="U28" s="2">
        <v>2721</v>
      </c>
      <c r="V28" s="2">
        <v>2984</v>
      </c>
      <c r="W28" s="5"/>
      <c r="X28" s="2">
        <f t="shared" si="23"/>
        <v>0.58838599487617416</v>
      </c>
      <c r="Y28" s="2">
        <f t="shared" si="24"/>
        <v>0.32697667390131113</v>
      </c>
      <c r="Z28" s="2">
        <f t="shared" si="25"/>
        <v>0.49801228767618361</v>
      </c>
      <c r="AA28" s="2">
        <f t="shared" si="26"/>
        <v>0.552646712718591</v>
      </c>
      <c r="AB28" s="2">
        <f t="shared" si="27"/>
        <v>0.43170426065162909</v>
      </c>
      <c r="AC28" s="1"/>
      <c r="AD28" s="1"/>
      <c r="AF28" s="1"/>
      <c r="AG28" s="1"/>
      <c r="AH28" s="1"/>
      <c r="AI28" s="1"/>
    </row>
    <row r="29" spans="1:35" x14ac:dyDescent="0.25">
      <c r="A29" s="12">
        <v>5</v>
      </c>
      <c r="B29" s="3" t="s">
        <v>44</v>
      </c>
      <c r="C29" s="2">
        <v>551</v>
      </c>
      <c r="D29" s="2">
        <v>740</v>
      </c>
      <c r="E29" s="6">
        <v>741</v>
      </c>
      <c r="F29" s="24">
        <v>568</v>
      </c>
      <c r="G29" s="19">
        <f t="shared" si="19"/>
        <v>909</v>
      </c>
      <c r="H29" s="24">
        <f t="shared" si="20"/>
        <v>210</v>
      </c>
      <c r="I29" s="9" t="s">
        <v>44</v>
      </c>
      <c r="J29" s="2">
        <v>1205</v>
      </c>
      <c r="K29" s="2">
        <v>1017</v>
      </c>
      <c r="L29" s="6">
        <v>943</v>
      </c>
      <c r="M29" s="24">
        <v>746</v>
      </c>
      <c r="N29" s="19">
        <f t="shared" si="21"/>
        <v>3112</v>
      </c>
      <c r="O29" s="24">
        <f t="shared" si="22"/>
        <v>1348</v>
      </c>
      <c r="P29" s="22"/>
      <c r="Q29" s="2">
        <v>3513</v>
      </c>
      <c r="R29" s="2">
        <v>5705</v>
      </c>
      <c r="S29" s="2">
        <v>1756</v>
      </c>
      <c r="T29" s="2">
        <v>1757</v>
      </c>
      <c r="U29" s="2">
        <v>1684</v>
      </c>
      <c r="V29" s="2">
        <v>4021</v>
      </c>
      <c r="W29" s="5"/>
      <c r="X29" s="2">
        <f t="shared" si="23"/>
        <v>0.49985767150583549</v>
      </c>
      <c r="Y29" s="2">
        <f t="shared" si="24"/>
        <v>0.30108377113358675</v>
      </c>
      <c r="Z29" s="2">
        <f t="shared" si="25"/>
        <v>0.50510570976556879</v>
      </c>
      <c r="AA29" s="2">
        <f t="shared" si="26"/>
        <v>0.60319032899450198</v>
      </c>
      <c r="AB29" s="2">
        <f t="shared" si="27"/>
        <v>0.51046511627906976</v>
      </c>
      <c r="AC29" s="1"/>
      <c r="AD29" s="1"/>
      <c r="AE29" s="1"/>
      <c r="AF29" s="1"/>
      <c r="AG29" s="1"/>
      <c r="AH29" s="1"/>
      <c r="AI29" s="1"/>
    </row>
    <row r="30" spans="1:35" x14ac:dyDescent="0.25">
      <c r="A30" s="12">
        <v>6</v>
      </c>
      <c r="B30" s="3" t="s">
        <v>45</v>
      </c>
      <c r="C30" s="2">
        <v>612</v>
      </c>
      <c r="D30" s="2">
        <v>679</v>
      </c>
      <c r="E30" s="6">
        <v>694</v>
      </c>
      <c r="F30" s="24">
        <v>507</v>
      </c>
      <c r="G30" s="19">
        <f t="shared" si="19"/>
        <v>956</v>
      </c>
      <c r="H30" s="24">
        <f t="shared" si="20"/>
        <v>271</v>
      </c>
      <c r="I30" s="9" t="s">
        <v>45</v>
      </c>
      <c r="J30" s="2">
        <v>1152</v>
      </c>
      <c r="K30" s="2">
        <v>1070</v>
      </c>
      <c r="L30" s="6">
        <v>845</v>
      </c>
      <c r="M30" s="24">
        <v>543</v>
      </c>
      <c r="N30" s="19">
        <f t="shared" si="21"/>
        <v>3210</v>
      </c>
      <c r="O30" s="24">
        <f t="shared" si="22"/>
        <v>1551</v>
      </c>
      <c r="P30" s="22"/>
      <c r="Q30" s="2">
        <v>3513</v>
      </c>
      <c r="R30" s="2">
        <v>5705</v>
      </c>
      <c r="S30" s="2">
        <v>1764</v>
      </c>
      <c r="T30" s="2">
        <v>1749</v>
      </c>
      <c r="U30" s="2">
        <v>1539</v>
      </c>
      <c r="V30" s="2">
        <v>4166</v>
      </c>
      <c r="W30" s="5"/>
      <c r="X30" s="2">
        <f t="shared" si="23"/>
        <v>0.50213492741246801</v>
      </c>
      <c r="Y30" s="2">
        <f t="shared" si="24"/>
        <v>0.30940840240086498</v>
      </c>
      <c r="Z30" s="2">
        <f t="shared" si="25"/>
        <v>0.51760563380281688</v>
      </c>
      <c r="AA30" s="2">
        <f t="shared" si="26"/>
        <v>0.61918550952296503</v>
      </c>
      <c r="AB30" s="2">
        <f t="shared" si="27"/>
        <v>0.5340599455040872</v>
      </c>
      <c r="AC30" s="1"/>
      <c r="AD30" s="1"/>
      <c r="AE30" s="1"/>
      <c r="AF30" s="1"/>
      <c r="AG30" s="1"/>
      <c r="AH30" s="1"/>
      <c r="AI30" s="1"/>
    </row>
    <row r="31" spans="1:35" x14ac:dyDescent="0.25">
      <c r="A31" s="12">
        <v>7</v>
      </c>
      <c r="B31" s="13" t="s">
        <v>46</v>
      </c>
      <c r="C31" s="2">
        <v>572</v>
      </c>
      <c r="D31" s="2">
        <v>719</v>
      </c>
      <c r="E31" s="6">
        <v>730</v>
      </c>
      <c r="F31" s="24">
        <v>529</v>
      </c>
      <c r="G31" s="19">
        <f t="shared" si="19"/>
        <v>920</v>
      </c>
      <c r="H31" s="24">
        <f t="shared" si="20"/>
        <v>249</v>
      </c>
      <c r="I31" s="20" t="s">
        <v>46</v>
      </c>
      <c r="J31" s="2">
        <v>1231</v>
      </c>
      <c r="K31" s="2">
        <v>991</v>
      </c>
      <c r="L31" s="6">
        <v>1041</v>
      </c>
      <c r="M31" s="24">
        <v>484</v>
      </c>
      <c r="N31" s="19">
        <f t="shared" si="21"/>
        <v>3014</v>
      </c>
      <c r="O31" s="24">
        <f t="shared" si="22"/>
        <v>1610</v>
      </c>
      <c r="P31" s="22"/>
      <c r="Q31" s="2">
        <v>3513</v>
      </c>
      <c r="R31" s="2">
        <v>5705</v>
      </c>
      <c r="S31" s="2">
        <v>1803</v>
      </c>
      <c r="T31" s="2">
        <v>1710</v>
      </c>
      <c r="U31" s="2">
        <v>1771</v>
      </c>
      <c r="V31" s="2">
        <v>3934</v>
      </c>
      <c r="W31" s="5"/>
      <c r="X31" s="2">
        <f t="shared" si="23"/>
        <v>0.5132365499573015</v>
      </c>
      <c r="Y31" s="2">
        <f t="shared" si="24"/>
        <v>0.30866228367413712</v>
      </c>
      <c r="Z31" s="2">
        <f t="shared" si="25"/>
        <v>0.50881896430083251</v>
      </c>
      <c r="AA31" s="2">
        <f t="shared" si="26"/>
        <v>0.60075008219454074</v>
      </c>
      <c r="AB31" s="2">
        <f t="shared" si="27"/>
        <v>0.50447677672076108</v>
      </c>
      <c r="AC31" s="1"/>
      <c r="AD31" s="1"/>
      <c r="AE31" s="1"/>
      <c r="AF31" s="1"/>
      <c r="AG31" s="1"/>
      <c r="AH31" s="1"/>
      <c r="AI31" s="1"/>
    </row>
    <row r="32" spans="1:35" x14ac:dyDescent="0.25">
      <c r="A32" s="12">
        <v>8</v>
      </c>
      <c r="B32" s="3" t="s">
        <v>47</v>
      </c>
      <c r="C32" s="2">
        <v>634</v>
      </c>
      <c r="D32" s="2">
        <v>657</v>
      </c>
      <c r="E32" s="6">
        <v>756</v>
      </c>
      <c r="F32" s="24">
        <v>553</v>
      </c>
      <c r="G32" s="19">
        <f t="shared" si="19"/>
        <v>894</v>
      </c>
      <c r="H32" s="24">
        <f t="shared" si="20"/>
        <v>225</v>
      </c>
      <c r="I32" s="9" t="s">
        <v>47</v>
      </c>
      <c r="J32" s="2">
        <v>1406</v>
      </c>
      <c r="K32" s="2">
        <v>816</v>
      </c>
      <c r="L32" s="6">
        <v>1276</v>
      </c>
      <c r="M32" s="24">
        <v>971</v>
      </c>
      <c r="N32" s="19">
        <f t="shared" si="21"/>
        <v>2779</v>
      </c>
      <c r="O32" s="24">
        <f t="shared" si="22"/>
        <v>1123</v>
      </c>
      <c r="P32" s="22"/>
      <c r="Q32" s="2">
        <v>3513</v>
      </c>
      <c r="R32" s="2">
        <v>5705</v>
      </c>
      <c r="S32" s="2">
        <v>2040</v>
      </c>
      <c r="T32" s="2">
        <v>1473</v>
      </c>
      <c r="U32" s="2">
        <v>2032</v>
      </c>
      <c r="V32" s="2">
        <v>3673</v>
      </c>
      <c r="W32" s="5"/>
      <c r="X32" s="2">
        <f t="shared" si="23"/>
        <v>0.58070025619128951</v>
      </c>
      <c r="Y32" s="2">
        <f t="shared" si="24"/>
        <v>0.35553996440928098</v>
      </c>
      <c r="Z32" s="2">
        <f t="shared" si="25"/>
        <v>0.53790375741595253</v>
      </c>
      <c r="AA32" s="2">
        <f t="shared" si="26"/>
        <v>0.60737028855646935</v>
      </c>
      <c r="AB32" s="2">
        <f t="shared" si="27"/>
        <v>0.50098231827111983</v>
      </c>
      <c r="AC32" s="1"/>
      <c r="AD32" s="1"/>
      <c r="AE32" s="1"/>
      <c r="AF32" s="1"/>
      <c r="AG32" s="1"/>
      <c r="AH32" s="1"/>
      <c r="AI32" s="1"/>
    </row>
    <row r="33" spans="1:35" x14ac:dyDescent="0.25">
      <c r="A33" s="12">
        <v>9</v>
      </c>
      <c r="B33" s="13" t="s">
        <v>48</v>
      </c>
      <c r="C33" s="2">
        <v>622</v>
      </c>
      <c r="D33" s="2">
        <v>669</v>
      </c>
      <c r="E33" s="6">
        <v>796</v>
      </c>
      <c r="F33" s="24">
        <v>578</v>
      </c>
      <c r="G33" s="19">
        <f t="shared" si="19"/>
        <v>854</v>
      </c>
      <c r="H33" s="24">
        <f t="shared" si="20"/>
        <v>200</v>
      </c>
      <c r="I33" s="20" t="s">
        <v>48</v>
      </c>
      <c r="J33" s="2">
        <v>1546</v>
      </c>
      <c r="K33" s="2">
        <v>676</v>
      </c>
      <c r="L33" s="6">
        <v>1475</v>
      </c>
      <c r="M33" s="24">
        <v>912</v>
      </c>
      <c r="N33" s="19">
        <f t="shared" si="21"/>
        <v>2580</v>
      </c>
      <c r="O33" s="24">
        <f t="shared" si="22"/>
        <v>1182</v>
      </c>
      <c r="P33" s="22"/>
      <c r="Q33" s="2">
        <v>3513</v>
      </c>
      <c r="R33" s="2">
        <v>5705</v>
      </c>
      <c r="S33" s="2">
        <v>2168</v>
      </c>
      <c r="T33" s="2">
        <v>1345</v>
      </c>
      <c r="U33" s="2">
        <v>2271</v>
      </c>
      <c r="V33" s="2">
        <v>3434</v>
      </c>
      <c r="W33" s="5"/>
      <c r="X33" s="2">
        <f t="shared" si="23"/>
        <v>0.61713635069740957</v>
      </c>
      <c r="Y33" s="2">
        <f t="shared" si="24"/>
        <v>0.37616450343371832</v>
      </c>
      <c r="Z33" s="2">
        <f t="shared" si="25"/>
        <v>0.54527162977867205</v>
      </c>
      <c r="AA33" s="2">
        <f t="shared" si="26"/>
        <v>0.6034793280902816</v>
      </c>
      <c r="AB33" s="2">
        <f t="shared" si="27"/>
        <v>0.48839828790268081</v>
      </c>
      <c r="AC33" s="1"/>
      <c r="AD33" s="1"/>
      <c r="AE33" s="1"/>
      <c r="AF33" s="1"/>
      <c r="AG33" s="1"/>
      <c r="AH33" s="1"/>
      <c r="AI33" s="1"/>
    </row>
    <row r="34" spans="1:35" x14ac:dyDescent="0.25">
      <c r="A34" s="12">
        <v>10</v>
      </c>
      <c r="B34" s="13" t="s">
        <v>49</v>
      </c>
      <c r="C34" s="2">
        <v>668</v>
      </c>
      <c r="D34" s="2">
        <v>623</v>
      </c>
      <c r="E34" s="6">
        <v>740</v>
      </c>
      <c r="F34" s="24">
        <v>517</v>
      </c>
      <c r="G34" s="19">
        <f t="shared" si="19"/>
        <v>910</v>
      </c>
      <c r="H34" s="24">
        <f t="shared" si="20"/>
        <v>261</v>
      </c>
      <c r="I34" s="20" t="s">
        <v>49</v>
      </c>
      <c r="J34" s="2">
        <v>1343</v>
      </c>
      <c r="K34" s="2">
        <v>879</v>
      </c>
      <c r="L34" s="6">
        <v>1286</v>
      </c>
      <c r="M34" s="24">
        <v>709</v>
      </c>
      <c r="N34" s="19">
        <f t="shared" si="21"/>
        <v>2769</v>
      </c>
      <c r="O34" s="24">
        <f t="shared" si="22"/>
        <v>1385</v>
      </c>
      <c r="P34" s="22"/>
      <c r="Q34" s="2">
        <v>3513</v>
      </c>
      <c r="R34" s="2">
        <v>5705</v>
      </c>
      <c r="S34" s="2">
        <v>2011</v>
      </c>
      <c r="T34" s="2">
        <v>1502</v>
      </c>
      <c r="U34" s="2">
        <v>2026</v>
      </c>
      <c r="V34" s="2">
        <v>3679</v>
      </c>
      <c r="W34" s="5"/>
      <c r="X34" s="2">
        <f t="shared" si="23"/>
        <v>0.5724452035297467</v>
      </c>
      <c r="Y34" s="2">
        <f t="shared" si="24"/>
        <v>0.34842396006075144</v>
      </c>
      <c r="Z34" s="2">
        <f t="shared" si="25"/>
        <v>0.53271523178807956</v>
      </c>
      <c r="AA34" s="2">
        <f t="shared" si="26"/>
        <v>0.6041183805636503</v>
      </c>
      <c r="AB34" s="2">
        <f t="shared" si="27"/>
        <v>0.49814218479068617</v>
      </c>
      <c r="AC34" s="1"/>
      <c r="AD34" s="1"/>
      <c r="AE34" s="1"/>
      <c r="AF34" s="1"/>
      <c r="AG34" s="1"/>
      <c r="AH34" s="1"/>
      <c r="AI34" s="1"/>
    </row>
    <row r="35" spans="1:35" x14ac:dyDescent="0.25">
      <c r="A35" s="12">
        <v>11</v>
      </c>
      <c r="B35" s="3" t="s">
        <v>50</v>
      </c>
      <c r="C35" s="2">
        <v>388</v>
      </c>
      <c r="D35" s="2">
        <v>903</v>
      </c>
      <c r="E35" s="6">
        <v>369</v>
      </c>
      <c r="F35" s="24">
        <v>281</v>
      </c>
      <c r="G35" s="19">
        <f t="shared" si="19"/>
        <v>1281</v>
      </c>
      <c r="H35" s="24">
        <f t="shared" si="20"/>
        <v>497</v>
      </c>
      <c r="I35" s="9" t="s">
        <v>50</v>
      </c>
      <c r="J35" s="2">
        <v>1067</v>
      </c>
      <c r="K35" s="2">
        <v>1155</v>
      </c>
      <c r="L35" s="6">
        <v>1516</v>
      </c>
      <c r="M35" s="24">
        <v>1454</v>
      </c>
      <c r="N35" s="19">
        <f t="shared" si="21"/>
        <v>2539</v>
      </c>
      <c r="O35" s="24">
        <f t="shared" si="22"/>
        <v>640</v>
      </c>
      <c r="P35" s="22"/>
      <c r="Q35" s="2">
        <v>3513</v>
      </c>
      <c r="R35" s="2">
        <v>5705</v>
      </c>
      <c r="S35" s="2">
        <v>1455</v>
      </c>
      <c r="T35" s="2">
        <v>2058</v>
      </c>
      <c r="U35" s="2">
        <v>1885</v>
      </c>
      <c r="V35" s="2">
        <v>3820</v>
      </c>
      <c r="W35" s="5"/>
      <c r="X35" s="2">
        <f t="shared" si="23"/>
        <v>0.41417591801878734</v>
      </c>
      <c r="Y35" s="2">
        <f t="shared" si="24"/>
        <v>0.22443447452824902</v>
      </c>
      <c r="Z35" s="2">
        <f t="shared" si="25"/>
        <v>0.42463154822705379</v>
      </c>
      <c r="AA35" s="2">
        <f t="shared" si="26"/>
        <v>0.54275482719487878</v>
      </c>
      <c r="AB35" s="2">
        <f t="shared" si="27"/>
        <v>0.43562874251497008</v>
      </c>
      <c r="AC35" s="1"/>
      <c r="AD35" s="1"/>
      <c r="AE35" s="1"/>
      <c r="AF35" s="1"/>
      <c r="AG35" s="1"/>
      <c r="AH35" s="1"/>
      <c r="AI35" s="1"/>
    </row>
    <row r="36" spans="1:35" x14ac:dyDescent="0.25">
      <c r="A36" s="12">
        <v>12</v>
      </c>
      <c r="B36" s="3" t="s">
        <v>51</v>
      </c>
      <c r="C36" s="2">
        <v>466</v>
      </c>
      <c r="D36" s="2">
        <v>825</v>
      </c>
      <c r="E36" s="6">
        <v>335</v>
      </c>
      <c r="F36" s="24">
        <v>225</v>
      </c>
      <c r="G36" s="19">
        <f t="shared" si="19"/>
        <v>1315</v>
      </c>
      <c r="H36" s="24">
        <f t="shared" si="20"/>
        <v>553</v>
      </c>
      <c r="I36" s="9" t="s">
        <v>51</v>
      </c>
      <c r="J36" s="2">
        <v>1113</v>
      </c>
      <c r="K36" s="2">
        <v>1109</v>
      </c>
      <c r="L36" s="6">
        <v>1466</v>
      </c>
      <c r="M36" s="24">
        <v>1278</v>
      </c>
      <c r="N36" s="19">
        <f t="shared" si="21"/>
        <v>2589</v>
      </c>
      <c r="O36" s="24">
        <f t="shared" si="22"/>
        <v>816</v>
      </c>
      <c r="P36" s="22"/>
      <c r="Q36" s="2">
        <v>3513</v>
      </c>
      <c r="R36" s="2">
        <v>5705</v>
      </c>
      <c r="S36" s="2">
        <v>1579</v>
      </c>
      <c r="T36" s="2">
        <v>1934</v>
      </c>
      <c r="U36" s="2">
        <v>1801</v>
      </c>
      <c r="V36" s="2">
        <v>3904</v>
      </c>
      <c r="W36" s="5"/>
      <c r="X36" s="2">
        <f t="shared" si="23"/>
        <v>0.44947338457159125</v>
      </c>
      <c r="Y36" s="2">
        <f t="shared" si="24"/>
        <v>0.25480317866631552</v>
      </c>
      <c r="Z36" s="2">
        <f t="shared" si="25"/>
        <v>0.45814594516175833</v>
      </c>
      <c r="AA36" s="2">
        <f t="shared" si="26"/>
        <v>0.56794096421932616</v>
      </c>
      <c r="AB36" s="2">
        <f t="shared" si="27"/>
        <v>0.46715976331360948</v>
      </c>
      <c r="AC36" s="1"/>
      <c r="AD36" s="1"/>
      <c r="AE36" s="1"/>
      <c r="AF36" s="1"/>
      <c r="AG36" s="1"/>
      <c r="AH36" s="1"/>
      <c r="AI36" s="1"/>
    </row>
    <row r="37" spans="1:35" x14ac:dyDescent="0.25">
      <c r="A37" s="12">
        <v>13</v>
      </c>
      <c r="B37" s="13" t="s">
        <v>52</v>
      </c>
      <c r="C37" s="2">
        <v>610</v>
      </c>
      <c r="D37" s="2">
        <v>681</v>
      </c>
      <c r="E37" s="6">
        <v>535</v>
      </c>
      <c r="F37" s="24">
        <v>313</v>
      </c>
      <c r="G37" s="19">
        <f t="shared" si="19"/>
        <v>1115</v>
      </c>
      <c r="H37" s="24">
        <f t="shared" si="20"/>
        <v>465</v>
      </c>
      <c r="I37" s="20" t="s">
        <v>52</v>
      </c>
      <c r="J37" s="2">
        <v>1314</v>
      </c>
      <c r="K37" s="2">
        <v>908</v>
      </c>
      <c r="L37" s="6">
        <v>1730</v>
      </c>
      <c r="M37" s="24">
        <v>1244</v>
      </c>
      <c r="N37" s="19">
        <f t="shared" si="21"/>
        <v>2325</v>
      </c>
      <c r="O37" s="24">
        <f t="shared" si="22"/>
        <v>850</v>
      </c>
      <c r="P37" s="22"/>
      <c r="Q37" s="2">
        <v>3513</v>
      </c>
      <c r="R37" s="2">
        <v>5705</v>
      </c>
      <c r="S37" s="2">
        <v>1924</v>
      </c>
      <c r="T37" s="2">
        <v>1589</v>
      </c>
      <c r="U37" s="2">
        <v>2265</v>
      </c>
      <c r="V37" s="2">
        <v>3440</v>
      </c>
      <c r="W37" s="5"/>
      <c r="X37" s="2">
        <f t="shared" si="23"/>
        <v>0.54768004554511818</v>
      </c>
      <c r="Y37" s="2">
        <f t="shared" si="24"/>
        <v>0.31509672987554549</v>
      </c>
      <c r="Z37" s="2">
        <f t="shared" si="25"/>
        <v>0.49961049078161512</v>
      </c>
      <c r="AA37" s="2">
        <f t="shared" si="26"/>
        <v>0.57166538635474995</v>
      </c>
      <c r="AB37" s="2">
        <f t="shared" si="27"/>
        <v>0.45929816185247074</v>
      </c>
      <c r="AC37" s="1"/>
      <c r="AD37" s="1"/>
      <c r="AE37" s="1"/>
      <c r="AF37" s="1"/>
      <c r="AG37" s="1"/>
      <c r="AH37" s="1"/>
      <c r="AI37" s="1"/>
    </row>
    <row r="38" spans="1:35" x14ac:dyDescent="0.25">
      <c r="A38" s="12">
        <v>14</v>
      </c>
      <c r="B38" s="3" t="s">
        <v>53</v>
      </c>
      <c r="C38" s="2">
        <v>496</v>
      </c>
      <c r="D38" s="2">
        <v>795</v>
      </c>
      <c r="E38" s="6">
        <v>399</v>
      </c>
      <c r="F38" s="24">
        <v>271</v>
      </c>
      <c r="G38" s="19">
        <f t="shared" si="19"/>
        <v>1251</v>
      </c>
      <c r="H38" s="24">
        <f t="shared" si="20"/>
        <v>507</v>
      </c>
      <c r="I38" s="9" t="s">
        <v>53</v>
      </c>
      <c r="J38" s="2">
        <v>1275</v>
      </c>
      <c r="K38" s="2">
        <v>947</v>
      </c>
      <c r="L38" s="6">
        <v>1861</v>
      </c>
      <c r="M38" s="24">
        <v>1672</v>
      </c>
      <c r="N38" s="19">
        <f t="shared" si="21"/>
        <v>2194</v>
      </c>
      <c r="O38" s="24">
        <f t="shared" si="22"/>
        <v>422</v>
      </c>
      <c r="P38" s="22"/>
      <c r="Q38" s="2">
        <v>3513</v>
      </c>
      <c r="R38" s="2">
        <v>5705</v>
      </c>
      <c r="S38" s="2">
        <v>1771</v>
      </c>
      <c r="T38" s="2">
        <v>1742</v>
      </c>
      <c r="U38" s="2">
        <v>2260</v>
      </c>
      <c r="V38" s="2">
        <v>3445</v>
      </c>
      <c r="W38" s="5"/>
      <c r="X38" s="2">
        <f t="shared" si="23"/>
        <v>0.5041275263307714</v>
      </c>
      <c r="Y38" s="2">
        <f t="shared" si="24"/>
        <v>0.27928256433028131</v>
      </c>
      <c r="Z38" s="2">
        <f t="shared" si="25"/>
        <v>0.46951219512195119</v>
      </c>
      <c r="AA38" s="2">
        <f t="shared" si="26"/>
        <v>0.55175273833305671</v>
      </c>
      <c r="AB38" s="2">
        <f t="shared" si="27"/>
        <v>0.43934507566360703</v>
      </c>
      <c r="AC38" s="1"/>
      <c r="AD38" s="1"/>
      <c r="AE38" s="1"/>
      <c r="AF38" s="1"/>
      <c r="AG38" s="1"/>
      <c r="AH38" s="1"/>
      <c r="AI38" s="1"/>
    </row>
    <row r="39" spans="1:35" x14ac:dyDescent="0.25">
      <c r="A39" s="12">
        <v>15</v>
      </c>
      <c r="B39" s="13" t="s">
        <v>54</v>
      </c>
      <c r="C39" s="2">
        <v>658</v>
      </c>
      <c r="D39" s="2">
        <v>633</v>
      </c>
      <c r="E39" s="6">
        <v>602</v>
      </c>
      <c r="F39" s="24">
        <v>362</v>
      </c>
      <c r="G39" s="19">
        <f t="shared" si="19"/>
        <v>1048</v>
      </c>
      <c r="H39" s="24">
        <f t="shared" si="20"/>
        <v>416</v>
      </c>
      <c r="I39" s="20" t="s">
        <v>54</v>
      </c>
      <c r="J39" s="2">
        <v>1468</v>
      </c>
      <c r="K39" s="2">
        <v>754</v>
      </c>
      <c r="L39" s="6">
        <v>2129</v>
      </c>
      <c r="M39" s="24">
        <v>1638</v>
      </c>
      <c r="N39" s="19">
        <f t="shared" si="21"/>
        <v>1926</v>
      </c>
      <c r="O39" s="24">
        <f t="shared" si="22"/>
        <v>456</v>
      </c>
      <c r="P39" s="22"/>
      <c r="Q39" s="2">
        <v>3513</v>
      </c>
      <c r="R39" s="2">
        <v>5705</v>
      </c>
      <c r="S39" s="2">
        <v>2126</v>
      </c>
      <c r="T39" s="2">
        <v>1387</v>
      </c>
      <c r="U39" s="2">
        <v>2731</v>
      </c>
      <c r="V39" s="2">
        <v>2974</v>
      </c>
      <c r="W39" s="5"/>
      <c r="X39" s="2">
        <f t="shared" si="23"/>
        <v>0.6051807571875889</v>
      </c>
      <c r="Y39" s="2">
        <f t="shared" si="24"/>
        <v>0.34086136364417685</v>
      </c>
      <c r="Z39" s="2">
        <f t="shared" si="25"/>
        <v>0.50800477897252083</v>
      </c>
      <c r="AA39" s="2">
        <f t="shared" si="26"/>
        <v>0.5598362183912784</v>
      </c>
      <c r="AB39" s="2">
        <f t="shared" si="27"/>
        <v>0.43771875643401276</v>
      </c>
      <c r="AC39" s="1"/>
      <c r="AD39" s="1"/>
      <c r="AE39" s="1"/>
      <c r="AF39" s="1"/>
      <c r="AG39" s="1"/>
      <c r="AH39" s="1"/>
      <c r="AI39" s="1"/>
    </row>
    <row r="40" spans="1:35" x14ac:dyDescent="0.25">
      <c r="A40" s="12">
        <v>16</v>
      </c>
      <c r="B40" s="13" t="s">
        <v>55</v>
      </c>
      <c r="C40" s="2">
        <v>702</v>
      </c>
      <c r="D40" s="2">
        <v>589</v>
      </c>
      <c r="E40" s="6">
        <v>540</v>
      </c>
      <c r="F40" s="24">
        <v>306</v>
      </c>
      <c r="G40" s="19">
        <f t="shared" si="19"/>
        <v>1110</v>
      </c>
      <c r="H40" s="24">
        <f t="shared" si="20"/>
        <v>472</v>
      </c>
      <c r="I40" s="20" t="s">
        <v>55</v>
      </c>
      <c r="J40" s="2">
        <v>1419</v>
      </c>
      <c r="K40" s="2">
        <v>803</v>
      </c>
      <c r="L40" s="6">
        <v>1979</v>
      </c>
      <c r="M40" s="24">
        <v>1462</v>
      </c>
      <c r="N40" s="19">
        <f t="shared" si="21"/>
        <v>2076</v>
      </c>
      <c r="O40" s="24">
        <f t="shared" si="22"/>
        <v>632</v>
      </c>
      <c r="P40" s="22"/>
      <c r="Q40" s="2">
        <v>3513</v>
      </c>
      <c r="R40" s="2">
        <v>5705</v>
      </c>
      <c r="S40" s="2">
        <v>2121</v>
      </c>
      <c r="T40" s="2">
        <v>1392</v>
      </c>
      <c r="U40" s="2">
        <v>2519</v>
      </c>
      <c r="V40" s="2">
        <v>3186</v>
      </c>
      <c r="W40" s="5"/>
      <c r="X40" s="2">
        <f t="shared" si="23"/>
        <v>0.60375747224594367</v>
      </c>
      <c r="Y40" s="2">
        <f t="shared" si="24"/>
        <v>0.35084798494049657</v>
      </c>
      <c r="Z40" s="2">
        <f t="shared" si="25"/>
        <v>0.52029927633999762</v>
      </c>
      <c r="AA40" s="2">
        <f t="shared" si="26"/>
        <v>0.57652457969901028</v>
      </c>
      <c r="AB40" s="2">
        <f t="shared" si="27"/>
        <v>0.45711206896551726</v>
      </c>
      <c r="AC40" s="1"/>
      <c r="AD40" s="1"/>
      <c r="AE40" s="1"/>
      <c r="AF40" s="1"/>
      <c r="AG40" s="1"/>
      <c r="AH40" s="1"/>
      <c r="AI40" s="1"/>
    </row>
    <row r="41" spans="1:35" x14ac:dyDescent="0.25">
      <c r="A41" s="12">
        <v>17</v>
      </c>
      <c r="B41" s="3" t="s">
        <v>56</v>
      </c>
      <c r="C41" s="2">
        <v>312</v>
      </c>
      <c r="D41" s="2">
        <v>979</v>
      </c>
      <c r="E41" s="6">
        <v>230</v>
      </c>
      <c r="F41" s="24">
        <v>123</v>
      </c>
      <c r="G41" s="19">
        <f t="shared" si="19"/>
        <v>1420</v>
      </c>
      <c r="H41" s="24">
        <f t="shared" si="20"/>
        <v>655</v>
      </c>
      <c r="I41" s="9" t="s">
        <v>56</v>
      </c>
      <c r="J41" s="2">
        <v>1224</v>
      </c>
      <c r="K41" s="2">
        <v>998</v>
      </c>
      <c r="L41" s="6">
        <v>1021</v>
      </c>
      <c r="M41" s="24">
        <v>866</v>
      </c>
      <c r="N41" s="19">
        <f t="shared" si="21"/>
        <v>3034</v>
      </c>
      <c r="O41" s="24">
        <f t="shared" si="22"/>
        <v>1228</v>
      </c>
      <c r="P41" s="22"/>
      <c r="Q41" s="2">
        <v>3513</v>
      </c>
      <c r="R41" s="2">
        <v>5705</v>
      </c>
      <c r="S41" s="2">
        <v>1536</v>
      </c>
      <c r="T41" s="2">
        <v>1977</v>
      </c>
      <c r="U41" s="2">
        <v>1251</v>
      </c>
      <c r="V41" s="2">
        <v>4454</v>
      </c>
      <c r="W41" s="5"/>
      <c r="X41" s="2">
        <f t="shared" si="23"/>
        <v>0.4372331340734415</v>
      </c>
      <c r="Y41" s="2">
        <f t="shared" si="24"/>
        <v>0.2662644417494624</v>
      </c>
      <c r="Z41" s="2">
        <f t="shared" si="25"/>
        <v>0.48761904761904762</v>
      </c>
      <c r="AA41" s="2">
        <f t="shared" si="26"/>
        <v>0.62185652481529941</v>
      </c>
      <c r="AB41" s="2">
        <f t="shared" si="27"/>
        <v>0.55113024757804085</v>
      </c>
      <c r="AC41" s="1"/>
      <c r="AD41" s="1"/>
      <c r="AE41" s="1"/>
      <c r="AF41" s="1"/>
      <c r="AG41" s="1"/>
      <c r="AH41" s="1"/>
      <c r="AI41" s="1"/>
    </row>
    <row r="42" spans="1:35" x14ac:dyDescent="0.25">
      <c r="A42" s="12">
        <v>18</v>
      </c>
      <c r="B42" s="13" t="s">
        <v>57</v>
      </c>
      <c r="C42" s="2">
        <v>597</v>
      </c>
      <c r="D42" s="2">
        <v>694</v>
      </c>
      <c r="E42" s="6">
        <v>456</v>
      </c>
      <c r="F42" s="24">
        <v>241</v>
      </c>
      <c r="G42" s="19">
        <f t="shared" si="19"/>
        <v>1194</v>
      </c>
      <c r="H42" s="24">
        <f t="shared" si="20"/>
        <v>537</v>
      </c>
      <c r="I42" s="20" t="s">
        <v>57</v>
      </c>
      <c r="J42" s="2">
        <v>1422</v>
      </c>
      <c r="K42" s="2">
        <v>800</v>
      </c>
      <c r="L42" s="6">
        <v>1335</v>
      </c>
      <c r="M42" s="24">
        <v>864</v>
      </c>
      <c r="N42" s="19">
        <f t="shared" si="21"/>
        <v>2720</v>
      </c>
      <c r="O42" s="24">
        <f t="shared" si="22"/>
        <v>1230</v>
      </c>
      <c r="P42" s="22"/>
      <c r="Q42" s="2">
        <v>3513</v>
      </c>
      <c r="R42" s="2">
        <v>5705</v>
      </c>
      <c r="S42" s="2">
        <v>2019</v>
      </c>
      <c r="T42" s="2">
        <v>1494</v>
      </c>
      <c r="U42" s="2">
        <v>1791</v>
      </c>
      <c r="V42" s="2">
        <v>3914</v>
      </c>
      <c r="W42" s="5"/>
      <c r="X42" s="2">
        <f t="shared" si="23"/>
        <v>0.57472245943637912</v>
      </c>
      <c r="Y42" s="2">
        <f t="shared" si="24"/>
        <v>0.36230139320160504</v>
      </c>
      <c r="Z42" s="2">
        <f t="shared" si="25"/>
        <v>0.55141335518230228</v>
      </c>
      <c r="AA42" s="2">
        <f t="shared" si="26"/>
        <v>0.62683193169640772</v>
      </c>
      <c r="AB42" s="2">
        <f t="shared" si="27"/>
        <v>0.5299212598425197</v>
      </c>
      <c r="AC42" s="1"/>
      <c r="AD42" s="1"/>
      <c r="AE42" s="1"/>
      <c r="AF42" s="1"/>
      <c r="AG42" s="1"/>
      <c r="AH42" s="1"/>
      <c r="AI42" s="1"/>
    </row>
    <row r="43" spans="1:35" x14ac:dyDescent="0.25">
      <c r="A43" s="12">
        <v>19</v>
      </c>
      <c r="B43" s="13" t="s">
        <v>58</v>
      </c>
      <c r="C43" s="11">
        <v>640</v>
      </c>
      <c r="D43" s="11">
        <v>651</v>
      </c>
      <c r="E43" s="14">
        <v>411</v>
      </c>
      <c r="F43" s="25">
        <v>188</v>
      </c>
      <c r="G43" s="19">
        <f t="shared" si="19"/>
        <v>1239</v>
      </c>
      <c r="H43" s="24">
        <f t="shared" si="20"/>
        <v>590</v>
      </c>
      <c r="I43" s="20" t="s">
        <v>58</v>
      </c>
      <c r="J43" s="11">
        <v>1190</v>
      </c>
      <c r="K43" s="11">
        <v>1032</v>
      </c>
      <c r="L43" s="14">
        <v>1116</v>
      </c>
      <c r="M43" s="25">
        <v>615</v>
      </c>
      <c r="N43" s="19">
        <f t="shared" si="21"/>
        <v>2939</v>
      </c>
      <c r="O43" s="24">
        <f t="shared" si="22"/>
        <v>1479</v>
      </c>
      <c r="P43" s="22"/>
      <c r="Q43" s="2">
        <v>3513</v>
      </c>
      <c r="R43" s="2">
        <v>5705</v>
      </c>
      <c r="S43" s="2">
        <v>1830</v>
      </c>
      <c r="T43" s="2">
        <v>1683</v>
      </c>
      <c r="U43" s="2">
        <v>1527</v>
      </c>
      <c r="V43" s="2">
        <v>4178</v>
      </c>
      <c r="W43" s="5"/>
      <c r="X43" s="2">
        <f t="shared" si="23"/>
        <v>0.52092228864218615</v>
      </c>
      <c r="Y43" s="2">
        <f t="shared" si="24"/>
        <v>0.32642614353068272</v>
      </c>
      <c r="Z43" s="2">
        <f t="shared" si="25"/>
        <v>0.53275109170305668</v>
      </c>
      <c r="AA43" s="2">
        <f t="shared" si="26"/>
        <v>0.62898860845207694</v>
      </c>
      <c r="AB43" s="2">
        <f t="shared" si="27"/>
        <v>0.54512957998212686</v>
      </c>
      <c r="AC43" s="1"/>
      <c r="AD43" s="1"/>
      <c r="AE43" s="1"/>
      <c r="AF43" s="1"/>
      <c r="AG43" s="1"/>
      <c r="AH43" s="1"/>
      <c r="AI43" s="1"/>
    </row>
    <row r="44" spans="1:35" ht="15.75" thickBot="1" x14ac:dyDescent="0.3">
      <c r="A44" s="12">
        <v>20</v>
      </c>
      <c r="B44" s="13" t="s">
        <v>59</v>
      </c>
      <c r="C44" s="2">
        <v>662</v>
      </c>
      <c r="D44" s="2">
        <v>629</v>
      </c>
      <c r="E44" s="6">
        <v>474</v>
      </c>
      <c r="F44" s="26">
        <v>234</v>
      </c>
      <c r="G44" s="19">
        <f t="shared" si="19"/>
        <v>1176</v>
      </c>
      <c r="H44" s="24">
        <f t="shared" si="20"/>
        <v>544</v>
      </c>
      <c r="I44" s="20" t="s">
        <v>59</v>
      </c>
      <c r="J44" s="2">
        <v>1532</v>
      </c>
      <c r="K44" s="2">
        <v>690</v>
      </c>
      <c r="L44" s="6">
        <v>1594</v>
      </c>
      <c r="M44" s="26">
        <v>1088</v>
      </c>
      <c r="N44" s="19">
        <f t="shared" si="21"/>
        <v>2461</v>
      </c>
      <c r="O44" s="24">
        <f t="shared" si="22"/>
        <v>1006</v>
      </c>
      <c r="P44" s="9"/>
      <c r="Q44" s="2">
        <v>3513</v>
      </c>
      <c r="R44" s="2">
        <v>5705</v>
      </c>
      <c r="S44" s="2">
        <v>2194</v>
      </c>
      <c r="T44" s="2">
        <v>1319</v>
      </c>
      <c r="U44" s="2">
        <v>2068</v>
      </c>
      <c r="V44" s="2">
        <v>3637</v>
      </c>
      <c r="W44" s="3"/>
      <c r="X44" s="2">
        <f t="shared" si="23"/>
        <v>0.62453743239396531</v>
      </c>
      <c r="Y44" s="2">
        <f t="shared" si="24"/>
        <v>0.39409822980440529</v>
      </c>
      <c r="Z44" s="2">
        <f t="shared" si="25"/>
        <v>0.5643729903536977</v>
      </c>
      <c r="AA44" s="2">
        <f t="shared" si="26"/>
        <v>0.62431987127264266</v>
      </c>
      <c r="AB44" s="2">
        <f t="shared" si="27"/>
        <v>0.5147817925856405</v>
      </c>
      <c r="AC44" s="1"/>
      <c r="AD44" s="1"/>
      <c r="AE44" s="1"/>
      <c r="AF44" s="1"/>
      <c r="AG44" s="1"/>
      <c r="AH44" s="1"/>
      <c r="AI44" s="1"/>
    </row>
    <row r="45" spans="1:35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O45" s="1"/>
    </row>
    <row r="46" spans="1:35" ht="15.75" thickBot="1" x14ac:dyDescent="0.3">
      <c r="A46" s="1"/>
      <c r="B46" s="60" t="s">
        <v>63</v>
      </c>
      <c r="C46" s="1"/>
      <c r="D46" s="1"/>
      <c r="E46" s="1"/>
      <c r="F46" s="1"/>
      <c r="G46" s="27" t="s">
        <v>62</v>
      </c>
      <c r="H46" s="1"/>
      <c r="I46" s="60" t="s">
        <v>64</v>
      </c>
      <c r="N46" s="27" t="s">
        <v>62</v>
      </c>
      <c r="O46" s="1"/>
    </row>
    <row r="47" spans="1:35" x14ac:dyDescent="0.25">
      <c r="A47" s="1"/>
      <c r="B47" s="61"/>
      <c r="C47" s="1"/>
      <c r="D47" s="1"/>
      <c r="E47" s="1"/>
      <c r="F47" s="1"/>
      <c r="G47" s="28">
        <v>727</v>
      </c>
      <c r="H47" s="1"/>
      <c r="I47" s="61"/>
      <c r="N47" s="28">
        <v>1775</v>
      </c>
      <c r="O47" s="1"/>
    </row>
    <row r="48" spans="1:35" x14ac:dyDescent="0.25">
      <c r="A48" s="1"/>
      <c r="B48" s="61"/>
      <c r="C48" s="1"/>
      <c r="D48" s="1"/>
      <c r="E48" s="1"/>
      <c r="F48" s="1"/>
      <c r="G48" s="15">
        <v>814</v>
      </c>
      <c r="H48" s="1"/>
      <c r="I48" s="61"/>
      <c r="N48" s="15">
        <v>1911</v>
      </c>
      <c r="O48" s="1"/>
    </row>
    <row r="49" spans="1:35" ht="15.75" thickBot="1" x14ac:dyDescent="0.3">
      <c r="A49" s="1"/>
      <c r="B49" s="62"/>
      <c r="C49" s="1"/>
      <c r="D49" s="1"/>
      <c r="E49" s="1"/>
      <c r="F49" s="1"/>
      <c r="G49" s="15">
        <v>866</v>
      </c>
      <c r="H49" s="1"/>
      <c r="I49" s="62"/>
      <c r="N49" s="15">
        <v>1955</v>
      </c>
      <c r="O49" s="1"/>
    </row>
    <row r="50" spans="1:35" ht="15.75" thickBot="1" x14ac:dyDescent="0.3">
      <c r="A50" s="1"/>
      <c r="B50" s="1"/>
      <c r="C50" s="1"/>
      <c r="D50" s="1"/>
      <c r="E50" s="1"/>
      <c r="F50" s="1"/>
      <c r="G50" s="15">
        <v>839</v>
      </c>
      <c r="H50" s="1"/>
      <c r="I50" s="1"/>
      <c r="N50" s="15">
        <v>1954</v>
      </c>
      <c r="O50" s="1"/>
    </row>
    <row r="51" spans="1:35" x14ac:dyDescent="0.25">
      <c r="A51" s="1"/>
      <c r="B51" s="63" t="s">
        <v>67</v>
      </c>
      <c r="C51" s="1"/>
      <c r="D51" s="1"/>
      <c r="E51" s="1"/>
      <c r="F51" s="1"/>
      <c r="G51" s="15">
        <v>800</v>
      </c>
      <c r="H51" s="1"/>
      <c r="I51" s="63" t="s">
        <v>65</v>
      </c>
      <c r="N51" s="15">
        <v>1818</v>
      </c>
      <c r="O51" s="1"/>
    </row>
    <row r="52" spans="1:35" x14ac:dyDescent="0.25">
      <c r="A52" s="1"/>
      <c r="B52" s="61"/>
      <c r="C52" s="1"/>
      <c r="D52" s="1"/>
      <c r="E52" s="1"/>
      <c r="F52" s="1"/>
      <c r="G52" s="15">
        <v>686</v>
      </c>
      <c r="H52" s="1"/>
      <c r="I52" s="61"/>
      <c r="N52" s="15">
        <v>1497</v>
      </c>
      <c r="O52" s="1"/>
    </row>
    <row r="53" spans="1:35" x14ac:dyDescent="0.25">
      <c r="A53" s="1"/>
      <c r="B53" s="61"/>
      <c r="C53" s="1"/>
      <c r="D53" s="1"/>
      <c r="E53" s="1"/>
      <c r="F53" s="1"/>
      <c r="G53" s="16"/>
      <c r="H53" s="1"/>
      <c r="I53" s="61"/>
      <c r="N53" s="16"/>
      <c r="O53" s="1"/>
    </row>
    <row r="54" spans="1:35" ht="15.75" thickBot="1" x14ac:dyDescent="0.3">
      <c r="A54" s="1"/>
      <c r="B54" s="62"/>
      <c r="C54" s="1"/>
      <c r="D54" s="1"/>
      <c r="E54" s="1"/>
      <c r="F54" s="1"/>
      <c r="G54" s="15">
        <v>694</v>
      </c>
      <c r="H54" s="1"/>
      <c r="I54" s="62"/>
      <c r="N54" s="15">
        <v>1745</v>
      </c>
      <c r="O54" s="1"/>
    </row>
    <row r="55" spans="1:35" ht="15.75" thickBot="1" x14ac:dyDescent="0.3">
      <c r="A55" s="1"/>
      <c r="B55" s="1"/>
      <c r="C55" s="1"/>
      <c r="D55" s="1"/>
      <c r="E55" s="1"/>
      <c r="F55" s="1"/>
      <c r="G55" s="15">
        <v>721</v>
      </c>
      <c r="H55" s="1"/>
      <c r="I55" s="1"/>
      <c r="N55" s="15">
        <v>1771</v>
      </c>
      <c r="O55" s="1"/>
    </row>
    <row r="56" spans="1:35" x14ac:dyDescent="0.25">
      <c r="A56" s="1"/>
      <c r="B56" s="60" t="s">
        <v>66</v>
      </c>
      <c r="C56" s="1"/>
      <c r="D56" s="1"/>
      <c r="E56" s="1"/>
      <c r="F56" s="1"/>
      <c r="G56" s="15">
        <v>704</v>
      </c>
      <c r="H56" s="1"/>
      <c r="I56" s="60" t="s">
        <v>66</v>
      </c>
      <c r="N56" s="15">
        <v>1768</v>
      </c>
      <c r="O56" s="1"/>
    </row>
    <row r="57" spans="1:35" x14ac:dyDescent="0.25">
      <c r="A57" s="1"/>
      <c r="B57" s="61"/>
      <c r="C57" s="1"/>
      <c r="D57" s="1"/>
      <c r="E57" s="1"/>
      <c r="F57" s="1"/>
      <c r="G57" s="15">
        <v>690</v>
      </c>
      <c r="H57" s="1"/>
      <c r="I57" s="61"/>
      <c r="N57" s="15">
        <v>1663</v>
      </c>
      <c r="O57" s="1"/>
    </row>
    <row r="58" spans="1:35" ht="15.75" thickBot="1" x14ac:dyDescent="0.3">
      <c r="A58" s="1"/>
      <c r="B58" s="62"/>
      <c r="C58" s="1"/>
      <c r="D58" s="1"/>
      <c r="E58" s="1"/>
      <c r="F58" s="1"/>
      <c r="G58" s="15">
        <v>677</v>
      </c>
      <c r="H58" s="1"/>
      <c r="I58" s="62"/>
      <c r="N58" s="15">
        <v>1404</v>
      </c>
      <c r="O58" s="1"/>
    </row>
    <row r="59" spans="1:35" x14ac:dyDescent="0.25">
      <c r="A59" s="1"/>
      <c r="B59" s="1"/>
      <c r="C59" s="1"/>
      <c r="D59" s="1"/>
      <c r="E59" s="1"/>
      <c r="F59" s="1"/>
      <c r="G59" s="15">
        <v>808</v>
      </c>
      <c r="H59" s="1"/>
      <c r="I59" s="1"/>
      <c r="N59" s="15">
        <v>1905</v>
      </c>
      <c r="O59" s="1"/>
    </row>
    <row r="60" spans="1:35" x14ac:dyDescent="0.25">
      <c r="G60" s="15">
        <v>789</v>
      </c>
      <c r="N60" s="15">
        <v>1905</v>
      </c>
      <c r="AC60" s="1"/>
      <c r="AD60" s="1"/>
      <c r="AE60" s="1"/>
      <c r="AF60" s="1"/>
      <c r="AG60" s="1"/>
      <c r="AH60" s="1"/>
      <c r="AI60" s="1"/>
    </row>
    <row r="61" spans="1:35" x14ac:dyDescent="0.25">
      <c r="G61" s="15">
        <v>767</v>
      </c>
      <c r="N61" s="15">
        <v>1778</v>
      </c>
      <c r="AC61" s="1"/>
      <c r="AD61" s="1"/>
      <c r="AE61" s="1"/>
      <c r="AF61" s="1"/>
      <c r="AG61" s="1"/>
      <c r="AH61" s="1"/>
      <c r="AI61" s="1"/>
    </row>
    <row r="62" spans="1:35" x14ac:dyDescent="0.25">
      <c r="G62" s="15">
        <v>656</v>
      </c>
      <c r="N62" s="15">
        <v>1476</v>
      </c>
      <c r="AC62" s="1"/>
      <c r="AD62" s="1"/>
      <c r="AE62" s="1"/>
      <c r="AF62" s="1"/>
      <c r="AG62" s="1"/>
      <c r="AH62" s="1"/>
      <c r="AI62" s="1"/>
    </row>
    <row r="63" spans="1:35" x14ac:dyDescent="0.25">
      <c r="G63" s="15">
        <v>834</v>
      </c>
      <c r="N63" s="15">
        <v>1948</v>
      </c>
      <c r="AC63" s="1"/>
      <c r="AD63" s="1"/>
      <c r="AE63" s="1"/>
      <c r="AF63" s="1"/>
      <c r="AG63" s="1"/>
      <c r="AH63" s="1"/>
      <c r="AI63" s="1"/>
    </row>
    <row r="64" spans="1:35" x14ac:dyDescent="0.25">
      <c r="G64" s="15">
        <v>795</v>
      </c>
      <c r="N64" s="15">
        <v>1813</v>
      </c>
      <c r="AC64" s="1"/>
      <c r="AD64" s="1"/>
      <c r="AE64" s="1"/>
      <c r="AF64" s="1"/>
      <c r="AG64" s="1"/>
      <c r="AH64" s="1"/>
      <c r="AI64" s="1"/>
    </row>
    <row r="65" spans="7:35" x14ac:dyDescent="0.25">
      <c r="G65" s="15">
        <v>680</v>
      </c>
      <c r="N65" s="15">
        <v>1496</v>
      </c>
      <c r="AC65" s="1"/>
      <c r="AD65" s="1"/>
      <c r="AE65" s="1"/>
      <c r="AF65" s="1"/>
      <c r="AG65" s="1"/>
      <c r="AH65" s="1"/>
      <c r="AI65" s="1"/>
    </row>
    <row r="66" spans="7:35" x14ac:dyDescent="0.25">
      <c r="G66" s="15">
        <v>769</v>
      </c>
      <c r="N66" s="15">
        <v>1811</v>
      </c>
      <c r="AC66" s="1"/>
      <c r="AD66" s="1"/>
      <c r="AE66" s="1"/>
      <c r="AF66" s="1"/>
      <c r="AG66" s="1"/>
      <c r="AH66" s="1"/>
      <c r="AI66" s="1"/>
    </row>
    <row r="67" spans="7:35" x14ac:dyDescent="0.25">
      <c r="G67" s="15">
        <v>662</v>
      </c>
      <c r="N67" s="15">
        <v>1491</v>
      </c>
    </row>
    <row r="68" spans="7:35" x14ac:dyDescent="0.25">
      <c r="G68" s="15">
        <v>654</v>
      </c>
      <c r="N68" s="15">
        <v>1461</v>
      </c>
    </row>
    <row r="69" spans="7:35" x14ac:dyDescent="0.25">
      <c r="G69" s="16"/>
      <c r="N69" s="16"/>
    </row>
    <row r="70" spans="7:35" x14ac:dyDescent="0.25">
      <c r="G70" s="15">
        <v>688</v>
      </c>
      <c r="N70" s="15">
        <v>1741</v>
      </c>
    </row>
    <row r="71" spans="7:35" x14ac:dyDescent="0.25">
      <c r="G71" s="15">
        <v>671</v>
      </c>
      <c r="N71" s="15">
        <v>1739</v>
      </c>
    </row>
    <row r="72" spans="7:35" x14ac:dyDescent="0.25">
      <c r="G72" s="15">
        <v>667</v>
      </c>
      <c r="N72" s="15">
        <v>1639</v>
      </c>
    </row>
    <row r="73" spans="7:35" x14ac:dyDescent="0.25">
      <c r="G73" s="15">
        <v>651</v>
      </c>
      <c r="N73" s="15">
        <v>1394</v>
      </c>
    </row>
    <row r="74" spans="7:35" x14ac:dyDescent="0.25">
      <c r="G74" s="15">
        <v>699</v>
      </c>
      <c r="N74" s="15">
        <v>1764</v>
      </c>
    </row>
    <row r="75" spans="7:35" x14ac:dyDescent="0.25">
      <c r="G75" s="15">
        <v>685</v>
      </c>
      <c r="N75" s="15">
        <v>1659</v>
      </c>
    </row>
    <row r="76" spans="7:35" x14ac:dyDescent="0.25">
      <c r="G76" s="15">
        <v>671</v>
      </c>
      <c r="N76" s="15">
        <v>1404</v>
      </c>
    </row>
    <row r="77" spans="7:35" x14ac:dyDescent="0.25">
      <c r="G77" s="15">
        <v>669</v>
      </c>
      <c r="N77" s="15">
        <v>1656</v>
      </c>
    </row>
    <row r="78" spans="7:35" x14ac:dyDescent="0.25">
      <c r="G78" s="15">
        <v>654</v>
      </c>
      <c r="N78" s="15">
        <v>1398</v>
      </c>
    </row>
    <row r="79" spans="7:35" x14ac:dyDescent="0.25">
      <c r="G79" s="15">
        <v>649</v>
      </c>
      <c r="N79" s="15">
        <v>1384</v>
      </c>
    </row>
    <row r="80" spans="7:35" x14ac:dyDescent="0.25">
      <c r="G80" s="15">
        <v>784</v>
      </c>
      <c r="N80" s="15">
        <v>1899</v>
      </c>
    </row>
    <row r="81" spans="7:14" x14ac:dyDescent="0.25">
      <c r="G81" s="15">
        <v>762</v>
      </c>
      <c r="N81" s="15">
        <v>1773</v>
      </c>
    </row>
    <row r="82" spans="7:14" x14ac:dyDescent="0.25">
      <c r="G82" s="15">
        <v>650</v>
      </c>
      <c r="N82" s="15">
        <v>1475</v>
      </c>
    </row>
    <row r="83" spans="7:14" x14ac:dyDescent="0.25">
      <c r="G83" s="15">
        <v>744</v>
      </c>
      <c r="N83" s="15">
        <v>1772</v>
      </c>
    </row>
    <row r="84" spans="7:14" x14ac:dyDescent="0.25">
      <c r="G84" s="15">
        <v>632</v>
      </c>
      <c r="N84" s="15">
        <v>1470</v>
      </c>
    </row>
    <row r="85" spans="7:14" x14ac:dyDescent="0.25">
      <c r="G85" s="15">
        <v>638</v>
      </c>
      <c r="N85" s="15">
        <v>1444</v>
      </c>
    </row>
    <row r="86" spans="7:14" x14ac:dyDescent="0.25">
      <c r="G86" s="15">
        <v>765</v>
      </c>
      <c r="N86" s="15">
        <v>1806</v>
      </c>
    </row>
    <row r="87" spans="7:14" x14ac:dyDescent="0.25">
      <c r="G87" s="15">
        <v>657</v>
      </c>
      <c r="N87" s="15">
        <v>1490</v>
      </c>
    </row>
    <row r="88" spans="7:14" x14ac:dyDescent="0.25">
      <c r="G88" s="17">
        <v>649</v>
      </c>
      <c r="N88" s="17">
        <v>1460</v>
      </c>
    </row>
    <row r="89" spans="7:14" ht="15.75" thickBot="1" x14ac:dyDescent="0.3">
      <c r="G89" s="18">
        <v>632</v>
      </c>
      <c r="N89" s="18">
        <v>1455</v>
      </c>
    </row>
  </sheetData>
  <mergeCells count="6">
    <mergeCell ref="B46:B49"/>
    <mergeCell ref="I46:I49"/>
    <mergeCell ref="B51:B54"/>
    <mergeCell ref="I51:I54"/>
    <mergeCell ref="B56:B58"/>
    <mergeCell ref="I56:I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A407-FA87-4C61-8196-8A88F5F0D1CB}">
  <dimension ref="A2:N68"/>
  <sheetViews>
    <sheetView topLeftCell="A40" workbookViewId="0">
      <selection activeCell="O6" sqref="O6"/>
    </sheetView>
  </sheetViews>
  <sheetFormatPr defaultRowHeight="15" x14ac:dyDescent="0.25"/>
  <cols>
    <col min="1" max="1" width="32.140625" customWidth="1"/>
    <col min="9" max="9" width="12.5703125" customWidth="1"/>
    <col min="10" max="10" width="18.7109375" customWidth="1"/>
    <col min="11" max="11" width="13.5703125" customWidth="1"/>
    <col min="12" max="12" width="16.140625" customWidth="1"/>
    <col min="13" max="13" width="15.7109375" customWidth="1"/>
  </cols>
  <sheetData>
    <row r="2" spans="1:14" x14ac:dyDescent="0.25">
      <c r="A2" s="3" t="s">
        <v>105</v>
      </c>
      <c r="B2" s="3" t="s">
        <v>8</v>
      </c>
      <c r="C2" s="3" t="s">
        <v>9</v>
      </c>
      <c r="D2" s="3" t="s">
        <v>1</v>
      </c>
      <c r="E2" s="3" t="s">
        <v>3</v>
      </c>
      <c r="F2" s="3" t="s">
        <v>4</v>
      </c>
      <c r="G2" s="3" t="s">
        <v>2</v>
      </c>
      <c r="H2" s="3"/>
      <c r="I2" s="3" t="s">
        <v>5</v>
      </c>
      <c r="J2" s="3" t="s">
        <v>106</v>
      </c>
      <c r="K2" s="3" t="s">
        <v>6</v>
      </c>
      <c r="L2" s="3" t="s">
        <v>10</v>
      </c>
      <c r="M2" s="3" t="s">
        <v>7</v>
      </c>
    </row>
    <row r="3" spans="1:14" x14ac:dyDescent="0.25">
      <c r="A3" s="3" t="s">
        <v>41</v>
      </c>
      <c r="B3" s="2">
        <v>3513</v>
      </c>
      <c r="C3" s="2">
        <v>5705</v>
      </c>
      <c r="D3" s="2">
        <v>1926</v>
      </c>
      <c r="E3" s="2">
        <v>1587</v>
      </c>
      <c r="F3" s="2">
        <v>1715</v>
      </c>
      <c r="G3" s="2">
        <v>3990</v>
      </c>
      <c r="H3" s="3"/>
      <c r="I3" s="2">
        <f t="shared" ref="I3:I17" si="0">D3/B3</f>
        <v>0.54824935952177623</v>
      </c>
      <c r="J3" s="2">
        <f t="shared" ref="J3:J17" si="1">D3/B3*(D3/B3-F3/C3+1)/2</f>
        <v>0.34200778129048054</v>
      </c>
      <c r="K3" s="2">
        <f t="shared" ref="K3:K17" si="2">2*I3*M3/(I3+M3)</f>
        <v>0.53844003354766568</v>
      </c>
      <c r="L3" s="2">
        <f t="shared" ref="L3:L17" si="3">(D3/(D3+F3)-E3/(E3+G3)+1)/2</f>
        <v>0.62220698195599433</v>
      </c>
      <c r="M3" s="2">
        <f t="shared" ref="M3:M17" si="4">D3/(D3+F3)</f>
        <v>0.52897555616588854</v>
      </c>
      <c r="N3" s="53"/>
    </row>
    <row r="4" spans="1:14" x14ac:dyDescent="0.25">
      <c r="A4" s="3" t="s">
        <v>39</v>
      </c>
      <c r="B4" s="2">
        <v>3513</v>
      </c>
      <c r="C4" s="2">
        <v>5705</v>
      </c>
      <c r="D4" s="2">
        <v>1814</v>
      </c>
      <c r="E4" s="2">
        <v>1699</v>
      </c>
      <c r="F4" s="2">
        <v>2207</v>
      </c>
      <c r="G4" s="2">
        <v>3498</v>
      </c>
      <c r="H4" s="3"/>
      <c r="I4" s="2">
        <f t="shared" si="0"/>
        <v>0.5163677768289211</v>
      </c>
      <c r="J4" s="2">
        <f t="shared" si="1"/>
        <v>0.29162235259873659</v>
      </c>
      <c r="K4" s="2">
        <f t="shared" si="2"/>
        <v>0.48155030528271836</v>
      </c>
      <c r="L4" s="2">
        <f t="shared" si="3"/>
        <v>0.56210609137510081</v>
      </c>
      <c r="M4" s="2">
        <f t="shared" si="4"/>
        <v>0.4511315593136036</v>
      </c>
      <c r="N4" s="53"/>
    </row>
    <row r="5" spans="1:14" x14ac:dyDescent="0.25">
      <c r="A5" s="3" t="s">
        <v>42</v>
      </c>
      <c r="B5" s="2">
        <v>3513</v>
      </c>
      <c r="C5" s="2">
        <v>5705</v>
      </c>
      <c r="D5" s="2">
        <v>1667</v>
      </c>
      <c r="E5" s="2">
        <v>1846</v>
      </c>
      <c r="F5" s="2">
        <v>1448</v>
      </c>
      <c r="G5" s="2">
        <v>4257</v>
      </c>
      <c r="H5" s="3"/>
      <c r="I5" s="2">
        <f t="shared" si="0"/>
        <v>0.4745231995445488</v>
      </c>
      <c r="J5" s="2">
        <f t="shared" si="1"/>
        <v>0.28962778642943471</v>
      </c>
      <c r="K5" s="2">
        <f t="shared" si="2"/>
        <v>0.50301750150875069</v>
      </c>
      <c r="L5" s="2">
        <f t="shared" si="3"/>
        <v>0.61633914747082519</v>
      </c>
      <c r="M5" s="2">
        <f t="shared" si="4"/>
        <v>0.53515248796147674</v>
      </c>
    </row>
    <row r="6" spans="1:14" x14ac:dyDescent="0.25">
      <c r="A6" s="3" t="s">
        <v>22</v>
      </c>
      <c r="B6" s="2">
        <v>3513</v>
      </c>
      <c r="C6" s="2">
        <v>5705</v>
      </c>
      <c r="D6" s="2">
        <v>1623</v>
      </c>
      <c r="E6" s="2">
        <v>1890</v>
      </c>
      <c r="F6" s="2">
        <v>1462</v>
      </c>
      <c r="G6" s="2">
        <v>4243</v>
      </c>
      <c r="H6" s="3"/>
      <c r="I6" s="2">
        <f t="shared" si="0"/>
        <v>0.46199829205807003</v>
      </c>
      <c r="J6" s="2">
        <f t="shared" si="1"/>
        <v>0.27852302979314503</v>
      </c>
      <c r="K6" s="2">
        <f t="shared" si="2"/>
        <v>0.49196726280691122</v>
      </c>
      <c r="L6" s="2">
        <f t="shared" si="3"/>
        <v>0.60896254050872867</v>
      </c>
      <c r="M6" s="2">
        <f t="shared" si="4"/>
        <v>0.52609400324149114</v>
      </c>
    </row>
    <row r="7" spans="1:14" x14ac:dyDescent="0.25">
      <c r="A7" s="3" t="s">
        <v>21</v>
      </c>
      <c r="B7" s="2">
        <v>3513</v>
      </c>
      <c r="C7" s="2">
        <v>5705</v>
      </c>
      <c r="D7" s="2">
        <v>1684</v>
      </c>
      <c r="E7" s="2">
        <v>1829</v>
      </c>
      <c r="F7" s="2">
        <v>1607</v>
      </c>
      <c r="G7" s="2">
        <v>4098</v>
      </c>
      <c r="H7" s="3"/>
      <c r="I7" s="2">
        <f t="shared" si="0"/>
        <v>0.47936236834614288</v>
      </c>
      <c r="J7" s="2">
        <f t="shared" si="1"/>
        <v>0.28706127291376315</v>
      </c>
      <c r="K7" s="2">
        <f t="shared" si="2"/>
        <v>0.49500293944738388</v>
      </c>
      <c r="L7" s="2">
        <f t="shared" si="3"/>
        <v>0.60155537670237558</v>
      </c>
      <c r="M7" s="2">
        <f t="shared" si="4"/>
        <v>0.51169857186265577</v>
      </c>
    </row>
    <row r="8" spans="1:14" x14ac:dyDescent="0.25">
      <c r="A8" s="3" t="s">
        <v>38</v>
      </c>
      <c r="B8" s="2">
        <v>3513</v>
      </c>
      <c r="C8" s="2">
        <v>5705</v>
      </c>
      <c r="D8" s="2">
        <v>1692</v>
      </c>
      <c r="E8" s="2">
        <v>1821</v>
      </c>
      <c r="F8" s="2">
        <v>1697</v>
      </c>
      <c r="G8" s="2">
        <v>4008</v>
      </c>
      <c r="H8" s="3"/>
      <c r="I8" s="2">
        <f t="shared" si="0"/>
        <v>0.4816396242527754</v>
      </c>
      <c r="J8" s="2">
        <f t="shared" si="1"/>
        <v>0.2851743072086238</v>
      </c>
      <c r="K8" s="2">
        <f t="shared" si="2"/>
        <v>0.49029266879165462</v>
      </c>
      <c r="L8" s="2">
        <f t="shared" si="3"/>
        <v>0.59342940976277736</v>
      </c>
      <c r="M8" s="2">
        <f t="shared" si="4"/>
        <v>0.49926231926822073</v>
      </c>
    </row>
    <row r="9" spans="1:14" x14ac:dyDescent="0.25">
      <c r="A9" s="3" t="s">
        <v>19</v>
      </c>
      <c r="B9" s="2">
        <v>3513</v>
      </c>
      <c r="C9" s="2">
        <v>5705</v>
      </c>
      <c r="D9" s="2">
        <v>1614</v>
      </c>
      <c r="E9" s="2">
        <v>1899</v>
      </c>
      <c r="F9" s="2">
        <v>2135</v>
      </c>
      <c r="G9" s="2">
        <v>3570</v>
      </c>
      <c r="H9" s="3"/>
      <c r="I9" s="2">
        <f t="shared" si="0"/>
        <v>0.45943637916310848</v>
      </c>
      <c r="J9" s="2">
        <f t="shared" si="1"/>
        <v>0.24929092599353928</v>
      </c>
      <c r="K9" s="2">
        <f t="shared" si="2"/>
        <v>0.44450564582759577</v>
      </c>
      <c r="L9" s="2">
        <f t="shared" si="3"/>
        <v>0.5416424815130807</v>
      </c>
      <c r="M9" s="2">
        <f t="shared" si="4"/>
        <v>0.4305148039477194</v>
      </c>
    </row>
    <row r="10" spans="1:14" x14ac:dyDescent="0.25">
      <c r="A10" s="3" t="s">
        <v>40</v>
      </c>
      <c r="B10" s="2">
        <v>3513</v>
      </c>
      <c r="C10" s="2">
        <v>5705</v>
      </c>
      <c r="D10" s="2">
        <v>1450</v>
      </c>
      <c r="E10" s="2">
        <v>2063</v>
      </c>
      <c r="F10" s="2">
        <v>1142</v>
      </c>
      <c r="G10" s="2">
        <v>4563</v>
      </c>
      <c r="H10" s="3"/>
      <c r="I10" s="2">
        <f t="shared" si="0"/>
        <v>0.41275263307714205</v>
      </c>
      <c r="J10" s="2">
        <f t="shared" si="1"/>
        <v>0.25024724664773085</v>
      </c>
      <c r="K10" s="2">
        <f t="shared" si="2"/>
        <v>0.47502047502047506</v>
      </c>
      <c r="L10" s="2">
        <f t="shared" si="3"/>
        <v>0.62403217497102692</v>
      </c>
      <c r="M10" s="2">
        <f t="shared" si="4"/>
        <v>0.55941358024691357</v>
      </c>
      <c r="N10" s="53"/>
    </row>
    <row r="11" spans="1:14" x14ac:dyDescent="0.25">
      <c r="A11" s="3" t="s">
        <v>31</v>
      </c>
      <c r="B11" s="2">
        <v>3513</v>
      </c>
      <c r="C11" s="2">
        <v>5705</v>
      </c>
      <c r="D11" s="2">
        <v>1421</v>
      </c>
      <c r="E11" s="2">
        <v>2092</v>
      </c>
      <c r="F11" s="2">
        <v>1172</v>
      </c>
      <c r="G11" s="2">
        <v>4533</v>
      </c>
      <c r="H11" s="3"/>
      <c r="I11" s="2">
        <f t="shared" si="0"/>
        <v>0.40449758041559919</v>
      </c>
      <c r="J11" s="2">
        <f t="shared" si="1"/>
        <v>0.24250919290889958</v>
      </c>
      <c r="K11" s="2">
        <f t="shared" si="2"/>
        <v>0.46544382574516868</v>
      </c>
      <c r="L11" s="2">
        <f t="shared" si="3"/>
        <v>0.61612014931346371</v>
      </c>
      <c r="M11" s="2">
        <f t="shared" si="4"/>
        <v>0.54801388353258773</v>
      </c>
      <c r="N11" s="53"/>
    </row>
    <row r="12" spans="1:14" x14ac:dyDescent="0.25">
      <c r="A12" s="3" t="s">
        <v>20</v>
      </c>
      <c r="B12" s="2">
        <v>3513</v>
      </c>
      <c r="C12" s="2">
        <v>5705</v>
      </c>
      <c r="D12" s="2">
        <v>1318</v>
      </c>
      <c r="E12" s="2">
        <v>2195</v>
      </c>
      <c r="F12" s="2">
        <v>1110</v>
      </c>
      <c r="G12" s="2">
        <v>4595</v>
      </c>
      <c r="H12" s="3"/>
      <c r="I12" s="2">
        <f t="shared" si="0"/>
        <v>0.37517791061770567</v>
      </c>
      <c r="J12" s="2">
        <f t="shared" si="1"/>
        <v>0.22146972304290952</v>
      </c>
      <c r="K12" s="2">
        <f t="shared" si="2"/>
        <v>0.44369634741625991</v>
      </c>
      <c r="L12" s="2">
        <f t="shared" si="3"/>
        <v>0.60978204695828975</v>
      </c>
      <c r="M12" s="2">
        <f t="shared" si="4"/>
        <v>0.54283360790774304</v>
      </c>
    </row>
    <row r="13" spans="1:14" x14ac:dyDescent="0.25">
      <c r="A13" s="3" t="s">
        <v>26</v>
      </c>
      <c r="B13" s="2">
        <v>3513</v>
      </c>
      <c r="C13" s="2">
        <v>5705</v>
      </c>
      <c r="D13" s="2">
        <v>1388</v>
      </c>
      <c r="E13" s="2">
        <v>2125</v>
      </c>
      <c r="F13" s="2">
        <v>1740</v>
      </c>
      <c r="G13" s="2">
        <v>3965</v>
      </c>
      <c r="H13" s="3"/>
      <c r="I13" s="2">
        <f t="shared" si="0"/>
        <v>0.39510389980074012</v>
      </c>
      <c r="J13" s="2">
        <f t="shared" si="1"/>
        <v>0.21535301669617155</v>
      </c>
      <c r="K13" s="2">
        <f t="shared" si="2"/>
        <v>0.41800933594338208</v>
      </c>
      <c r="L13" s="2">
        <f t="shared" si="3"/>
        <v>0.54740066941319254</v>
      </c>
      <c r="M13" s="2">
        <f t="shared" si="4"/>
        <v>0.44373401534526852</v>
      </c>
    </row>
    <row r="14" spans="1:14" x14ac:dyDescent="0.25">
      <c r="A14" s="3" t="s">
        <v>25</v>
      </c>
      <c r="B14" s="2">
        <v>3513</v>
      </c>
      <c r="C14" s="2">
        <v>5705</v>
      </c>
      <c r="D14" s="2">
        <v>1345</v>
      </c>
      <c r="E14" s="2">
        <v>2168</v>
      </c>
      <c r="F14" s="2">
        <v>1823</v>
      </c>
      <c r="G14" s="2">
        <v>3882</v>
      </c>
      <c r="H14" s="3"/>
      <c r="I14" s="2">
        <f t="shared" si="0"/>
        <v>0.38286364930259037</v>
      </c>
      <c r="J14" s="2">
        <f t="shared" si="1"/>
        <v>0.20355317099202758</v>
      </c>
      <c r="K14" s="2">
        <f t="shared" si="2"/>
        <v>0.40263433617721894</v>
      </c>
      <c r="L14" s="2">
        <f t="shared" si="3"/>
        <v>0.53310548668503221</v>
      </c>
      <c r="M14" s="2">
        <f t="shared" si="4"/>
        <v>0.42455808080808083</v>
      </c>
    </row>
    <row r="15" spans="1:14" x14ac:dyDescent="0.25">
      <c r="A15" s="3" t="s">
        <v>28</v>
      </c>
      <c r="B15" s="2">
        <v>3513</v>
      </c>
      <c r="C15" s="2">
        <v>5705</v>
      </c>
      <c r="D15" s="2">
        <v>1062</v>
      </c>
      <c r="E15" s="2">
        <v>2451</v>
      </c>
      <c r="F15" s="2">
        <v>753</v>
      </c>
      <c r="G15" s="2">
        <v>4952</v>
      </c>
      <c r="H15" s="3"/>
      <c r="I15" s="2">
        <f t="shared" si="0"/>
        <v>0.30230572160546543</v>
      </c>
      <c r="J15" s="2">
        <f t="shared" si="1"/>
        <v>0.17689664752275447</v>
      </c>
      <c r="K15" s="2">
        <f t="shared" si="2"/>
        <v>0.39864864864864863</v>
      </c>
      <c r="L15" s="2">
        <f t="shared" si="3"/>
        <v>0.62702098657792293</v>
      </c>
      <c r="M15" s="2">
        <f t="shared" si="4"/>
        <v>0.58512396694214874</v>
      </c>
      <c r="N15" s="53"/>
    </row>
    <row r="16" spans="1:14" x14ac:dyDescent="0.25">
      <c r="A16" s="3" t="s">
        <v>24</v>
      </c>
      <c r="B16" s="2">
        <v>3513</v>
      </c>
      <c r="C16" s="2">
        <v>5705</v>
      </c>
      <c r="D16" s="2">
        <v>1088</v>
      </c>
      <c r="E16" s="2">
        <v>2425</v>
      </c>
      <c r="F16" s="2">
        <v>1361</v>
      </c>
      <c r="G16" s="2">
        <v>4344</v>
      </c>
      <c r="H16" s="3"/>
      <c r="I16" s="2">
        <f t="shared" si="0"/>
        <v>0.30970680330202105</v>
      </c>
      <c r="J16" s="2">
        <f t="shared" si="1"/>
        <v>0.16587031357843215</v>
      </c>
      <c r="K16" s="2">
        <f t="shared" si="2"/>
        <v>0.36497819523649783</v>
      </c>
      <c r="L16" s="2">
        <f t="shared" si="3"/>
        <v>0.5430060575072595</v>
      </c>
      <c r="M16" s="2">
        <f t="shared" si="4"/>
        <v>0.44426296447529606</v>
      </c>
      <c r="N16" s="53"/>
    </row>
    <row r="17" spans="1:14" x14ac:dyDescent="0.25">
      <c r="A17" s="3" t="s">
        <v>29</v>
      </c>
      <c r="B17" s="2">
        <v>3513</v>
      </c>
      <c r="C17" s="2">
        <v>5705</v>
      </c>
      <c r="D17" s="2">
        <v>1015</v>
      </c>
      <c r="E17" s="2">
        <v>2498</v>
      </c>
      <c r="F17" s="2">
        <v>617</v>
      </c>
      <c r="G17" s="2">
        <v>5088</v>
      </c>
      <c r="H17" s="3"/>
      <c r="I17" s="2">
        <f t="shared" si="0"/>
        <v>0.28892684315399941</v>
      </c>
      <c r="J17" s="2">
        <f t="shared" si="1"/>
        <v>0.17057895526136352</v>
      </c>
      <c r="K17" s="2">
        <f t="shared" si="2"/>
        <v>0.39455782312925169</v>
      </c>
      <c r="L17" s="2">
        <f t="shared" si="3"/>
        <v>0.64632273783491778</v>
      </c>
      <c r="M17" s="2">
        <f t="shared" si="4"/>
        <v>0.62193627450980393</v>
      </c>
    </row>
    <row r="19" spans="1:14" x14ac:dyDescent="0.25">
      <c r="A19" s="3" t="s">
        <v>105</v>
      </c>
      <c r="B19" s="3" t="s">
        <v>8</v>
      </c>
      <c r="C19" s="3" t="s">
        <v>9</v>
      </c>
      <c r="D19" s="3" t="s">
        <v>1</v>
      </c>
      <c r="E19" s="3" t="s">
        <v>3</v>
      </c>
      <c r="F19" s="3" t="s">
        <v>4</v>
      </c>
      <c r="G19" s="3" t="s">
        <v>2</v>
      </c>
      <c r="H19" s="3"/>
      <c r="I19" s="3" t="s">
        <v>5</v>
      </c>
      <c r="J19" s="3" t="s">
        <v>106</v>
      </c>
      <c r="K19" s="3" t="s">
        <v>6</v>
      </c>
      <c r="L19" s="3" t="s">
        <v>10</v>
      </c>
      <c r="M19" s="3" t="s">
        <v>7</v>
      </c>
    </row>
    <row r="20" spans="1:14" x14ac:dyDescent="0.25">
      <c r="A20" s="3" t="s">
        <v>41</v>
      </c>
      <c r="B20" s="2">
        <v>3513</v>
      </c>
      <c r="C20" s="2">
        <v>5705</v>
      </c>
      <c r="D20" s="2">
        <v>1926</v>
      </c>
      <c r="E20" s="2">
        <v>1587</v>
      </c>
      <c r="F20" s="2">
        <v>1715</v>
      </c>
      <c r="G20" s="2">
        <v>3990</v>
      </c>
      <c r="H20" s="3"/>
      <c r="I20" s="2">
        <f t="shared" ref="I20:I34" si="5">D20/B20</f>
        <v>0.54824935952177623</v>
      </c>
      <c r="J20" s="2">
        <f t="shared" ref="J20:J34" si="6">D20/B20*(D20/B20-F20/C20+1)/2</f>
        <v>0.34200778129048054</v>
      </c>
      <c r="K20" s="2">
        <f t="shared" ref="K20:K34" si="7">2*I20*M20/(I20+M20)</f>
        <v>0.53844003354766568</v>
      </c>
      <c r="L20" s="2">
        <f t="shared" ref="L20:L34" si="8">(D20/(D20+F20)-E20/(E20+G20)+1)/2</f>
        <v>0.62220698195599433</v>
      </c>
      <c r="M20" s="2">
        <f t="shared" ref="M20:M34" si="9">D20/(D20+F20)</f>
        <v>0.52897555616588854</v>
      </c>
      <c r="N20" s="53"/>
    </row>
    <row r="21" spans="1:14" x14ac:dyDescent="0.25">
      <c r="A21" s="3" t="s">
        <v>39</v>
      </c>
      <c r="B21" s="2">
        <v>3513</v>
      </c>
      <c r="C21" s="2">
        <v>5705</v>
      </c>
      <c r="D21" s="2">
        <v>1814</v>
      </c>
      <c r="E21" s="2">
        <v>1699</v>
      </c>
      <c r="F21" s="2">
        <v>2207</v>
      </c>
      <c r="G21" s="2">
        <v>3498</v>
      </c>
      <c r="H21" s="3"/>
      <c r="I21" s="2">
        <f t="shared" si="5"/>
        <v>0.5163677768289211</v>
      </c>
      <c r="J21" s="2">
        <f t="shared" si="6"/>
        <v>0.29162235259873659</v>
      </c>
      <c r="K21" s="2">
        <f t="shared" si="7"/>
        <v>0.48155030528271836</v>
      </c>
      <c r="L21" s="2">
        <f t="shared" si="8"/>
        <v>0.56210609137510081</v>
      </c>
      <c r="M21" s="2">
        <f t="shared" si="9"/>
        <v>0.4511315593136036</v>
      </c>
    </row>
    <row r="22" spans="1:14" x14ac:dyDescent="0.25">
      <c r="A22" s="3" t="s">
        <v>38</v>
      </c>
      <c r="B22" s="2">
        <v>3513</v>
      </c>
      <c r="C22" s="2">
        <v>5705</v>
      </c>
      <c r="D22" s="2">
        <v>1692</v>
      </c>
      <c r="E22" s="2">
        <v>1821</v>
      </c>
      <c r="F22" s="2">
        <v>1697</v>
      </c>
      <c r="G22" s="2">
        <v>4008</v>
      </c>
      <c r="H22" s="3"/>
      <c r="I22" s="2">
        <f t="shared" si="5"/>
        <v>0.4816396242527754</v>
      </c>
      <c r="J22" s="2">
        <f t="shared" si="6"/>
        <v>0.2851743072086238</v>
      </c>
      <c r="K22" s="2">
        <f t="shared" si="7"/>
        <v>0.49029266879165462</v>
      </c>
      <c r="L22" s="2">
        <f t="shared" si="8"/>
        <v>0.59342940976277736</v>
      </c>
      <c r="M22" s="2">
        <f t="shared" si="9"/>
        <v>0.49926231926822073</v>
      </c>
    </row>
    <row r="23" spans="1:14" x14ac:dyDescent="0.25">
      <c r="A23" s="3" t="s">
        <v>21</v>
      </c>
      <c r="B23" s="2">
        <v>3513</v>
      </c>
      <c r="C23" s="2">
        <v>5705</v>
      </c>
      <c r="D23" s="2">
        <v>1684</v>
      </c>
      <c r="E23" s="2">
        <v>1829</v>
      </c>
      <c r="F23" s="2">
        <v>1607</v>
      </c>
      <c r="G23" s="2">
        <v>4098</v>
      </c>
      <c r="H23" s="3"/>
      <c r="I23" s="2">
        <f t="shared" si="5"/>
        <v>0.47936236834614288</v>
      </c>
      <c r="J23" s="2">
        <f t="shared" si="6"/>
        <v>0.28706127291376315</v>
      </c>
      <c r="K23" s="2">
        <f t="shared" si="7"/>
        <v>0.49500293944738388</v>
      </c>
      <c r="L23" s="2">
        <f t="shared" si="8"/>
        <v>0.60155537670237558</v>
      </c>
      <c r="M23" s="2">
        <f t="shared" si="9"/>
        <v>0.51169857186265577</v>
      </c>
    </row>
    <row r="24" spans="1:14" x14ac:dyDescent="0.25">
      <c r="A24" s="3" t="s">
        <v>42</v>
      </c>
      <c r="B24" s="2">
        <v>3513</v>
      </c>
      <c r="C24" s="2">
        <v>5705</v>
      </c>
      <c r="D24" s="2">
        <v>1667</v>
      </c>
      <c r="E24" s="2">
        <v>1846</v>
      </c>
      <c r="F24" s="2">
        <v>1448</v>
      </c>
      <c r="G24" s="2">
        <v>4257</v>
      </c>
      <c r="H24" s="3"/>
      <c r="I24" s="2">
        <f t="shared" si="5"/>
        <v>0.4745231995445488</v>
      </c>
      <c r="J24" s="2">
        <f t="shared" si="6"/>
        <v>0.28962778642943471</v>
      </c>
      <c r="K24" s="2">
        <f t="shared" si="7"/>
        <v>0.50301750150875069</v>
      </c>
      <c r="L24" s="2">
        <f t="shared" si="8"/>
        <v>0.61633914747082519</v>
      </c>
      <c r="M24" s="2">
        <f t="shared" si="9"/>
        <v>0.53515248796147674</v>
      </c>
    </row>
    <row r="25" spans="1:14" x14ac:dyDescent="0.25">
      <c r="A25" s="3" t="s">
        <v>22</v>
      </c>
      <c r="B25" s="2">
        <v>3513</v>
      </c>
      <c r="C25" s="2">
        <v>5705</v>
      </c>
      <c r="D25" s="2">
        <v>1623</v>
      </c>
      <c r="E25" s="2">
        <v>1890</v>
      </c>
      <c r="F25" s="2">
        <v>1462</v>
      </c>
      <c r="G25" s="2">
        <v>4243</v>
      </c>
      <c r="H25" s="3"/>
      <c r="I25" s="2">
        <f t="shared" si="5"/>
        <v>0.46199829205807003</v>
      </c>
      <c r="J25" s="2">
        <f t="shared" si="6"/>
        <v>0.27852302979314503</v>
      </c>
      <c r="K25" s="2">
        <f t="shared" si="7"/>
        <v>0.49196726280691122</v>
      </c>
      <c r="L25" s="2">
        <f t="shared" si="8"/>
        <v>0.60896254050872867</v>
      </c>
      <c r="M25" s="2">
        <f t="shared" si="9"/>
        <v>0.52609400324149114</v>
      </c>
    </row>
    <row r="26" spans="1:14" x14ac:dyDescent="0.25">
      <c r="A26" s="3" t="s">
        <v>40</v>
      </c>
      <c r="B26" s="2">
        <v>3513</v>
      </c>
      <c r="C26" s="2">
        <v>5705</v>
      </c>
      <c r="D26" s="2">
        <v>1450</v>
      </c>
      <c r="E26" s="2">
        <v>2063</v>
      </c>
      <c r="F26" s="2">
        <v>1142</v>
      </c>
      <c r="G26" s="2">
        <v>4563</v>
      </c>
      <c r="H26" s="3"/>
      <c r="I26" s="2">
        <f t="shared" si="5"/>
        <v>0.41275263307714205</v>
      </c>
      <c r="J26" s="2">
        <f t="shared" si="6"/>
        <v>0.25024724664773085</v>
      </c>
      <c r="K26" s="2">
        <f t="shared" si="7"/>
        <v>0.47502047502047506</v>
      </c>
      <c r="L26" s="2">
        <f t="shared" si="8"/>
        <v>0.62403217497102692</v>
      </c>
      <c r="M26" s="2">
        <f t="shared" si="9"/>
        <v>0.55941358024691357</v>
      </c>
    </row>
    <row r="27" spans="1:14" x14ac:dyDescent="0.25">
      <c r="A27" s="3" t="s">
        <v>19</v>
      </c>
      <c r="B27" s="2">
        <v>3513</v>
      </c>
      <c r="C27" s="2">
        <v>5705</v>
      </c>
      <c r="D27" s="2">
        <v>1614</v>
      </c>
      <c r="E27" s="2">
        <v>1899</v>
      </c>
      <c r="F27" s="2">
        <v>2135</v>
      </c>
      <c r="G27" s="2">
        <v>3570</v>
      </c>
      <c r="H27" s="3"/>
      <c r="I27" s="2">
        <f t="shared" si="5"/>
        <v>0.45943637916310848</v>
      </c>
      <c r="J27" s="2">
        <f t="shared" si="6"/>
        <v>0.24929092599353928</v>
      </c>
      <c r="K27" s="2">
        <f t="shared" si="7"/>
        <v>0.44450564582759577</v>
      </c>
      <c r="L27" s="2">
        <f t="shared" si="8"/>
        <v>0.5416424815130807</v>
      </c>
      <c r="M27" s="2">
        <f t="shared" si="9"/>
        <v>0.4305148039477194</v>
      </c>
      <c r="N27" s="53"/>
    </row>
    <row r="28" spans="1:14" x14ac:dyDescent="0.25">
      <c r="A28" s="3" t="s">
        <v>31</v>
      </c>
      <c r="B28" s="2">
        <v>3513</v>
      </c>
      <c r="C28" s="2">
        <v>5705</v>
      </c>
      <c r="D28" s="2">
        <v>1421</v>
      </c>
      <c r="E28" s="2">
        <v>2092</v>
      </c>
      <c r="F28" s="2">
        <v>1172</v>
      </c>
      <c r="G28" s="2">
        <v>4533</v>
      </c>
      <c r="H28" s="3"/>
      <c r="I28" s="2">
        <f t="shared" si="5"/>
        <v>0.40449758041559919</v>
      </c>
      <c r="J28" s="2">
        <f t="shared" si="6"/>
        <v>0.24250919290889958</v>
      </c>
      <c r="K28" s="2">
        <f t="shared" si="7"/>
        <v>0.46544382574516868</v>
      </c>
      <c r="L28" s="2">
        <f t="shared" si="8"/>
        <v>0.61612014931346371</v>
      </c>
      <c r="M28" s="2">
        <f t="shared" si="9"/>
        <v>0.54801388353258773</v>
      </c>
      <c r="N28" s="53"/>
    </row>
    <row r="29" spans="1:14" x14ac:dyDescent="0.25">
      <c r="A29" s="3" t="s">
        <v>26</v>
      </c>
      <c r="B29" s="2">
        <v>3513</v>
      </c>
      <c r="C29" s="2">
        <v>5705</v>
      </c>
      <c r="D29" s="2">
        <v>1388</v>
      </c>
      <c r="E29" s="2">
        <v>2125</v>
      </c>
      <c r="F29" s="2">
        <v>1740</v>
      </c>
      <c r="G29" s="2">
        <v>3965</v>
      </c>
      <c r="H29" s="3"/>
      <c r="I29" s="2">
        <f t="shared" si="5"/>
        <v>0.39510389980074012</v>
      </c>
      <c r="J29" s="2">
        <f t="shared" si="6"/>
        <v>0.21535301669617155</v>
      </c>
      <c r="K29" s="2">
        <f t="shared" si="7"/>
        <v>0.41800933594338208</v>
      </c>
      <c r="L29" s="2">
        <f t="shared" si="8"/>
        <v>0.54740066941319254</v>
      </c>
      <c r="M29" s="2">
        <f t="shared" si="9"/>
        <v>0.44373401534526852</v>
      </c>
      <c r="N29" s="53"/>
    </row>
    <row r="30" spans="1:14" x14ac:dyDescent="0.25">
      <c r="A30" s="3" t="s">
        <v>25</v>
      </c>
      <c r="B30" s="2">
        <v>3513</v>
      </c>
      <c r="C30" s="2">
        <v>5705</v>
      </c>
      <c r="D30" s="2">
        <v>1345</v>
      </c>
      <c r="E30" s="2">
        <v>2168</v>
      </c>
      <c r="F30" s="2">
        <v>1823</v>
      </c>
      <c r="G30" s="2">
        <v>3882</v>
      </c>
      <c r="H30" s="3"/>
      <c r="I30" s="2">
        <f t="shared" si="5"/>
        <v>0.38286364930259037</v>
      </c>
      <c r="J30" s="2">
        <f t="shared" si="6"/>
        <v>0.20355317099202758</v>
      </c>
      <c r="K30" s="2">
        <f t="shared" si="7"/>
        <v>0.40263433617721894</v>
      </c>
      <c r="L30" s="2">
        <f t="shared" si="8"/>
        <v>0.53310548668503221</v>
      </c>
      <c r="M30" s="2">
        <f t="shared" si="9"/>
        <v>0.42455808080808083</v>
      </c>
      <c r="N30" s="53"/>
    </row>
    <row r="31" spans="1:14" x14ac:dyDescent="0.25">
      <c r="A31" s="3" t="s">
        <v>20</v>
      </c>
      <c r="B31" s="2">
        <v>3513</v>
      </c>
      <c r="C31" s="2">
        <v>5705</v>
      </c>
      <c r="D31" s="2">
        <v>1318</v>
      </c>
      <c r="E31" s="2">
        <v>2195</v>
      </c>
      <c r="F31" s="2">
        <v>1110</v>
      </c>
      <c r="G31" s="2">
        <v>4595</v>
      </c>
      <c r="H31" s="3"/>
      <c r="I31" s="2">
        <f t="shared" si="5"/>
        <v>0.37517791061770567</v>
      </c>
      <c r="J31" s="2">
        <f t="shared" si="6"/>
        <v>0.22146972304290952</v>
      </c>
      <c r="K31" s="2">
        <f t="shared" si="7"/>
        <v>0.44369634741625991</v>
      </c>
      <c r="L31" s="2">
        <f t="shared" si="8"/>
        <v>0.60978204695828975</v>
      </c>
      <c r="M31" s="2">
        <f t="shared" si="9"/>
        <v>0.54283360790774304</v>
      </c>
      <c r="N31" s="53"/>
    </row>
    <row r="32" spans="1:14" x14ac:dyDescent="0.25">
      <c r="A32" s="3" t="s">
        <v>24</v>
      </c>
      <c r="B32" s="2">
        <v>3513</v>
      </c>
      <c r="C32" s="2">
        <v>5705</v>
      </c>
      <c r="D32" s="2">
        <v>1088</v>
      </c>
      <c r="E32" s="2">
        <v>2425</v>
      </c>
      <c r="F32" s="2">
        <v>1361</v>
      </c>
      <c r="G32" s="2">
        <v>4344</v>
      </c>
      <c r="H32" s="3"/>
      <c r="I32" s="2">
        <f t="shared" si="5"/>
        <v>0.30970680330202105</v>
      </c>
      <c r="J32" s="2">
        <f t="shared" si="6"/>
        <v>0.16587031357843215</v>
      </c>
      <c r="K32" s="2">
        <f t="shared" si="7"/>
        <v>0.36497819523649783</v>
      </c>
      <c r="L32" s="2">
        <f t="shared" si="8"/>
        <v>0.5430060575072595</v>
      </c>
      <c r="M32" s="2">
        <f t="shared" si="9"/>
        <v>0.44426296447529606</v>
      </c>
    </row>
    <row r="33" spans="1:14" x14ac:dyDescent="0.25">
      <c r="A33" s="3" t="s">
        <v>28</v>
      </c>
      <c r="B33" s="2">
        <v>3513</v>
      </c>
      <c r="C33" s="2">
        <v>5705</v>
      </c>
      <c r="D33" s="2">
        <v>1062</v>
      </c>
      <c r="E33" s="2">
        <v>2451</v>
      </c>
      <c r="F33" s="2">
        <v>753</v>
      </c>
      <c r="G33" s="2">
        <v>4952</v>
      </c>
      <c r="H33" s="3"/>
      <c r="I33" s="2">
        <f t="shared" si="5"/>
        <v>0.30230572160546543</v>
      </c>
      <c r="J33" s="2">
        <f t="shared" si="6"/>
        <v>0.17689664752275447</v>
      </c>
      <c r="K33" s="2">
        <f t="shared" si="7"/>
        <v>0.39864864864864863</v>
      </c>
      <c r="L33" s="2">
        <f t="shared" si="8"/>
        <v>0.62702098657792293</v>
      </c>
      <c r="M33" s="2">
        <f t="shared" si="9"/>
        <v>0.58512396694214874</v>
      </c>
    </row>
    <row r="34" spans="1:14" x14ac:dyDescent="0.25">
      <c r="A34" s="3" t="s">
        <v>29</v>
      </c>
      <c r="B34" s="2">
        <v>3513</v>
      </c>
      <c r="C34" s="2">
        <v>5705</v>
      </c>
      <c r="D34" s="2">
        <v>1015</v>
      </c>
      <c r="E34" s="2">
        <v>2498</v>
      </c>
      <c r="F34" s="2">
        <v>617</v>
      </c>
      <c r="G34" s="2">
        <v>5088</v>
      </c>
      <c r="H34" s="3"/>
      <c r="I34" s="2">
        <f t="shared" si="5"/>
        <v>0.28892684315399941</v>
      </c>
      <c r="J34" s="2">
        <f t="shared" si="6"/>
        <v>0.17057895526136352</v>
      </c>
      <c r="K34" s="2">
        <f t="shared" si="7"/>
        <v>0.39455782312925169</v>
      </c>
      <c r="L34" s="2">
        <f t="shared" si="8"/>
        <v>0.64632273783491778</v>
      </c>
      <c r="M34" s="2">
        <f t="shared" si="9"/>
        <v>0.62193627450980393</v>
      </c>
    </row>
    <row r="36" spans="1:14" x14ac:dyDescent="0.25">
      <c r="A36" s="3" t="s">
        <v>105</v>
      </c>
      <c r="B36" s="3" t="s">
        <v>8</v>
      </c>
      <c r="C36" s="3" t="s">
        <v>9</v>
      </c>
      <c r="D36" s="3" t="s">
        <v>1</v>
      </c>
      <c r="E36" s="3" t="s">
        <v>3</v>
      </c>
      <c r="F36" s="3" t="s">
        <v>4</v>
      </c>
      <c r="G36" s="3" t="s">
        <v>2</v>
      </c>
      <c r="H36" s="3"/>
      <c r="I36" s="3" t="s">
        <v>5</v>
      </c>
      <c r="J36" s="3" t="s">
        <v>106</v>
      </c>
      <c r="K36" s="3" t="s">
        <v>6</v>
      </c>
      <c r="L36" s="3" t="s">
        <v>10</v>
      </c>
      <c r="M36" s="3" t="s">
        <v>7</v>
      </c>
    </row>
    <row r="37" spans="1:14" x14ac:dyDescent="0.25">
      <c r="A37" s="3" t="s">
        <v>41</v>
      </c>
      <c r="B37" s="2">
        <v>3513</v>
      </c>
      <c r="C37" s="2">
        <v>5705</v>
      </c>
      <c r="D37" s="2">
        <v>1926</v>
      </c>
      <c r="E37" s="2">
        <v>1587</v>
      </c>
      <c r="F37" s="2">
        <v>1715</v>
      </c>
      <c r="G37" s="2">
        <v>3990</v>
      </c>
      <c r="H37" s="3"/>
      <c r="I37" s="2">
        <f t="shared" ref="I37:I51" si="10">D37/B37</f>
        <v>0.54824935952177623</v>
      </c>
      <c r="J37" s="2">
        <f t="shared" ref="J37:J51" si="11">D37/B37*(D37/B37-F37/C37+1)/2</f>
        <v>0.34200778129048054</v>
      </c>
      <c r="K37" s="2">
        <f t="shared" ref="K37:K51" si="12">2*I37*M37/(I37+M37)</f>
        <v>0.53844003354766568</v>
      </c>
      <c r="L37" s="2">
        <f t="shared" ref="L37:L51" si="13">(D37/(D37+F37)-E37/(E37+G37)+1)/2</f>
        <v>0.62220698195599433</v>
      </c>
      <c r="M37" s="2">
        <f t="shared" ref="M37:M51" si="14">D37/(D37+F37)</f>
        <v>0.52897555616588854</v>
      </c>
      <c r="N37" s="53"/>
    </row>
    <row r="38" spans="1:14" x14ac:dyDescent="0.25">
      <c r="A38" s="3" t="s">
        <v>42</v>
      </c>
      <c r="B38" s="2">
        <v>3513</v>
      </c>
      <c r="C38" s="2">
        <v>5705</v>
      </c>
      <c r="D38" s="2">
        <v>1667</v>
      </c>
      <c r="E38" s="2">
        <v>1846</v>
      </c>
      <c r="F38" s="2">
        <v>1448</v>
      </c>
      <c r="G38" s="2">
        <v>4257</v>
      </c>
      <c r="H38" s="3"/>
      <c r="I38" s="2">
        <f t="shared" si="10"/>
        <v>0.4745231995445488</v>
      </c>
      <c r="J38" s="2">
        <f t="shared" si="11"/>
        <v>0.28962778642943471</v>
      </c>
      <c r="K38" s="2">
        <f t="shared" si="12"/>
        <v>0.50301750150875069</v>
      </c>
      <c r="L38" s="2">
        <f t="shared" si="13"/>
        <v>0.61633914747082519</v>
      </c>
      <c r="M38" s="2">
        <f t="shared" si="14"/>
        <v>0.53515248796147674</v>
      </c>
      <c r="N38" s="53"/>
    </row>
    <row r="39" spans="1:14" x14ac:dyDescent="0.25">
      <c r="A39" s="3" t="s">
        <v>39</v>
      </c>
      <c r="B39" s="2">
        <v>3513</v>
      </c>
      <c r="C39" s="2">
        <v>5705</v>
      </c>
      <c r="D39" s="2">
        <v>1814</v>
      </c>
      <c r="E39" s="2">
        <v>1699</v>
      </c>
      <c r="F39" s="2">
        <v>2207</v>
      </c>
      <c r="G39" s="2">
        <v>3498</v>
      </c>
      <c r="H39" s="3"/>
      <c r="I39" s="2">
        <f t="shared" si="10"/>
        <v>0.5163677768289211</v>
      </c>
      <c r="J39" s="2">
        <f t="shared" si="11"/>
        <v>0.29162235259873659</v>
      </c>
      <c r="K39" s="2">
        <f t="shared" si="12"/>
        <v>0.48155030528271836</v>
      </c>
      <c r="L39" s="2">
        <f t="shared" si="13"/>
        <v>0.56210609137510081</v>
      </c>
      <c r="M39" s="2">
        <f t="shared" si="14"/>
        <v>0.4511315593136036</v>
      </c>
    </row>
    <row r="40" spans="1:14" x14ac:dyDescent="0.25">
      <c r="A40" s="3" t="s">
        <v>38</v>
      </c>
      <c r="B40" s="2">
        <v>3513</v>
      </c>
      <c r="C40" s="2">
        <v>5705</v>
      </c>
      <c r="D40" s="2">
        <v>1692</v>
      </c>
      <c r="E40" s="2">
        <v>1821</v>
      </c>
      <c r="F40" s="2">
        <v>1697</v>
      </c>
      <c r="G40" s="2">
        <v>4008</v>
      </c>
      <c r="H40" s="3"/>
      <c r="I40" s="2">
        <f t="shared" si="10"/>
        <v>0.4816396242527754</v>
      </c>
      <c r="J40" s="2">
        <f t="shared" si="11"/>
        <v>0.2851743072086238</v>
      </c>
      <c r="K40" s="2">
        <f t="shared" si="12"/>
        <v>0.49029266879165462</v>
      </c>
      <c r="L40" s="2">
        <f t="shared" si="13"/>
        <v>0.59342940976277736</v>
      </c>
      <c r="M40" s="2">
        <f t="shared" si="14"/>
        <v>0.49926231926822073</v>
      </c>
    </row>
    <row r="41" spans="1:14" x14ac:dyDescent="0.25">
      <c r="A41" s="3" t="s">
        <v>21</v>
      </c>
      <c r="B41" s="2">
        <v>3513</v>
      </c>
      <c r="C41" s="2">
        <v>5705</v>
      </c>
      <c r="D41" s="2">
        <v>1684</v>
      </c>
      <c r="E41" s="2">
        <v>1829</v>
      </c>
      <c r="F41" s="2">
        <v>1607</v>
      </c>
      <c r="G41" s="2">
        <v>4098</v>
      </c>
      <c r="H41" s="3"/>
      <c r="I41" s="2">
        <f t="shared" si="10"/>
        <v>0.47936236834614288</v>
      </c>
      <c r="J41" s="2">
        <f t="shared" si="11"/>
        <v>0.28706127291376315</v>
      </c>
      <c r="K41" s="2">
        <f t="shared" si="12"/>
        <v>0.49500293944738388</v>
      </c>
      <c r="L41" s="2">
        <f t="shared" si="13"/>
        <v>0.60155537670237558</v>
      </c>
      <c r="M41" s="2">
        <f t="shared" si="14"/>
        <v>0.51169857186265577</v>
      </c>
    </row>
    <row r="42" spans="1:14" x14ac:dyDescent="0.25">
      <c r="A42" s="3" t="s">
        <v>22</v>
      </c>
      <c r="B42" s="2">
        <v>3513</v>
      </c>
      <c r="C42" s="2">
        <v>5705</v>
      </c>
      <c r="D42" s="2">
        <v>1623</v>
      </c>
      <c r="E42" s="2">
        <v>1890</v>
      </c>
      <c r="F42" s="2">
        <v>1462</v>
      </c>
      <c r="G42" s="2">
        <v>4243</v>
      </c>
      <c r="H42" s="3"/>
      <c r="I42" s="2">
        <f t="shared" si="10"/>
        <v>0.46199829205807003</v>
      </c>
      <c r="J42" s="2">
        <f t="shared" si="11"/>
        <v>0.27852302979314503</v>
      </c>
      <c r="K42" s="2">
        <f t="shared" si="12"/>
        <v>0.49196726280691122</v>
      </c>
      <c r="L42" s="2">
        <f t="shared" si="13"/>
        <v>0.60896254050872867</v>
      </c>
      <c r="M42" s="2">
        <f t="shared" si="14"/>
        <v>0.52609400324149114</v>
      </c>
    </row>
    <row r="43" spans="1:14" x14ac:dyDescent="0.25">
      <c r="A43" s="3" t="s">
        <v>40</v>
      </c>
      <c r="B43" s="2">
        <v>3513</v>
      </c>
      <c r="C43" s="2">
        <v>5705</v>
      </c>
      <c r="D43" s="2">
        <v>1450</v>
      </c>
      <c r="E43" s="2">
        <v>2063</v>
      </c>
      <c r="F43" s="2">
        <v>1142</v>
      </c>
      <c r="G43" s="2">
        <v>4563</v>
      </c>
      <c r="H43" s="3"/>
      <c r="I43" s="2">
        <f t="shared" si="10"/>
        <v>0.41275263307714205</v>
      </c>
      <c r="J43" s="2">
        <f t="shared" si="11"/>
        <v>0.25024724664773085</v>
      </c>
      <c r="K43" s="2">
        <f t="shared" si="12"/>
        <v>0.47502047502047506</v>
      </c>
      <c r="L43" s="2">
        <f t="shared" si="13"/>
        <v>0.62403217497102692</v>
      </c>
      <c r="M43" s="2">
        <f t="shared" si="14"/>
        <v>0.55941358024691357</v>
      </c>
    </row>
    <row r="44" spans="1:14" x14ac:dyDescent="0.25">
      <c r="A44" s="3" t="s">
        <v>31</v>
      </c>
      <c r="B44" s="2">
        <v>3513</v>
      </c>
      <c r="C44" s="2">
        <v>5705</v>
      </c>
      <c r="D44" s="2">
        <v>1421</v>
      </c>
      <c r="E44" s="2">
        <v>2092</v>
      </c>
      <c r="F44" s="2">
        <v>1172</v>
      </c>
      <c r="G44" s="2">
        <v>4533</v>
      </c>
      <c r="H44" s="3"/>
      <c r="I44" s="2">
        <f t="shared" si="10"/>
        <v>0.40449758041559919</v>
      </c>
      <c r="J44" s="2">
        <f t="shared" si="11"/>
        <v>0.24250919290889958</v>
      </c>
      <c r="K44" s="2">
        <f t="shared" si="12"/>
        <v>0.46544382574516868</v>
      </c>
      <c r="L44" s="2">
        <f t="shared" si="13"/>
        <v>0.61612014931346371</v>
      </c>
      <c r="M44" s="2">
        <f t="shared" si="14"/>
        <v>0.54801388353258773</v>
      </c>
    </row>
    <row r="45" spans="1:14" x14ac:dyDescent="0.25">
      <c r="A45" s="3" t="s">
        <v>19</v>
      </c>
      <c r="B45" s="2">
        <v>3513</v>
      </c>
      <c r="C45" s="2">
        <v>5705</v>
      </c>
      <c r="D45" s="2">
        <v>1614</v>
      </c>
      <c r="E45" s="2">
        <v>1899</v>
      </c>
      <c r="F45" s="2">
        <v>2135</v>
      </c>
      <c r="G45" s="2">
        <v>3570</v>
      </c>
      <c r="H45" s="3"/>
      <c r="I45" s="2">
        <f t="shared" si="10"/>
        <v>0.45943637916310848</v>
      </c>
      <c r="J45" s="2">
        <f t="shared" si="11"/>
        <v>0.24929092599353928</v>
      </c>
      <c r="K45" s="2">
        <f t="shared" si="12"/>
        <v>0.44450564582759577</v>
      </c>
      <c r="L45" s="2">
        <f t="shared" si="13"/>
        <v>0.5416424815130807</v>
      </c>
      <c r="M45" s="2">
        <f t="shared" si="14"/>
        <v>0.4305148039477194</v>
      </c>
      <c r="N45" s="53"/>
    </row>
    <row r="46" spans="1:14" x14ac:dyDescent="0.25">
      <c r="A46" s="3" t="s">
        <v>26</v>
      </c>
      <c r="B46" s="2">
        <v>3513</v>
      </c>
      <c r="C46" s="2">
        <v>5705</v>
      </c>
      <c r="D46" s="2">
        <v>1388</v>
      </c>
      <c r="E46" s="2">
        <v>2125</v>
      </c>
      <c r="F46" s="2">
        <v>1740</v>
      </c>
      <c r="G46" s="2">
        <v>3965</v>
      </c>
      <c r="H46" s="3"/>
      <c r="I46" s="2">
        <f t="shared" si="10"/>
        <v>0.39510389980074012</v>
      </c>
      <c r="J46" s="2">
        <f t="shared" si="11"/>
        <v>0.21535301669617155</v>
      </c>
      <c r="K46" s="2">
        <f t="shared" si="12"/>
        <v>0.41800933594338208</v>
      </c>
      <c r="L46" s="2">
        <f t="shared" si="13"/>
        <v>0.54740066941319254</v>
      </c>
      <c r="M46" s="2">
        <f t="shared" si="14"/>
        <v>0.44373401534526852</v>
      </c>
      <c r="N46" s="53"/>
    </row>
    <row r="47" spans="1:14" x14ac:dyDescent="0.25">
      <c r="A47" s="3" t="s">
        <v>25</v>
      </c>
      <c r="B47" s="2">
        <v>3513</v>
      </c>
      <c r="C47" s="2">
        <v>5705</v>
      </c>
      <c r="D47" s="2">
        <v>1345</v>
      </c>
      <c r="E47" s="2">
        <v>2168</v>
      </c>
      <c r="F47" s="2">
        <v>1823</v>
      </c>
      <c r="G47" s="2">
        <v>3882</v>
      </c>
      <c r="H47" s="3"/>
      <c r="I47" s="2">
        <f t="shared" si="10"/>
        <v>0.38286364930259037</v>
      </c>
      <c r="J47" s="2">
        <f t="shared" si="11"/>
        <v>0.20355317099202758</v>
      </c>
      <c r="K47" s="2">
        <f t="shared" si="12"/>
        <v>0.40263433617721894</v>
      </c>
      <c r="L47" s="2">
        <f t="shared" si="13"/>
        <v>0.53310548668503221</v>
      </c>
      <c r="M47" s="2">
        <f t="shared" si="14"/>
        <v>0.42455808080808083</v>
      </c>
      <c r="N47" s="53"/>
    </row>
    <row r="48" spans="1:14" x14ac:dyDescent="0.25">
      <c r="A48" s="3" t="s">
        <v>20</v>
      </c>
      <c r="B48" s="2">
        <v>3513</v>
      </c>
      <c r="C48" s="2">
        <v>5705</v>
      </c>
      <c r="D48" s="2">
        <v>1318</v>
      </c>
      <c r="E48" s="2">
        <v>2195</v>
      </c>
      <c r="F48" s="2">
        <v>1110</v>
      </c>
      <c r="G48" s="2">
        <v>4595</v>
      </c>
      <c r="H48" s="3"/>
      <c r="I48" s="2">
        <f t="shared" si="10"/>
        <v>0.37517791061770567</v>
      </c>
      <c r="J48" s="2">
        <f t="shared" si="11"/>
        <v>0.22146972304290952</v>
      </c>
      <c r="K48" s="2">
        <f t="shared" si="12"/>
        <v>0.44369634741625991</v>
      </c>
      <c r="L48" s="2">
        <f t="shared" si="13"/>
        <v>0.60978204695828975</v>
      </c>
      <c r="M48" s="2">
        <f t="shared" si="14"/>
        <v>0.54283360790774304</v>
      </c>
      <c r="N48" s="53"/>
    </row>
    <row r="49" spans="1:14" x14ac:dyDescent="0.25">
      <c r="A49" s="3" t="s">
        <v>24</v>
      </c>
      <c r="B49" s="2">
        <v>3513</v>
      </c>
      <c r="C49" s="2">
        <v>5705</v>
      </c>
      <c r="D49" s="2">
        <v>1088</v>
      </c>
      <c r="E49" s="2">
        <v>2425</v>
      </c>
      <c r="F49" s="2">
        <v>1361</v>
      </c>
      <c r="G49" s="2">
        <v>4344</v>
      </c>
      <c r="H49" s="3"/>
      <c r="I49" s="2">
        <f t="shared" si="10"/>
        <v>0.30970680330202105</v>
      </c>
      <c r="J49" s="2">
        <f t="shared" si="11"/>
        <v>0.16587031357843215</v>
      </c>
      <c r="K49" s="2">
        <f t="shared" si="12"/>
        <v>0.36497819523649783</v>
      </c>
      <c r="L49" s="2">
        <f t="shared" si="13"/>
        <v>0.5430060575072595</v>
      </c>
      <c r="M49" s="2">
        <f t="shared" si="14"/>
        <v>0.44426296447529606</v>
      </c>
    </row>
    <row r="50" spans="1:14" x14ac:dyDescent="0.25">
      <c r="A50" s="3" t="s">
        <v>28</v>
      </c>
      <c r="B50" s="2">
        <v>3513</v>
      </c>
      <c r="C50" s="2">
        <v>5705</v>
      </c>
      <c r="D50" s="2">
        <v>1062</v>
      </c>
      <c r="E50" s="2">
        <v>2451</v>
      </c>
      <c r="F50" s="2">
        <v>753</v>
      </c>
      <c r="G50" s="2">
        <v>4952</v>
      </c>
      <c r="H50" s="3"/>
      <c r="I50" s="2">
        <f t="shared" si="10"/>
        <v>0.30230572160546543</v>
      </c>
      <c r="J50" s="2">
        <f t="shared" si="11"/>
        <v>0.17689664752275447</v>
      </c>
      <c r="K50" s="2">
        <f t="shared" si="12"/>
        <v>0.39864864864864863</v>
      </c>
      <c r="L50" s="2">
        <f t="shared" si="13"/>
        <v>0.62702098657792293</v>
      </c>
      <c r="M50" s="2">
        <f t="shared" si="14"/>
        <v>0.58512396694214874</v>
      </c>
    </row>
    <row r="51" spans="1:14" x14ac:dyDescent="0.25">
      <c r="A51" s="3" t="s">
        <v>29</v>
      </c>
      <c r="B51" s="2">
        <v>3513</v>
      </c>
      <c r="C51" s="2">
        <v>5705</v>
      </c>
      <c r="D51" s="2">
        <v>1015</v>
      </c>
      <c r="E51" s="2">
        <v>2498</v>
      </c>
      <c r="F51" s="2">
        <v>617</v>
      </c>
      <c r="G51" s="2">
        <v>5088</v>
      </c>
      <c r="H51" s="3"/>
      <c r="I51" s="2">
        <f t="shared" si="10"/>
        <v>0.28892684315399941</v>
      </c>
      <c r="J51" s="2">
        <f t="shared" si="11"/>
        <v>0.17057895526136352</v>
      </c>
      <c r="K51" s="2">
        <f t="shared" si="12"/>
        <v>0.39455782312925169</v>
      </c>
      <c r="L51" s="2">
        <f t="shared" si="13"/>
        <v>0.64632273783491778</v>
      </c>
      <c r="M51" s="2">
        <f t="shared" si="14"/>
        <v>0.62193627450980393</v>
      </c>
    </row>
    <row r="53" spans="1:14" x14ac:dyDescent="0.25">
      <c r="A53" s="3" t="s">
        <v>105</v>
      </c>
      <c r="B53" s="3" t="s">
        <v>8</v>
      </c>
      <c r="C53" s="3" t="s">
        <v>9</v>
      </c>
      <c r="D53" s="3" t="s">
        <v>1</v>
      </c>
      <c r="E53" s="3" t="s">
        <v>3</v>
      </c>
      <c r="F53" s="3" t="s">
        <v>4</v>
      </c>
      <c r="G53" s="3" t="s">
        <v>2</v>
      </c>
      <c r="H53" s="3"/>
      <c r="I53" s="3" t="s">
        <v>5</v>
      </c>
      <c r="J53" s="3" t="s">
        <v>106</v>
      </c>
      <c r="K53" s="3" t="s">
        <v>6</v>
      </c>
      <c r="L53" s="3" t="s">
        <v>10</v>
      </c>
      <c r="M53" s="3" t="s">
        <v>7</v>
      </c>
    </row>
    <row r="54" spans="1:14" x14ac:dyDescent="0.25">
      <c r="A54" s="3" t="s">
        <v>29</v>
      </c>
      <c r="B54" s="2">
        <v>3513</v>
      </c>
      <c r="C54" s="2">
        <v>5705</v>
      </c>
      <c r="D54" s="2">
        <v>1015</v>
      </c>
      <c r="E54" s="2">
        <v>2498</v>
      </c>
      <c r="F54" s="2">
        <v>617</v>
      </c>
      <c r="G54" s="2">
        <v>5088</v>
      </c>
      <c r="H54" s="3"/>
      <c r="I54" s="2">
        <f t="shared" ref="I54:I68" si="15">D54/B54</f>
        <v>0.28892684315399941</v>
      </c>
      <c r="J54" s="2">
        <f t="shared" ref="J54:J68" si="16">D54/B54*(D54/B54-F54/C54+1)/2</f>
        <v>0.17057895526136352</v>
      </c>
      <c r="K54" s="2">
        <f t="shared" ref="K54:K68" si="17">2*I54*M54/(I54+M54)</f>
        <v>0.39455782312925169</v>
      </c>
      <c r="L54" s="2">
        <f t="shared" ref="L54:L68" si="18">(D54/(D54+F54)-E54/(E54+G54)+1)/2</f>
        <v>0.64632273783491778</v>
      </c>
      <c r="M54" s="2">
        <f t="shared" ref="M54:M68" si="19">D54/(D54+F54)</f>
        <v>0.62193627450980393</v>
      </c>
      <c r="N54" s="53"/>
    </row>
    <row r="55" spans="1:14" x14ac:dyDescent="0.25">
      <c r="A55" s="3" t="s">
        <v>28</v>
      </c>
      <c r="B55" s="2">
        <v>3513</v>
      </c>
      <c r="C55" s="2">
        <v>5705</v>
      </c>
      <c r="D55" s="2">
        <v>1062</v>
      </c>
      <c r="E55" s="2">
        <v>2451</v>
      </c>
      <c r="F55" s="2">
        <v>753</v>
      </c>
      <c r="G55" s="2">
        <v>4952</v>
      </c>
      <c r="H55" s="3"/>
      <c r="I55" s="2">
        <f t="shared" si="15"/>
        <v>0.30230572160546543</v>
      </c>
      <c r="J55" s="2">
        <f t="shared" si="16"/>
        <v>0.17689664752275447</v>
      </c>
      <c r="K55" s="2">
        <f t="shared" si="17"/>
        <v>0.39864864864864863</v>
      </c>
      <c r="L55" s="2">
        <f t="shared" si="18"/>
        <v>0.62702098657792293</v>
      </c>
      <c r="M55" s="2">
        <f t="shared" si="19"/>
        <v>0.58512396694214874</v>
      </c>
      <c r="N55" s="53"/>
    </row>
    <row r="56" spans="1:14" x14ac:dyDescent="0.25">
      <c r="A56" s="3" t="s">
        <v>40</v>
      </c>
      <c r="B56" s="2">
        <v>3513</v>
      </c>
      <c r="C56" s="2">
        <v>5705</v>
      </c>
      <c r="D56" s="2">
        <v>1450</v>
      </c>
      <c r="E56" s="2">
        <v>2063</v>
      </c>
      <c r="F56" s="2">
        <v>1142</v>
      </c>
      <c r="G56" s="2">
        <v>4563</v>
      </c>
      <c r="H56" s="3"/>
      <c r="I56" s="2">
        <f t="shared" si="15"/>
        <v>0.41275263307714205</v>
      </c>
      <c r="J56" s="2">
        <f t="shared" si="16"/>
        <v>0.25024724664773085</v>
      </c>
      <c r="K56" s="2">
        <f t="shared" si="17"/>
        <v>0.47502047502047506</v>
      </c>
      <c r="L56" s="2">
        <f t="shared" si="18"/>
        <v>0.62403217497102692</v>
      </c>
      <c r="M56" s="2">
        <f t="shared" si="19"/>
        <v>0.55941358024691357</v>
      </c>
      <c r="N56" s="53"/>
    </row>
    <row r="57" spans="1:14" x14ac:dyDescent="0.25">
      <c r="A57" s="3" t="s">
        <v>31</v>
      </c>
      <c r="B57" s="2">
        <v>3513</v>
      </c>
      <c r="C57" s="2">
        <v>5705</v>
      </c>
      <c r="D57" s="2">
        <v>1421</v>
      </c>
      <c r="E57" s="2">
        <v>2092</v>
      </c>
      <c r="F57" s="2">
        <v>1172</v>
      </c>
      <c r="G57" s="2">
        <v>4533</v>
      </c>
      <c r="H57" s="3"/>
      <c r="I57" s="2">
        <f t="shared" si="15"/>
        <v>0.40449758041559919</v>
      </c>
      <c r="J57" s="2">
        <f t="shared" si="16"/>
        <v>0.24250919290889958</v>
      </c>
      <c r="K57" s="2">
        <f t="shared" si="17"/>
        <v>0.46544382574516868</v>
      </c>
      <c r="L57" s="2">
        <f t="shared" si="18"/>
        <v>0.61612014931346371</v>
      </c>
      <c r="M57" s="2">
        <f t="shared" si="19"/>
        <v>0.54801388353258773</v>
      </c>
      <c r="N57" s="53"/>
    </row>
    <row r="58" spans="1:14" x14ac:dyDescent="0.25">
      <c r="A58" s="3" t="s">
        <v>20</v>
      </c>
      <c r="B58" s="2">
        <v>3513</v>
      </c>
      <c r="C58" s="2">
        <v>5705</v>
      </c>
      <c r="D58" s="2">
        <v>1318</v>
      </c>
      <c r="E58" s="2">
        <v>2195</v>
      </c>
      <c r="F58" s="2">
        <v>1110</v>
      </c>
      <c r="G58" s="2">
        <v>4595</v>
      </c>
      <c r="H58" s="3"/>
      <c r="I58" s="2">
        <f t="shared" si="15"/>
        <v>0.37517791061770567</v>
      </c>
      <c r="J58" s="2">
        <f t="shared" si="16"/>
        <v>0.22146972304290952</v>
      </c>
      <c r="K58" s="2">
        <f t="shared" si="17"/>
        <v>0.44369634741625991</v>
      </c>
      <c r="L58" s="2">
        <f t="shared" si="18"/>
        <v>0.60978204695828975</v>
      </c>
      <c r="M58" s="2">
        <f t="shared" si="19"/>
        <v>0.54283360790774304</v>
      </c>
      <c r="N58" s="53"/>
    </row>
    <row r="59" spans="1:14" x14ac:dyDescent="0.25">
      <c r="A59" s="3" t="s">
        <v>42</v>
      </c>
      <c r="B59" s="2">
        <v>3513</v>
      </c>
      <c r="C59" s="2">
        <v>5705</v>
      </c>
      <c r="D59" s="2">
        <v>1667</v>
      </c>
      <c r="E59" s="2">
        <v>1846</v>
      </c>
      <c r="F59" s="2">
        <v>1448</v>
      </c>
      <c r="G59" s="2">
        <v>4257</v>
      </c>
      <c r="H59" s="3"/>
      <c r="I59" s="2">
        <f t="shared" si="15"/>
        <v>0.4745231995445488</v>
      </c>
      <c r="J59" s="2">
        <f t="shared" si="16"/>
        <v>0.28962778642943471</v>
      </c>
      <c r="K59" s="2">
        <f t="shared" si="17"/>
        <v>0.50301750150875069</v>
      </c>
      <c r="L59" s="2">
        <f t="shared" si="18"/>
        <v>0.61633914747082519</v>
      </c>
      <c r="M59" s="2">
        <f t="shared" si="19"/>
        <v>0.53515248796147674</v>
      </c>
      <c r="N59" s="53"/>
    </row>
    <row r="60" spans="1:14" x14ac:dyDescent="0.25">
      <c r="A60" s="3" t="s">
        <v>41</v>
      </c>
      <c r="B60" s="2">
        <v>3513</v>
      </c>
      <c r="C60" s="2">
        <v>5705</v>
      </c>
      <c r="D60" s="2">
        <v>1926</v>
      </c>
      <c r="E60" s="2">
        <v>1587</v>
      </c>
      <c r="F60" s="2">
        <v>1715</v>
      </c>
      <c r="G60" s="2">
        <v>3990</v>
      </c>
      <c r="H60" s="3"/>
      <c r="I60" s="2">
        <f t="shared" si="15"/>
        <v>0.54824935952177623</v>
      </c>
      <c r="J60" s="2">
        <f t="shared" si="16"/>
        <v>0.34200778129048054</v>
      </c>
      <c r="K60" s="2">
        <f t="shared" si="17"/>
        <v>0.53844003354766568</v>
      </c>
      <c r="L60" s="2">
        <f t="shared" si="18"/>
        <v>0.62220698195599433</v>
      </c>
      <c r="M60" s="2">
        <f t="shared" si="19"/>
        <v>0.52897555616588854</v>
      </c>
      <c r="N60" s="53"/>
    </row>
    <row r="61" spans="1:14" x14ac:dyDescent="0.25">
      <c r="A61" s="3" t="s">
        <v>22</v>
      </c>
      <c r="B61" s="2">
        <v>3513</v>
      </c>
      <c r="C61" s="2">
        <v>5705</v>
      </c>
      <c r="D61" s="2">
        <v>1623</v>
      </c>
      <c r="E61" s="2">
        <v>1890</v>
      </c>
      <c r="F61" s="2">
        <v>1462</v>
      </c>
      <c r="G61" s="2">
        <v>4243</v>
      </c>
      <c r="H61" s="3"/>
      <c r="I61" s="2">
        <f t="shared" si="15"/>
        <v>0.46199829205807003</v>
      </c>
      <c r="J61" s="2">
        <f t="shared" si="16"/>
        <v>0.27852302979314503</v>
      </c>
      <c r="K61" s="2">
        <f t="shared" si="17"/>
        <v>0.49196726280691122</v>
      </c>
      <c r="L61" s="2">
        <f t="shared" si="18"/>
        <v>0.60896254050872867</v>
      </c>
      <c r="M61" s="2">
        <f t="shared" si="19"/>
        <v>0.52609400324149114</v>
      </c>
      <c r="N61" s="53"/>
    </row>
    <row r="62" spans="1:14" x14ac:dyDescent="0.25">
      <c r="A62" s="3" t="s">
        <v>21</v>
      </c>
      <c r="B62" s="2">
        <v>3513</v>
      </c>
      <c r="C62" s="2">
        <v>5705</v>
      </c>
      <c r="D62" s="2">
        <v>1684</v>
      </c>
      <c r="E62" s="2">
        <v>1829</v>
      </c>
      <c r="F62" s="2">
        <v>1607</v>
      </c>
      <c r="G62" s="2">
        <v>4098</v>
      </c>
      <c r="H62" s="3"/>
      <c r="I62" s="2">
        <f t="shared" si="15"/>
        <v>0.47936236834614288</v>
      </c>
      <c r="J62" s="2">
        <f t="shared" si="16"/>
        <v>0.28706127291376315</v>
      </c>
      <c r="K62" s="2">
        <f t="shared" si="17"/>
        <v>0.49500293944738388</v>
      </c>
      <c r="L62" s="2">
        <f t="shared" si="18"/>
        <v>0.60155537670237558</v>
      </c>
      <c r="M62" s="2">
        <f t="shared" si="19"/>
        <v>0.51169857186265577</v>
      </c>
      <c r="N62" s="53"/>
    </row>
    <row r="63" spans="1:14" x14ac:dyDescent="0.25">
      <c r="A63" s="3" t="s">
        <v>38</v>
      </c>
      <c r="B63" s="2">
        <v>3513</v>
      </c>
      <c r="C63" s="2">
        <v>5705</v>
      </c>
      <c r="D63" s="2">
        <v>1692</v>
      </c>
      <c r="E63" s="2">
        <v>1821</v>
      </c>
      <c r="F63" s="2">
        <v>1697</v>
      </c>
      <c r="G63" s="2">
        <v>4008</v>
      </c>
      <c r="H63" s="3"/>
      <c r="I63" s="2">
        <f t="shared" si="15"/>
        <v>0.4816396242527754</v>
      </c>
      <c r="J63" s="2">
        <f t="shared" si="16"/>
        <v>0.2851743072086238</v>
      </c>
      <c r="K63" s="2">
        <f t="shared" si="17"/>
        <v>0.49029266879165462</v>
      </c>
      <c r="L63" s="2">
        <f t="shared" si="18"/>
        <v>0.59342940976277736</v>
      </c>
      <c r="M63" s="2">
        <f t="shared" si="19"/>
        <v>0.49926231926822073</v>
      </c>
    </row>
    <row r="64" spans="1:14" x14ac:dyDescent="0.25">
      <c r="A64" s="3" t="s">
        <v>39</v>
      </c>
      <c r="B64" s="2">
        <v>3513</v>
      </c>
      <c r="C64" s="2">
        <v>5705</v>
      </c>
      <c r="D64" s="2">
        <v>1814</v>
      </c>
      <c r="E64" s="2">
        <v>1699</v>
      </c>
      <c r="F64" s="2">
        <v>2207</v>
      </c>
      <c r="G64" s="2">
        <v>3498</v>
      </c>
      <c r="H64" s="3"/>
      <c r="I64" s="2">
        <f t="shared" si="15"/>
        <v>0.5163677768289211</v>
      </c>
      <c r="J64" s="2">
        <f t="shared" si="16"/>
        <v>0.29162235259873659</v>
      </c>
      <c r="K64" s="2">
        <f t="shared" si="17"/>
        <v>0.48155030528271836</v>
      </c>
      <c r="L64" s="2">
        <f t="shared" si="18"/>
        <v>0.56210609137510081</v>
      </c>
      <c r="M64" s="2">
        <f t="shared" si="19"/>
        <v>0.4511315593136036</v>
      </c>
    </row>
    <row r="65" spans="1:14" x14ac:dyDescent="0.25">
      <c r="A65" s="3" t="s">
        <v>24</v>
      </c>
      <c r="B65" s="2">
        <v>3513</v>
      </c>
      <c r="C65" s="2">
        <v>5705</v>
      </c>
      <c r="D65" s="2">
        <v>1088</v>
      </c>
      <c r="E65" s="2">
        <v>2425</v>
      </c>
      <c r="F65" s="2">
        <v>1361</v>
      </c>
      <c r="G65" s="2">
        <v>4344</v>
      </c>
      <c r="H65" s="3"/>
      <c r="I65" s="2">
        <f t="shared" si="15"/>
        <v>0.30970680330202105</v>
      </c>
      <c r="J65" s="2">
        <f t="shared" si="16"/>
        <v>0.16587031357843215</v>
      </c>
      <c r="K65" s="2">
        <f t="shared" si="17"/>
        <v>0.36497819523649783</v>
      </c>
      <c r="L65" s="2">
        <f t="shared" si="18"/>
        <v>0.5430060575072595</v>
      </c>
      <c r="M65" s="2">
        <f t="shared" si="19"/>
        <v>0.44426296447529606</v>
      </c>
      <c r="N65" s="53"/>
    </row>
    <row r="66" spans="1:14" x14ac:dyDescent="0.25">
      <c r="A66" s="3" t="s">
        <v>26</v>
      </c>
      <c r="B66" s="2">
        <v>3513</v>
      </c>
      <c r="C66" s="2">
        <v>5705</v>
      </c>
      <c r="D66" s="2">
        <v>1388</v>
      </c>
      <c r="E66" s="2">
        <v>2125</v>
      </c>
      <c r="F66" s="2">
        <v>1740</v>
      </c>
      <c r="G66" s="2">
        <v>3965</v>
      </c>
      <c r="H66" s="3"/>
      <c r="I66" s="2">
        <f t="shared" si="15"/>
        <v>0.39510389980074012</v>
      </c>
      <c r="J66" s="2">
        <f t="shared" si="16"/>
        <v>0.21535301669617155</v>
      </c>
      <c r="K66" s="2">
        <f t="shared" si="17"/>
        <v>0.41800933594338208</v>
      </c>
      <c r="L66" s="2">
        <f t="shared" si="18"/>
        <v>0.54740066941319254</v>
      </c>
      <c r="M66" s="2">
        <f t="shared" si="19"/>
        <v>0.44373401534526852</v>
      </c>
      <c r="N66" s="53"/>
    </row>
    <row r="67" spans="1:14" x14ac:dyDescent="0.25">
      <c r="A67" s="3" t="s">
        <v>19</v>
      </c>
      <c r="B67" s="2">
        <v>3513</v>
      </c>
      <c r="C67" s="2">
        <v>5705</v>
      </c>
      <c r="D67" s="2">
        <v>1614</v>
      </c>
      <c r="E67" s="2">
        <v>1899</v>
      </c>
      <c r="F67" s="2">
        <v>2135</v>
      </c>
      <c r="G67" s="2">
        <v>3570</v>
      </c>
      <c r="H67" s="3"/>
      <c r="I67" s="2">
        <f t="shared" si="15"/>
        <v>0.45943637916310848</v>
      </c>
      <c r="J67" s="2">
        <f t="shared" si="16"/>
        <v>0.24929092599353928</v>
      </c>
      <c r="K67" s="2">
        <f t="shared" si="17"/>
        <v>0.44450564582759577</v>
      </c>
      <c r="L67" s="2">
        <f t="shared" si="18"/>
        <v>0.5416424815130807</v>
      </c>
      <c r="M67" s="2">
        <f t="shared" si="19"/>
        <v>0.4305148039477194</v>
      </c>
      <c r="N67" s="53"/>
    </row>
    <row r="68" spans="1:14" x14ac:dyDescent="0.25">
      <c r="A68" s="3" t="s">
        <v>25</v>
      </c>
      <c r="B68" s="2">
        <v>3513</v>
      </c>
      <c r="C68" s="2">
        <v>5705</v>
      </c>
      <c r="D68" s="2">
        <v>1345</v>
      </c>
      <c r="E68" s="2">
        <v>2168</v>
      </c>
      <c r="F68" s="2">
        <v>1823</v>
      </c>
      <c r="G68" s="2">
        <v>3882</v>
      </c>
      <c r="H68" s="3"/>
      <c r="I68" s="2">
        <f t="shared" si="15"/>
        <v>0.38286364930259037</v>
      </c>
      <c r="J68" s="2">
        <f t="shared" si="16"/>
        <v>0.20355317099202758</v>
      </c>
      <c r="K68" s="2">
        <f t="shared" si="17"/>
        <v>0.40263433617721894</v>
      </c>
      <c r="L68" s="2">
        <f t="shared" si="18"/>
        <v>0.53310548668503221</v>
      </c>
      <c r="M68" s="2">
        <f t="shared" si="19"/>
        <v>0.42455808080808083</v>
      </c>
      <c r="N68" s="53"/>
    </row>
  </sheetData>
  <sortState xmlns:xlrd2="http://schemas.microsoft.com/office/spreadsheetml/2017/richdata2" ref="A65:N68">
    <sortCondition descending="1" ref="M65:M6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C39E-6108-4B1B-8094-1CB64F6B5E67}">
  <dimension ref="A2:N88"/>
  <sheetViews>
    <sheetView workbookViewId="0">
      <selection activeCell="D57" sqref="D57"/>
    </sheetView>
  </sheetViews>
  <sheetFormatPr defaultRowHeight="15" x14ac:dyDescent="0.25"/>
  <cols>
    <col min="1" max="1" width="37.5703125" customWidth="1"/>
    <col min="9" max="9" width="12.5703125" customWidth="1"/>
    <col min="10" max="10" width="18.7109375" customWidth="1"/>
    <col min="11" max="11" width="13.5703125" customWidth="1"/>
    <col min="12" max="12" width="16.140625" customWidth="1"/>
    <col min="13" max="13" width="15.7109375" customWidth="1"/>
  </cols>
  <sheetData>
    <row r="2" spans="1:14" x14ac:dyDescent="0.25">
      <c r="A2" s="3" t="s">
        <v>105</v>
      </c>
      <c r="B2" s="3" t="s">
        <v>8</v>
      </c>
      <c r="C2" s="3" t="s">
        <v>9</v>
      </c>
      <c r="D2" s="3" t="s">
        <v>1</v>
      </c>
      <c r="E2" s="3" t="s">
        <v>3</v>
      </c>
      <c r="F2" s="3" t="s">
        <v>4</v>
      </c>
      <c r="G2" s="3" t="s">
        <v>2</v>
      </c>
      <c r="H2" s="3"/>
      <c r="I2" s="3" t="s">
        <v>5</v>
      </c>
      <c r="J2" s="3" t="s">
        <v>106</v>
      </c>
      <c r="K2" s="3" t="s">
        <v>6</v>
      </c>
      <c r="L2" s="3" t="s">
        <v>10</v>
      </c>
      <c r="M2" s="3" t="s">
        <v>7</v>
      </c>
    </row>
    <row r="3" spans="1:14" x14ac:dyDescent="0.25">
      <c r="A3" s="13" t="s">
        <v>59</v>
      </c>
      <c r="B3" s="2">
        <v>3513</v>
      </c>
      <c r="C3" s="2">
        <v>5705</v>
      </c>
      <c r="D3" s="2">
        <v>2194</v>
      </c>
      <c r="E3" s="2">
        <v>1319</v>
      </c>
      <c r="F3" s="2">
        <v>2068</v>
      </c>
      <c r="G3" s="2">
        <v>3637</v>
      </c>
      <c r="H3" s="4"/>
      <c r="I3" s="2">
        <f t="shared" ref="I3:I22" si="0">D3/B3</f>
        <v>0.62453743239396531</v>
      </c>
      <c r="J3" s="2">
        <f t="shared" ref="J3:J22" si="1">D3/B3*(D3/B3-F3/C3+1)/2</f>
        <v>0.39409822980440529</v>
      </c>
      <c r="K3" s="2">
        <f t="shared" ref="K3:K22" si="2">2*I3*M3/(I3+M3)</f>
        <v>0.5643729903536977</v>
      </c>
      <c r="L3" s="2">
        <f t="shared" ref="L3:L22" si="3">(D3/(D3+F3)-E3/(E3+G3)+1)/2</f>
        <v>0.62431987127264266</v>
      </c>
      <c r="M3" s="2">
        <f t="shared" ref="M3:M22" si="4">D3/(D3+F3)</f>
        <v>0.5147817925856405</v>
      </c>
      <c r="N3" s="53"/>
    </row>
    <row r="4" spans="1:14" x14ac:dyDescent="0.25">
      <c r="A4" s="13" t="s">
        <v>48</v>
      </c>
      <c r="B4" s="2">
        <v>3513</v>
      </c>
      <c r="C4" s="2">
        <v>5705</v>
      </c>
      <c r="D4" s="2">
        <v>2168</v>
      </c>
      <c r="E4" s="2">
        <v>1345</v>
      </c>
      <c r="F4" s="2">
        <v>2271</v>
      </c>
      <c r="G4" s="2">
        <v>3434</v>
      </c>
      <c r="H4" s="5"/>
      <c r="I4" s="2">
        <f t="shared" si="0"/>
        <v>0.61713635069740957</v>
      </c>
      <c r="J4" s="2">
        <f t="shared" si="1"/>
        <v>0.37616450343371832</v>
      </c>
      <c r="K4" s="2">
        <f t="shared" si="2"/>
        <v>0.54527162977867205</v>
      </c>
      <c r="L4" s="2">
        <f t="shared" si="3"/>
        <v>0.6034793280902816</v>
      </c>
      <c r="M4" s="2">
        <f t="shared" si="4"/>
        <v>0.48839828790268081</v>
      </c>
      <c r="N4" s="53"/>
    </row>
    <row r="5" spans="1:14" x14ac:dyDescent="0.25">
      <c r="A5" s="13" t="s">
        <v>107</v>
      </c>
      <c r="B5" s="2">
        <v>3513</v>
      </c>
      <c r="C5" s="2">
        <v>5705</v>
      </c>
      <c r="D5" s="2">
        <v>2121</v>
      </c>
      <c r="E5" s="2">
        <v>1392</v>
      </c>
      <c r="F5" s="2">
        <v>2519</v>
      </c>
      <c r="G5" s="2">
        <v>3186</v>
      </c>
      <c r="H5" s="5"/>
      <c r="I5" s="2">
        <f t="shared" si="0"/>
        <v>0.60375747224594367</v>
      </c>
      <c r="J5" s="2">
        <f t="shared" si="1"/>
        <v>0.35084798494049657</v>
      </c>
      <c r="K5" s="2">
        <f t="shared" si="2"/>
        <v>0.52029927633999762</v>
      </c>
      <c r="L5" s="2">
        <f t="shared" si="3"/>
        <v>0.57652457969901028</v>
      </c>
      <c r="M5" s="2">
        <f t="shared" si="4"/>
        <v>0.45711206896551726</v>
      </c>
      <c r="N5" s="53"/>
    </row>
    <row r="6" spans="1:14" x14ac:dyDescent="0.25">
      <c r="A6" s="13" t="s">
        <v>54</v>
      </c>
      <c r="B6" s="2">
        <v>3513</v>
      </c>
      <c r="C6" s="2">
        <v>5705</v>
      </c>
      <c r="D6" s="2">
        <v>2126</v>
      </c>
      <c r="E6" s="2">
        <v>1387</v>
      </c>
      <c r="F6" s="2">
        <v>2731</v>
      </c>
      <c r="G6" s="2">
        <v>2974</v>
      </c>
      <c r="H6" s="5"/>
      <c r="I6" s="2">
        <f t="shared" si="0"/>
        <v>0.6051807571875889</v>
      </c>
      <c r="J6" s="2">
        <f t="shared" si="1"/>
        <v>0.34086136364417685</v>
      </c>
      <c r="K6" s="2">
        <f t="shared" si="2"/>
        <v>0.50800477897252083</v>
      </c>
      <c r="L6" s="2">
        <f t="shared" si="3"/>
        <v>0.5598362183912784</v>
      </c>
      <c r="M6" s="2">
        <f t="shared" si="4"/>
        <v>0.43771875643401276</v>
      </c>
      <c r="N6" s="53"/>
    </row>
    <row r="7" spans="1:14" x14ac:dyDescent="0.25">
      <c r="A7" s="13" t="s">
        <v>57</v>
      </c>
      <c r="B7" s="2">
        <v>3513</v>
      </c>
      <c r="C7" s="2">
        <v>5705</v>
      </c>
      <c r="D7" s="2">
        <v>2019</v>
      </c>
      <c r="E7" s="2">
        <v>1494</v>
      </c>
      <c r="F7" s="2">
        <v>1791</v>
      </c>
      <c r="G7" s="2">
        <v>3914</v>
      </c>
      <c r="H7" s="5"/>
      <c r="I7" s="2">
        <f t="shared" si="0"/>
        <v>0.57472245943637912</v>
      </c>
      <c r="J7" s="2">
        <f t="shared" si="1"/>
        <v>0.36230139320160504</v>
      </c>
      <c r="K7" s="2">
        <f t="shared" si="2"/>
        <v>0.55141335518230228</v>
      </c>
      <c r="L7" s="2">
        <f t="shared" si="3"/>
        <v>0.62683193169640772</v>
      </c>
      <c r="M7" s="2">
        <f t="shared" si="4"/>
        <v>0.5299212598425197</v>
      </c>
    </row>
    <row r="8" spans="1:14" x14ac:dyDescent="0.25">
      <c r="A8" s="3" t="s">
        <v>47</v>
      </c>
      <c r="B8" s="2">
        <v>3513</v>
      </c>
      <c r="C8" s="2">
        <v>5705</v>
      </c>
      <c r="D8" s="2">
        <v>2040</v>
      </c>
      <c r="E8" s="2">
        <v>1473</v>
      </c>
      <c r="F8" s="2">
        <v>2032</v>
      </c>
      <c r="G8" s="2">
        <v>3673</v>
      </c>
      <c r="H8" s="5"/>
      <c r="I8" s="2">
        <f t="shared" si="0"/>
        <v>0.58070025619128951</v>
      </c>
      <c r="J8" s="2">
        <f t="shared" si="1"/>
        <v>0.35553996440928098</v>
      </c>
      <c r="K8" s="2">
        <f t="shared" si="2"/>
        <v>0.53790375741595253</v>
      </c>
      <c r="L8" s="2">
        <f t="shared" si="3"/>
        <v>0.60737028855646935</v>
      </c>
      <c r="M8" s="2">
        <f t="shared" si="4"/>
        <v>0.50098231827111983</v>
      </c>
    </row>
    <row r="9" spans="1:14" x14ac:dyDescent="0.25">
      <c r="A9" s="13" t="s">
        <v>49</v>
      </c>
      <c r="B9" s="2">
        <v>3513</v>
      </c>
      <c r="C9" s="2">
        <v>5705</v>
      </c>
      <c r="D9" s="2">
        <v>2011</v>
      </c>
      <c r="E9" s="2">
        <v>1502</v>
      </c>
      <c r="F9" s="2">
        <v>2026</v>
      </c>
      <c r="G9" s="2">
        <v>3679</v>
      </c>
      <c r="H9" s="5"/>
      <c r="I9" s="2">
        <f t="shared" si="0"/>
        <v>0.5724452035297467</v>
      </c>
      <c r="J9" s="2">
        <f t="shared" si="1"/>
        <v>0.34842396006075144</v>
      </c>
      <c r="K9" s="2">
        <f t="shared" si="2"/>
        <v>0.53271523178807956</v>
      </c>
      <c r="L9" s="2">
        <f t="shared" si="3"/>
        <v>0.6041183805636503</v>
      </c>
      <c r="M9" s="2">
        <f t="shared" si="4"/>
        <v>0.49814218479068617</v>
      </c>
    </row>
    <row r="10" spans="1:14" x14ac:dyDescent="0.25">
      <c r="A10" s="3" t="s">
        <v>36</v>
      </c>
      <c r="B10" s="2">
        <v>3513</v>
      </c>
      <c r="C10" s="2">
        <v>5705</v>
      </c>
      <c r="D10" s="2">
        <v>1975</v>
      </c>
      <c r="E10" s="2">
        <v>1538</v>
      </c>
      <c r="F10" s="2">
        <v>2522</v>
      </c>
      <c r="G10" s="2">
        <v>3183</v>
      </c>
      <c r="H10" s="5"/>
      <c r="I10" s="2">
        <f t="shared" si="0"/>
        <v>0.5621975519499004</v>
      </c>
      <c r="J10" s="2">
        <f t="shared" si="1"/>
        <v>0.31486694448543845</v>
      </c>
      <c r="K10" s="2">
        <f t="shared" si="2"/>
        <v>0.49313358302122351</v>
      </c>
      <c r="L10" s="2">
        <f t="shared" si="3"/>
        <v>0.55670161995073375</v>
      </c>
      <c r="M10" s="2">
        <f t="shared" si="4"/>
        <v>0.4391816766733378</v>
      </c>
    </row>
    <row r="11" spans="1:14" x14ac:dyDescent="0.25">
      <c r="A11" s="13" t="s">
        <v>43</v>
      </c>
      <c r="B11" s="2">
        <v>3513</v>
      </c>
      <c r="C11" s="2">
        <v>5705</v>
      </c>
      <c r="D11" s="2">
        <v>2067</v>
      </c>
      <c r="E11" s="2">
        <v>1446</v>
      </c>
      <c r="F11" s="2">
        <v>2721</v>
      </c>
      <c r="G11" s="2">
        <v>2984</v>
      </c>
      <c r="H11" s="5"/>
      <c r="I11" s="2">
        <f t="shared" si="0"/>
        <v>0.58838599487617416</v>
      </c>
      <c r="J11" s="2">
        <f t="shared" si="1"/>
        <v>0.32697667390131113</v>
      </c>
      <c r="K11" s="2">
        <f t="shared" si="2"/>
        <v>0.49801228767618361</v>
      </c>
      <c r="L11" s="2">
        <f t="shared" si="3"/>
        <v>0.552646712718591</v>
      </c>
      <c r="M11" s="2">
        <f t="shared" si="4"/>
        <v>0.43170426065162909</v>
      </c>
    </row>
    <row r="12" spans="1:14" x14ac:dyDescent="0.25">
      <c r="A12" s="13" t="s">
        <v>58</v>
      </c>
      <c r="B12" s="2">
        <v>3513</v>
      </c>
      <c r="C12" s="2">
        <v>5705</v>
      </c>
      <c r="D12" s="2">
        <v>1830</v>
      </c>
      <c r="E12" s="2">
        <v>1683</v>
      </c>
      <c r="F12" s="2">
        <v>1527</v>
      </c>
      <c r="G12" s="2">
        <v>4178</v>
      </c>
      <c r="H12" s="5"/>
      <c r="I12" s="2">
        <f t="shared" si="0"/>
        <v>0.52092228864218615</v>
      </c>
      <c r="J12" s="2">
        <f t="shared" si="1"/>
        <v>0.32642614353068272</v>
      </c>
      <c r="K12" s="2">
        <f t="shared" si="2"/>
        <v>0.53275109170305668</v>
      </c>
      <c r="L12" s="2">
        <f t="shared" si="3"/>
        <v>0.62898860845207694</v>
      </c>
      <c r="M12" s="2">
        <f t="shared" si="4"/>
        <v>0.54512957998212686</v>
      </c>
      <c r="N12" s="53"/>
    </row>
    <row r="13" spans="1:14" x14ac:dyDescent="0.25">
      <c r="A13" s="3" t="s">
        <v>45</v>
      </c>
      <c r="B13" s="2">
        <v>3513</v>
      </c>
      <c r="C13" s="2">
        <v>5705</v>
      </c>
      <c r="D13" s="2">
        <v>1764</v>
      </c>
      <c r="E13" s="2">
        <v>1749</v>
      </c>
      <c r="F13" s="2">
        <v>1539</v>
      </c>
      <c r="G13" s="2">
        <v>4166</v>
      </c>
      <c r="H13" s="5"/>
      <c r="I13" s="2">
        <f t="shared" si="0"/>
        <v>0.50213492741246801</v>
      </c>
      <c r="J13" s="2">
        <f t="shared" si="1"/>
        <v>0.30940840240086498</v>
      </c>
      <c r="K13" s="2">
        <f t="shared" si="2"/>
        <v>0.51760563380281688</v>
      </c>
      <c r="L13" s="2">
        <f t="shared" si="3"/>
        <v>0.61918550952296503</v>
      </c>
      <c r="M13" s="2">
        <f t="shared" si="4"/>
        <v>0.5340599455040872</v>
      </c>
      <c r="N13" s="53"/>
    </row>
    <row r="14" spans="1:14" x14ac:dyDescent="0.25">
      <c r="A14" s="13" t="s">
        <v>108</v>
      </c>
      <c r="B14" s="2">
        <v>3513</v>
      </c>
      <c r="C14" s="2">
        <v>5705</v>
      </c>
      <c r="D14" s="2">
        <v>1803</v>
      </c>
      <c r="E14" s="2">
        <v>1710</v>
      </c>
      <c r="F14" s="2">
        <v>1771</v>
      </c>
      <c r="G14" s="2">
        <v>3934</v>
      </c>
      <c r="H14" s="5"/>
      <c r="I14" s="2">
        <f t="shared" si="0"/>
        <v>0.5132365499573015</v>
      </c>
      <c r="J14" s="2">
        <f t="shared" si="1"/>
        <v>0.30866228367413712</v>
      </c>
      <c r="K14" s="2">
        <f t="shared" si="2"/>
        <v>0.50881896430083251</v>
      </c>
      <c r="L14" s="2">
        <f t="shared" si="3"/>
        <v>0.60075008219454074</v>
      </c>
      <c r="M14" s="2">
        <f t="shared" si="4"/>
        <v>0.50447677672076108</v>
      </c>
      <c r="N14" s="53"/>
    </row>
    <row r="15" spans="1:14" x14ac:dyDescent="0.25">
      <c r="A15" s="13" t="s">
        <v>109</v>
      </c>
      <c r="B15" s="2">
        <v>3513</v>
      </c>
      <c r="C15" s="2">
        <v>5705</v>
      </c>
      <c r="D15" s="2">
        <v>1924</v>
      </c>
      <c r="E15" s="2">
        <v>1589</v>
      </c>
      <c r="F15" s="2">
        <v>2265</v>
      </c>
      <c r="G15" s="2">
        <v>3440</v>
      </c>
      <c r="H15" s="5"/>
      <c r="I15" s="2">
        <f t="shared" si="0"/>
        <v>0.54768004554511818</v>
      </c>
      <c r="J15" s="2">
        <f t="shared" si="1"/>
        <v>0.31509672987554549</v>
      </c>
      <c r="K15" s="2">
        <f t="shared" si="2"/>
        <v>0.49961049078161512</v>
      </c>
      <c r="L15" s="2">
        <f t="shared" si="3"/>
        <v>0.57166538635474995</v>
      </c>
      <c r="M15" s="2">
        <f t="shared" si="4"/>
        <v>0.45929816185247074</v>
      </c>
      <c r="N15" s="53"/>
    </row>
    <row r="16" spans="1:14" x14ac:dyDescent="0.25">
      <c r="A16" s="3" t="s">
        <v>53</v>
      </c>
      <c r="B16" s="2">
        <v>3513</v>
      </c>
      <c r="C16" s="2">
        <v>5705</v>
      </c>
      <c r="D16" s="2">
        <v>1771</v>
      </c>
      <c r="E16" s="2">
        <v>1742</v>
      </c>
      <c r="F16" s="2">
        <v>2260</v>
      </c>
      <c r="G16" s="2">
        <v>3445</v>
      </c>
      <c r="H16" s="5"/>
      <c r="I16" s="2">
        <f t="shared" si="0"/>
        <v>0.5041275263307714</v>
      </c>
      <c r="J16" s="2">
        <f t="shared" si="1"/>
        <v>0.27928256433028131</v>
      </c>
      <c r="K16" s="2">
        <f t="shared" si="2"/>
        <v>0.46951219512195119</v>
      </c>
      <c r="L16" s="2">
        <f t="shared" si="3"/>
        <v>0.55175273833305671</v>
      </c>
      <c r="M16" s="2">
        <f t="shared" si="4"/>
        <v>0.43934507566360703</v>
      </c>
      <c r="N16" s="53"/>
    </row>
    <row r="17" spans="1:14" x14ac:dyDescent="0.25">
      <c r="A17" s="3" t="s">
        <v>35</v>
      </c>
      <c r="B17" s="2">
        <v>3513</v>
      </c>
      <c r="C17" s="2">
        <v>5705</v>
      </c>
      <c r="D17" s="2">
        <v>1861</v>
      </c>
      <c r="E17" s="2">
        <v>1652</v>
      </c>
      <c r="F17" s="2">
        <v>2636</v>
      </c>
      <c r="G17" s="2">
        <v>3069</v>
      </c>
      <c r="H17" s="5"/>
      <c r="I17" s="2">
        <f t="shared" si="0"/>
        <v>0.52974665528038711</v>
      </c>
      <c r="J17" s="2">
        <f t="shared" si="1"/>
        <v>0.28280414546009885</v>
      </c>
      <c r="K17" s="2">
        <f t="shared" si="2"/>
        <v>0.46466916354556803</v>
      </c>
      <c r="L17" s="2">
        <f t="shared" si="3"/>
        <v>0.53195279000988061</v>
      </c>
      <c r="M17" s="2">
        <f t="shared" si="4"/>
        <v>0.41383144318434512</v>
      </c>
      <c r="N17" s="53"/>
    </row>
    <row r="18" spans="1:14" x14ac:dyDescent="0.25">
      <c r="A18" s="3" t="s">
        <v>44</v>
      </c>
      <c r="B18" s="2">
        <v>3513</v>
      </c>
      <c r="C18" s="2">
        <v>5705</v>
      </c>
      <c r="D18" s="2">
        <v>1756</v>
      </c>
      <c r="E18" s="2">
        <v>1757</v>
      </c>
      <c r="F18" s="2">
        <v>1684</v>
      </c>
      <c r="G18" s="2">
        <v>4021</v>
      </c>
      <c r="H18" s="5"/>
      <c r="I18" s="2">
        <f t="shared" si="0"/>
        <v>0.49985767150583549</v>
      </c>
      <c r="J18" s="2">
        <f t="shared" si="1"/>
        <v>0.30108377113358675</v>
      </c>
      <c r="K18" s="2">
        <f t="shared" si="2"/>
        <v>0.50510570976556879</v>
      </c>
      <c r="L18" s="2">
        <f t="shared" si="3"/>
        <v>0.60319032899450198</v>
      </c>
      <c r="M18" s="2">
        <f t="shared" si="4"/>
        <v>0.51046511627906976</v>
      </c>
    </row>
    <row r="19" spans="1:14" x14ac:dyDescent="0.25">
      <c r="A19" s="3" t="s">
        <v>34</v>
      </c>
      <c r="B19" s="2">
        <v>3513</v>
      </c>
      <c r="C19" s="2">
        <v>5705</v>
      </c>
      <c r="D19" s="2">
        <v>1706</v>
      </c>
      <c r="E19" s="2">
        <v>1807</v>
      </c>
      <c r="F19" s="2">
        <v>2196</v>
      </c>
      <c r="G19" s="2">
        <v>3509</v>
      </c>
      <c r="H19" s="5"/>
      <c r="I19" s="2">
        <f t="shared" si="0"/>
        <v>0.48562482208938229</v>
      </c>
      <c r="J19" s="2">
        <f t="shared" si="1"/>
        <v>0.26726345527414996</v>
      </c>
      <c r="K19" s="2">
        <f t="shared" si="2"/>
        <v>0.46014834794335807</v>
      </c>
      <c r="L19" s="2">
        <f t="shared" si="3"/>
        <v>0.54864722765697893</v>
      </c>
      <c r="M19" s="2">
        <f t="shared" si="4"/>
        <v>0.43721168631471041</v>
      </c>
    </row>
    <row r="20" spans="1:14" x14ac:dyDescent="0.25">
      <c r="A20" s="3" t="s">
        <v>56</v>
      </c>
      <c r="B20" s="2">
        <v>3513</v>
      </c>
      <c r="C20" s="2">
        <v>5705</v>
      </c>
      <c r="D20" s="2">
        <v>1536</v>
      </c>
      <c r="E20" s="2">
        <v>1977</v>
      </c>
      <c r="F20" s="2">
        <v>1251</v>
      </c>
      <c r="G20" s="2">
        <v>4454</v>
      </c>
      <c r="H20" s="5"/>
      <c r="I20" s="2">
        <f t="shared" si="0"/>
        <v>0.4372331340734415</v>
      </c>
      <c r="J20" s="2">
        <f t="shared" si="1"/>
        <v>0.2662644417494624</v>
      </c>
      <c r="K20" s="2">
        <f t="shared" si="2"/>
        <v>0.48761904761904762</v>
      </c>
      <c r="L20" s="2">
        <f t="shared" si="3"/>
        <v>0.62185652481529941</v>
      </c>
      <c r="M20" s="2">
        <f t="shared" si="4"/>
        <v>0.55113024757804085</v>
      </c>
      <c r="N20" s="53"/>
    </row>
    <row r="21" spans="1:14" x14ac:dyDescent="0.25">
      <c r="A21" s="3" t="s">
        <v>110</v>
      </c>
      <c r="B21" s="2">
        <v>3513</v>
      </c>
      <c r="C21" s="2">
        <v>5705</v>
      </c>
      <c r="D21" s="2">
        <v>1579</v>
      </c>
      <c r="E21" s="2">
        <v>1934</v>
      </c>
      <c r="F21" s="2">
        <v>1801</v>
      </c>
      <c r="G21" s="2">
        <v>3904</v>
      </c>
      <c r="H21" s="51"/>
      <c r="I21" s="2">
        <f t="shared" si="0"/>
        <v>0.44947338457159125</v>
      </c>
      <c r="J21" s="2">
        <f t="shared" si="1"/>
        <v>0.25480317866631552</v>
      </c>
      <c r="K21" s="2">
        <f t="shared" si="2"/>
        <v>0.45814594516175833</v>
      </c>
      <c r="L21" s="2">
        <f t="shared" si="3"/>
        <v>0.56794096421932616</v>
      </c>
      <c r="M21" s="2">
        <f t="shared" si="4"/>
        <v>0.46715976331360948</v>
      </c>
      <c r="N21" s="53"/>
    </row>
    <row r="22" spans="1:14" x14ac:dyDescent="0.25">
      <c r="A22" s="3" t="s">
        <v>111</v>
      </c>
      <c r="B22" s="2">
        <v>3513</v>
      </c>
      <c r="C22" s="2">
        <v>5705</v>
      </c>
      <c r="D22" s="2">
        <v>1455</v>
      </c>
      <c r="E22" s="2">
        <v>2058</v>
      </c>
      <c r="F22" s="2">
        <v>1885</v>
      </c>
      <c r="G22" s="2">
        <v>3820</v>
      </c>
      <c r="H22" s="54"/>
      <c r="I22" s="2">
        <f t="shared" si="0"/>
        <v>0.41417591801878734</v>
      </c>
      <c r="J22" s="2">
        <f t="shared" si="1"/>
        <v>0.22443447452824902</v>
      </c>
      <c r="K22" s="2">
        <f t="shared" si="2"/>
        <v>0.42463154822705379</v>
      </c>
      <c r="L22" s="2">
        <f t="shared" si="3"/>
        <v>0.54275482719487878</v>
      </c>
      <c r="M22" s="2">
        <f t="shared" si="4"/>
        <v>0.43562874251497008</v>
      </c>
      <c r="N22" s="53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 x14ac:dyDescent="0.25">
      <c r="A24" s="3" t="s">
        <v>105</v>
      </c>
      <c r="B24" s="3" t="s">
        <v>8</v>
      </c>
      <c r="C24" s="3" t="s">
        <v>9</v>
      </c>
      <c r="D24" s="3" t="s">
        <v>1</v>
      </c>
      <c r="E24" s="3" t="s">
        <v>3</v>
      </c>
      <c r="F24" s="3" t="s">
        <v>4</v>
      </c>
      <c r="G24" s="3" t="s">
        <v>2</v>
      </c>
      <c r="H24" s="3"/>
      <c r="I24" s="3" t="s">
        <v>5</v>
      </c>
      <c r="J24" s="3" t="s">
        <v>106</v>
      </c>
      <c r="K24" s="3" t="s">
        <v>6</v>
      </c>
      <c r="L24" s="3" t="s">
        <v>10</v>
      </c>
      <c r="M24" s="3" t="s">
        <v>7</v>
      </c>
    </row>
    <row r="25" spans="1:14" x14ac:dyDescent="0.25">
      <c r="A25" s="13" t="s">
        <v>59</v>
      </c>
      <c r="B25" s="2">
        <v>3513</v>
      </c>
      <c r="C25" s="2">
        <v>5705</v>
      </c>
      <c r="D25" s="2">
        <v>2194</v>
      </c>
      <c r="E25" s="2">
        <v>1319</v>
      </c>
      <c r="F25" s="2">
        <v>2068</v>
      </c>
      <c r="G25" s="2">
        <v>3637</v>
      </c>
      <c r="H25" s="4"/>
      <c r="I25" s="2">
        <f t="shared" ref="I25:I44" si="5">D25/B25</f>
        <v>0.62453743239396531</v>
      </c>
      <c r="J25" s="2">
        <f t="shared" ref="J25:J44" si="6">D25/B25*(D25/B25-F25/C25+1)/2</f>
        <v>0.39409822980440529</v>
      </c>
      <c r="K25" s="2">
        <f t="shared" ref="K25:K44" si="7">2*I25*M25/(I25+M25)</f>
        <v>0.5643729903536977</v>
      </c>
      <c r="L25" s="2">
        <f t="shared" ref="L25:L44" si="8">(D25/(D25+F25)-E25/(E25+G25)+1)/2</f>
        <v>0.62431987127264266</v>
      </c>
      <c r="M25" s="2">
        <f t="shared" ref="M25:M44" si="9">D25/(D25+F25)</f>
        <v>0.5147817925856405</v>
      </c>
      <c r="N25" s="53"/>
    </row>
    <row r="26" spans="1:14" x14ac:dyDescent="0.25">
      <c r="A26" s="13" t="s">
        <v>48</v>
      </c>
      <c r="B26" s="2">
        <v>3513</v>
      </c>
      <c r="C26" s="2">
        <v>5705</v>
      </c>
      <c r="D26" s="2">
        <v>2168</v>
      </c>
      <c r="E26" s="2">
        <v>1345</v>
      </c>
      <c r="F26" s="2">
        <v>2271</v>
      </c>
      <c r="G26" s="2">
        <v>3434</v>
      </c>
      <c r="H26" s="5"/>
      <c r="I26" s="2">
        <f t="shared" si="5"/>
        <v>0.61713635069740957</v>
      </c>
      <c r="J26" s="2">
        <f t="shared" si="6"/>
        <v>0.37616450343371832</v>
      </c>
      <c r="K26" s="2">
        <f t="shared" si="7"/>
        <v>0.54527162977867205</v>
      </c>
      <c r="L26" s="2">
        <f t="shared" si="8"/>
        <v>0.6034793280902816</v>
      </c>
      <c r="M26" s="2">
        <f t="shared" si="9"/>
        <v>0.48839828790268081</v>
      </c>
      <c r="N26" s="53"/>
    </row>
    <row r="27" spans="1:14" x14ac:dyDescent="0.25">
      <c r="A27" s="13" t="s">
        <v>107</v>
      </c>
      <c r="B27" s="2">
        <v>3513</v>
      </c>
      <c r="C27" s="2">
        <v>5705</v>
      </c>
      <c r="D27" s="2">
        <v>2121</v>
      </c>
      <c r="E27" s="2">
        <v>1392</v>
      </c>
      <c r="F27" s="2">
        <v>2519</v>
      </c>
      <c r="G27" s="2">
        <v>3186</v>
      </c>
      <c r="H27" s="5"/>
      <c r="I27" s="2">
        <f t="shared" si="5"/>
        <v>0.60375747224594367</v>
      </c>
      <c r="J27" s="2">
        <f t="shared" si="6"/>
        <v>0.35084798494049657</v>
      </c>
      <c r="K27" s="2">
        <f t="shared" si="7"/>
        <v>0.52029927633999762</v>
      </c>
      <c r="L27" s="2">
        <f t="shared" si="8"/>
        <v>0.57652457969901028</v>
      </c>
      <c r="M27" s="2">
        <f t="shared" si="9"/>
        <v>0.45711206896551726</v>
      </c>
      <c r="N27" s="53"/>
    </row>
    <row r="28" spans="1:14" x14ac:dyDescent="0.25">
      <c r="A28" s="3" t="s">
        <v>47</v>
      </c>
      <c r="B28" s="2">
        <v>3513</v>
      </c>
      <c r="C28" s="2">
        <v>5705</v>
      </c>
      <c r="D28" s="2">
        <v>2040</v>
      </c>
      <c r="E28" s="2">
        <v>1473</v>
      </c>
      <c r="F28" s="2">
        <v>2032</v>
      </c>
      <c r="G28" s="2">
        <v>3673</v>
      </c>
      <c r="H28" s="5"/>
      <c r="I28" s="2">
        <f t="shared" si="5"/>
        <v>0.58070025619128951</v>
      </c>
      <c r="J28" s="2">
        <f t="shared" si="6"/>
        <v>0.35553996440928098</v>
      </c>
      <c r="K28" s="2">
        <f t="shared" si="7"/>
        <v>0.53790375741595253</v>
      </c>
      <c r="L28" s="2">
        <f t="shared" si="8"/>
        <v>0.60737028855646935</v>
      </c>
      <c r="M28" s="2">
        <f t="shared" si="9"/>
        <v>0.50098231827111983</v>
      </c>
      <c r="N28" s="53"/>
    </row>
    <row r="29" spans="1:14" x14ac:dyDescent="0.25">
      <c r="A29" s="13" t="s">
        <v>57</v>
      </c>
      <c r="B29" s="2">
        <v>3513</v>
      </c>
      <c r="C29" s="2">
        <v>5705</v>
      </c>
      <c r="D29" s="2">
        <v>2019</v>
      </c>
      <c r="E29" s="2">
        <v>1494</v>
      </c>
      <c r="F29" s="2">
        <v>1791</v>
      </c>
      <c r="G29" s="2">
        <v>3914</v>
      </c>
      <c r="H29" s="5"/>
      <c r="I29" s="2">
        <f t="shared" si="5"/>
        <v>0.57472245943637912</v>
      </c>
      <c r="J29" s="2">
        <f t="shared" si="6"/>
        <v>0.36230139320160504</v>
      </c>
      <c r="K29" s="2">
        <f t="shared" si="7"/>
        <v>0.55141335518230228</v>
      </c>
      <c r="L29" s="2">
        <f t="shared" si="8"/>
        <v>0.62683193169640772</v>
      </c>
      <c r="M29" s="2">
        <f t="shared" si="9"/>
        <v>0.5299212598425197</v>
      </c>
      <c r="N29" s="53"/>
    </row>
    <row r="30" spans="1:14" x14ac:dyDescent="0.25">
      <c r="A30" s="13" t="s">
        <v>54</v>
      </c>
      <c r="B30" s="2">
        <v>3513</v>
      </c>
      <c r="C30" s="2">
        <v>5705</v>
      </c>
      <c r="D30" s="2">
        <v>2126</v>
      </c>
      <c r="E30" s="2">
        <v>1387</v>
      </c>
      <c r="F30" s="2">
        <v>2731</v>
      </c>
      <c r="G30" s="2">
        <v>2974</v>
      </c>
      <c r="H30" s="5"/>
      <c r="I30" s="2">
        <f t="shared" si="5"/>
        <v>0.6051807571875889</v>
      </c>
      <c r="J30" s="2">
        <f t="shared" si="6"/>
        <v>0.34086136364417685</v>
      </c>
      <c r="K30" s="2">
        <f t="shared" si="7"/>
        <v>0.50800477897252083</v>
      </c>
      <c r="L30" s="2">
        <f t="shared" si="8"/>
        <v>0.5598362183912784</v>
      </c>
      <c r="M30" s="2">
        <f t="shared" si="9"/>
        <v>0.43771875643401276</v>
      </c>
    </row>
    <row r="31" spans="1:14" x14ac:dyDescent="0.25">
      <c r="A31" s="13" t="s">
        <v>43</v>
      </c>
      <c r="B31" s="2">
        <v>3513</v>
      </c>
      <c r="C31" s="2">
        <v>5705</v>
      </c>
      <c r="D31" s="2">
        <v>2067</v>
      </c>
      <c r="E31" s="2">
        <v>1446</v>
      </c>
      <c r="F31" s="2">
        <v>2721</v>
      </c>
      <c r="G31" s="2">
        <v>2984</v>
      </c>
      <c r="H31" s="5"/>
      <c r="I31" s="2">
        <f t="shared" si="5"/>
        <v>0.58838599487617416</v>
      </c>
      <c r="J31" s="2">
        <f t="shared" si="6"/>
        <v>0.32697667390131113</v>
      </c>
      <c r="K31" s="2">
        <f t="shared" si="7"/>
        <v>0.49801228767618361</v>
      </c>
      <c r="L31" s="2">
        <f t="shared" si="8"/>
        <v>0.552646712718591</v>
      </c>
      <c r="M31" s="2">
        <f t="shared" si="9"/>
        <v>0.43170426065162909</v>
      </c>
    </row>
    <row r="32" spans="1:14" x14ac:dyDescent="0.25">
      <c r="A32" s="13" t="s">
        <v>49</v>
      </c>
      <c r="B32" s="2">
        <v>3513</v>
      </c>
      <c r="C32" s="2">
        <v>5705</v>
      </c>
      <c r="D32" s="2">
        <v>2011</v>
      </c>
      <c r="E32" s="2">
        <v>1502</v>
      </c>
      <c r="F32" s="2">
        <v>2026</v>
      </c>
      <c r="G32" s="2">
        <v>3679</v>
      </c>
      <c r="H32" s="5"/>
      <c r="I32" s="2">
        <f t="shared" si="5"/>
        <v>0.5724452035297467</v>
      </c>
      <c r="J32" s="2">
        <f t="shared" si="6"/>
        <v>0.34842396006075144</v>
      </c>
      <c r="K32" s="2">
        <f t="shared" si="7"/>
        <v>0.53271523178807956</v>
      </c>
      <c r="L32" s="2">
        <f t="shared" si="8"/>
        <v>0.6041183805636503</v>
      </c>
      <c r="M32" s="2">
        <f t="shared" si="9"/>
        <v>0.49814218479068617</v>
      </c>
    </row>
    <row r="33" spans="1:14" x14ac:dyDescent="0.25">
      <c r="A33" s="3" t="s">
        <v>36</v>
      </c>
      <c r="B33" s="2">
        <v>3513</v>
      </c>
      <c r="C33" s="2">
        <v>5705</v>
      </c>
      <c r="D33" s="2">
        <v>1975</v>
      </c>
      <c r="E33" s="2">
        <v>1538</v>
      </c>
      <c r="F33" s="2">
        <v>2522</v>
      </c>
      <c r="G33" s="2">
        <v>3183</v>
      </c>
      <c r="H33" s="5"/>
      <c r="I33" s="2">
        <f t="shared" si="5"/>
        <v>0.5621975519499004</v>
      </c>
      <c r="J33" s="2">
        <f t="shared" si="6"/>
        <v>0.31486694448543845</v>
      </c>
      <c r="K33" s="2">
        <f t="shared" si="7"/>
        <v>0.49313358302122351</v>
      </c>
      <c r="L33" s="2">
        <f t="shared" si="8"/>
        <v>0.55670161995073375</v>
      </c>
      <c r="M33" s="2">
        <f t="shared" si="9"/>
        <v>0.4391816766733378</v>
      </c>
    </row>
    <row r="34" spans="1:14" x14ac:dyDescent="0.25">
      <c r="A34" s="13" t="s">
        <v>109</v>
      </c>
      <c r="B34" s="2">
        <v>3513</v>
      </c>
      <c r="C34" s="2">
        <v>5705</v>
      </c>
      <c r="D34" s="2">
        <v>1924</v>
      </c>
      <c r="E34" s="2">
        <v>1589</v>
      </c>
      <c r="F34" s="2">
        <v>2265</v>
      </c>
      <c r="G34" s="2">
        <v>3440</v>
      </c>
      <c r="H34" s="5"/>
      <c r="I34" s="2">
        <f t="shared" si="5"/>
        <v>0.54768004554511818</v>
      </c>
      <c r="J34" s="2">
        <f t="shared" si="6"/>
        <v>0.31509672987554549</v>
      </c>
      <c r="K34" s="2">
        <f t="shared" si="7"/>
        <v>0.49961049078161512</v>
      </c>
      <c r="L34" s="2">
        <f t="shared" si="8"/>
        <v>0.57166538635474995</v>
      </c>
      <c r="M34" s="2">
        <f t="shared" si="9"/>
        <v>0.45929816185247074</v>
      </c>
    </row>
    <row r="35" spans="1:14" x14ac:dyDescent="0.25">
      <c r="A35" s="13" t="s">
        <v>58</v>
      </c>
      <c r="B35" s="2">
        <v>3513</v>
      </c>
      <c r="C35" s="2">
        <v>5705</v>
      </c>
      <c r="D35" s="2">
        <v>1830</v>
      </c>
      <c r="E35" s="2">
        <v>1683</v>
      </c>
      <c r="F35" s="2">
        <v>1527</v>
      </c>
      <c r="G35" s="2">
        <v>4178</v>
      </c>
      <c r="H35" s="5"/>
      <c r="I35" s="2">
        <f t="shared" si="5"/>
        <v>0.52092228864218615</v>
      </c>
      <c r="J35" s="2">
        <f t="shared" si="6"/>
        <v>0.32642614353068272</v>
      </c>
      <c r="K35" s="2">
        <f t="shared" si="7"/>
        <v>0.53275109170305668</v>
      </c>
      <c r="L35" s="2">
        <f t="shared" si="8"/>
        <v>0.62898860845207694</v>
      </c>
      <c r="M35" s="2">
        <f t="shared" si="9"/>
        <v>0.54512957998212686</v>
      </c>
    </row>
    <row r="36" spans="1:14" x14ac:dyDescent="0.25">
      <c r="A36" s="13" t="s">
        <v>108</v>
      </c>
      <c r="B36" s="2">
        <v>3513</v>
      </c>
      <c r="C36" s="2">
        <v>5705</v>
      </c>
      <c r="D36" s="2">
        <v>1803</v>
      </c>
      <c r="E36" s="2">
        <v>1710</v>
      </c>
      <c r="F36" s="2">
        <v>1771</v>
      </c>
      <c r="G36" s="2">
        <v>3934</v>
      </c>
      <c r="H36" s="5"/>
      <c r="I36" s="2">
        <f t="shared" si="5"/>
        <v>0.5132365499573015</v>
      </c>
      <c r="J36" s="2">
        <f t="shared" si="6"/>
        <v>0.30866228367413712</v>
      </c>
      <c r="K36" s="2">
        <f t="shared" si="7"/>
        <v>0.50881896430083251</v>
      </c>
      <c r="L36" s="2">
        <f t="shared" si="8"/>
        <v>0.60075008219454074</v>
      </c>
      <c r="M36" s="2">
        <f t="shared" si="9"/>
        <v>0.50447677672076108</v>
      </c>
    </row>
    <row r="37" spans="1:14" x14ac:dyDescent="0.25">
      <c r="A37" s="3" t="s">
        <v>45</v>
      </c>
      <c r="B37" s="2">
        <v>3513</v>
      </c>
      <c r="C37" s="2">
        <v>5705</v>
      </c>
      <c r="D37" s="2">
        <v>1764</v>
      </c>
      <c r="E37" s="2">
        <v>1749</v>
      </c>
      <c r="F37" s="2">
        <v>1539</v>
      </c>
      <c r="G37" s="2">
        <v>4166</v>
      </c>
      <c r="H37" s="5"/>
      <c r="I37" s="2">
        <f t="shared" si="5"/>
        <v>0.50213492741246801</v>
      </c>
      <c r="J37" s="2">
        <f t="shared" si="6"/>
        <v>0.30940840240086498</v>
      </c>
      <c r="K37" s="2">
        <f t="shared" si="7"/>
        <v>0.51760563380281688</v>
      </c>
      <c r="L37" s="2">
        <f t="shared" si="8"/>
        <v>0.61918550952296503</v>
      </c>
      <c r="M37" s="2">
        <f t="shared" si="9"/>
        <v>0.5340599455040872</v>
      </c>
    </row>
    <row r="38" spans="1:14" x14ac:dyDescent="0.25">
      <c r="A38" s="3" t="s">
        <v>44</v>
      </c>
      <c r="B38" s="2">
        <v>3513</v>
      </c>
      <c r="C38" s="2">
        <v>5705</v>
      </c>
      <c r="D38" s="2">
        <v>1756</v>
      </c>
      <c r="E38" s="2">
        <v>1757</v>
      </c>
      <c r="F38" s="2">
        <v>1684</v>
      </c>
      <c r="G38" s="2">
        <v>4021</v>
      </c>
      <c r="H38" s="5"/>
      <c r="I38" s="2">
        <f t="shared" si="5"/>
        <v>0.49985767150583549</v>
      </c>
      <c r="J38" s="2">
        <f t="shared" si="6"/>
        <v>0.30108377113358675</v>
      </c>
      <c r="K38" s="2">
        <f t="shared" si="7"/>
        <v>0.50510570976556879</v>
      </c>
      <c r="L38" s="2">
        <f t="shared" si="8"/>
        <v>0.60319032899450198</v>
      </c>
      <c r="M38" s="2">
        <f t="shared" si="9"/>
        <v>0.51046511627906976</v>
      </c>
    </row>
    <row r="39" spans="1:14" x14ac:dyDescent="0.25">
      <c r="A39" s="3" t="s">
        <v>35</v>
      </c>
      <c r="B39" s="2">
        <v>3513</v>
      </c>
      <c r="C39" s="2">
        <v>5705</v>
      </c>
      <c r="D39" s="2">
        <v>1861</v>
      </c>
      <c r="E39" s="2">
        <v>1652</v>
      </c>
      <c r="F39" s="2">
        <v>2636</v>
      </c>
      <c r="G39" s="2">
        <v>3069</v>
      </c>
      <c r="H39" s="5"/>
      <c r="I39" s="2">
        <f t="shared" si="5"/>
        <v>0.52974665528038711</v>
      </c>
      <c r="J39" s="2">
        <f t="shared" si="6"/>
        <v>0.28280414546009885</v>
      </c>
      <c r="K39" s="2">
        <f t="shared" si="7"/>
        <v>0.46466916354556803</v>
      </c>
      <c r="L39" s="2">
        <f t="shared" si="8"/>
        <v>0.53195279000988061</v>
      </c>
      <c r="M39" s="2">
        <f t="shared" si="9"/>
        <v>0.41383144318434512</v>
      </c>
      <c r="N39" s="53"/>
    </row>
    <row r="40" spans="1:14" x14ac:dyDescent="0.25">
      <c r="A40" s="3" t="s">
        <v>53</v>
      </c>
      <c r="B40" s="2">
        <v>3513</v>
      </c>
      <c r="C40" s="2">
        <v>5705</v>
      </c>
      <c r="D40" s="2">
        <v>1771</v>
      </c>
      <c r="E40" s="2">
        <v>1742</v>
      </c>
      <c r="F40" s="2">
        <v>2260</v>
      </c>
      <c r="G40" s="2">
        <v>3445</v>
      </c>
      <c r="H40" s="5"/>
      <c r="I40" s="2">
        <f t="shared" si="5"/>
        <v>0.5041275263307714</v>
      </c>
      <c r="J40" s="2">
        <f t="shared" si="6"/>
        <v>0.27928256433028131</v>
      </c>
      <c r="K40" s="2">
        <f t="shared" si="7"/>
        <v>0.46951219512195119</v>
      </c>
      <c r="L40" s="2">
        <f t="shared" si="8"/>
        <v>0.55175273833305671</v>
      </c>
      <c r="M40" s="2">
        <f t="shared" si="9"/>
        <v>0.43934507566360703</v>
      </c>
      <c r="N40" s="53"/>
    </row>
    <row r="41" spans="1:14" x14ac:dyDescent="0.25">
      <c r="A41" s="3" t="s">
        <v>34</v>
      </c>
      <c r="B41" s="2">
        <v>3513</v>
      </c>
      <c r="C41" s="2">
        <v>5705</v>
      </c>
      <c r="D41" s="2">
        <v>1706</v>
      </c>
      <c r="E41" s="2">
        <v>1807</v>
      </c>
      <c r="F41" s="2">
        <v>2196</v>
      </c>
      <c r="G41" s="2">
        <v>3509</v>
      </c>
      <c r="H41" s="5"/>
      <c r="I41" s="2">
        <f t="shared" si="5"/>
        <v>0.48562482208938229</v>
      </c>
      <c r="J41" s="2">
        <f t="shared" si="6"/>
        <v>0.26726345527414996</v>
      </c>
      <c r="K41" s="2">
        <f t="shared" si="7"/>
        <v>0.46014834794335807</v>
      </c>
      <c r="L41" s="2">
        <f t="shared" si="8"/>
        <v>0.54864722765697893</v>
      </c>
      <c r="M41" s="2">
        <f t="shared" si="9"/>
        <v>0.43721168631471041</v>
      </c>
      <c r="N41" s="53"/>
    </row>
    <row r="42" spans="1:14" x14ac:dyDescent="0.25">
      <c r="A42" s="3" t="s">
        <v>110</v>
      </c>
      <c r="B42" s="2">
        <v>3513</v>
      </c>
      <c r="C42" s="2">
        <v>5705</v>
      </c>
      <c r="D42" s="2">
        <v>1579</v>
      </c>
      <c r="E42" s="2">
        <v>1934</v>
      </c>
      <c r="F42" s="2">
        <v>1801</v>
      </c>
      <c r="G42" s="2">
        <v>3904</v>
      </c>
      <c r="H42" s="5"/>
      <c r="I42" s="2">
        <f t="shared" si="5"/>
        <v>0.44947338457159125</v>
      </c>
      <c r="J42" s="2">
        <f t="shared" si="6"/>
        <v>0.25480317866631552</v>
      </c>
      <c r="K42" s="2">
        <f t="shared" si="7"/>
        <v>0.45814594516175833</v>
      </c>
      <c r="L42" s="2">
        <f t="shared" si="8"/>
        <v>0.56794096421932616</v>
      </c>
      <c r="M42" s="2">
        <f t="shared" si="9"/>
        <v>0.46715976331360948</v>
      </c>
      <c r="N42" s="53"/>
    </row>
    <row r="43" spans="1:14" x14ac:dyDescent="0.25">
      <c r="A43" s="3" t="s">
        <v>56</v>
      </c>
      <c r="B43" s="2">
        <v>3513</v>
      </c>
      <c r="C43" s="2">
        <v>5705</v>
      </c>
      <c r="D43" s="2">
        <v>1536</v>
      </c>
      <c r="E43" s="2">
        <v>1977</v>
      </c>
      <c r="F43" s="2">
        <v>1251</v>
      </c>
      <c r="G43" s="2">
        <v>4454</v>
      </c>
      <c r="H43" s="51"/>
      <c r="I43" s="2">
        <f t="shared" si="5"/>
        <v>0.4372331340734415</v>
      </c>
      <c r="J43" s="2">
        <f t="shared" si="6"/>
        <v>0.2662644417494624</v>
      </c>
      <c r="K43" s="2">
        <f t="shared" si="7"/>
        <v>0.48761904761904762</v>
      </c>
      <c r="L43" s="2">
        <f t="shared" si="8"/>
        <v>0.62185652481529941</v>
      </c>
      <c r="M43" s="2">
        <f t="shared" si="9"/>
        <v>0.55113024757804085</v>
      </c>
      <c r="N43" s="53"/>
    </row>
    <row r="44" spans="1:14" x14ac:dyDescent="0.25">
      <c r="A44" s="3" t="s">
        <v>111</v>
      </c>
      <c r="B44" s="2">
        <v>3513</v>
      </c>
      <c r="C44" s="2">
        <v>5705</v>
      </c>
      <c r="D44" s="2">
        <v>1455</v>
      </c>
      <c r="E44" s="2">
        <v>2058</v>
      </c>
      <c r="F44" s="2">
        <v>1885</v>
      </c>
      <c r="G44" s="2">
        <v>3820</v>
      </c>
      <c r="H44" s="54"/>
      <c r="I44" s="2">
        <f t="shared" si="5"/>
        <v>0.41417591801878734</v>
      </c>
      <c r="J44" s="2">
        <f t="shared" si="6"/>
        <v>0.22443447452824902</v>
      </c>
      <c r="K44" s="2">
        <f t="shared" si="7"/>
        <v>0.42463154822705379</v>
      </c>
      <c r="L44" s="2">
        <f t="shared" si="8"/>
        <v>0.54275482719487878</v>
      </c>
      <c r="M44" s="2">
        <f t="shared" si="9"/>
        <v>0.43562874251497008</v>
      </c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4" x14ac:dyDescent="0.25">
      <c r="A46" s="3" t="s">
        <v>105</v>
      </c>
      <c r="B46" s="3" t="s">
        <v>8</v>
      </c>
      <c r="C46" s="3" t="s">
        <v>9</v>
      </c>
      <c r="D46" s="3" t="s">
        <v>1</v>
      </c>
      <c r="E46" s="3" t="s">
        <v>3</v>
      </c>
      <c r="F46" s="3" t="s">
        <v>4</v>
      </c>
      <c r="G46" s="3" t="s">
        <v>2</v>
      </c>
      <c r="H46" s="3"/>
      <c r="I46" s="3" t="s">
        <v>5</v>
      </c>
      <c r="J46" s="3" t="s">
        <v>106</v>
      </c>
      <c r="K46" s="3" t="s">
        <v>6</v>
      </c>
      <c r="L46" s="3" t="s">
        <v>10</v>
      </c>
      <c r="M46" s="3" t="s">
        <v>7</v>
      </c>
    </row>
    <row r="47" spans="1:14" x14ac:dyDescent="0.25">
      <c r="A47" s="13" t="s">
        <v>59</v>
      </c>
      <c r="B47" s="2">
        <v>3513</v>
      </c>
      <c r="C47" s="2">
        <v>5705</v>
      </c>
      <c r="D47" s="2">
        <v>2194</v>
      </c>
      <c r="E47" s="2">
        <v>1319</v>
      </c>
      <c r="F47" s="2">
        <v>2068</v>
      </c>
      <c r="G47" s="2">
        <v>3637</v>
      </c>
      <c r="H47" s="4"/>
      <c r="I47" s="2">
        <f t="shared" ref="I47:I66" si="10">D47/B47</f>
        <v>0.62453743239396531</v>
      </c>
      <c r="J47" s="2">
        <f t="shared" ref="J47:J66" si="11">D47/B47*(D47/B47-F47/C47+1)/2</f>
        <v>0.39409822980440529</v>
      </c>
      <c r="K47" s="2">
        <f t="shared" ref="K47:K66" si="12">2*I47*M47/(I47+M47)</f>
        <v>0.5643729903536977</v>
      </c>
      <c r="L47" s="2">
        <f t="shared" ref="L47:L66" si="13">(D47/(D47+F47)-E47/(E47+G47)+1)/2</f>
        <v>0.62431987127264266</v>
      </c>
      <c r="M47" s="2">
        <f t="shared" ref="M47:M66" si="14">D47/(D47+F47)</f>
        <v>0.5147817925856405</v>
      </c>
      <c r="N47" s="53"/>
    </row>
    <row r="48" spans="1:14" x14ac:dyDescent="0.25">
      <c r="A48" s="13" t="s">
        <v>57</v>
      </c>
      <c r="B48" s="2">
        <v>3513</v>
      </c>
      <c r="C48" s="2">
        <v>5705</v>
      </c>
      <c r="D48" s="2">
        <v>2019</v>
      </c>
      <c r="E48" s="2">
        <v>1494</v>
      </c>
      <c r="F48" s="2">
        <v>1791</v>
      </c>
      <c r="G48" s="2">
        <v>3914</v>
      </c>
      <c r="H48" s="5"/>
      <c r="I48" s="2">
        <f t="shared" si="10"/>
        <v>0.57472245943637912</v>
      </c>
      <c r="J48" s="2">
        <f t="shared" si="11"/>
        <v>0.36230139320160504</v>
      </c>
      <c r="K48" s="2">
        <f t="shared" si="12"/>
        <v>0.55141335518230228</v>
      </c>
      <c r="L48" s="2">
        <f t="shared" si="13"/>
        <v>0.62683193169640772</v>
      </c>
      <c r="M48" s="2">
        <f t="shared" si="14"/>
        <v>0.5299212598425197</v>
      </c>
      <c r="N48" s="53"/>
    </row>
    <row r="49" spans="1:14" x14ac:dyDescent="0.25">
      <c r="A49" s="13" t="s">
        <v>48</v>
      </c>
      <c r="B49" s="2">
        <v>3513</v>
      </c>
      <c r="C49" s="2">
        <v>5705</v>
      </c>
      <c r="D49" s="2">
        <v>2168</v>
      </c>
      <c r="E49" s="2">
        <v>1345</v>
      </c>
      <c r="F49" s="2">
        <v>2271</v>
      </c>
      <c r="G49" s="2">
        <v>3434</v>
      </c>
      <c r="H49" s="5"/>
      <c r="I49" s="2">
        <f t="shared" si="10"/>
        <v>0.61713635069740957</v>
      </c>
      <c r="J49" s="2">
        <f t="shared" si="11"/>
        <v>0.37616450343371832</v>
      </c>
      <c r="K49" s="2">
        <f t="shared" si="12"/>
        <v>0.54527162977867205</v>
      </c>
      <c r="L49" s="2">
        <f t="shared" si="13"/>
        <v>0.6034793280902816</v>
      </c>
      <c r="M49" s="2">
        <f t="shared" si="14"/>
        <v>0.48839828790268081</v>
      </c>
    </row>
    <row r="50" spans="1:14" x14ac:dyDescent="0.25">
      <c r="A50" s="13" t="s">
        <v>54</v>
      </c>
      <c r="B50" s="2">
        <v>3513</v>
      </c>
      <c r="C50" s="2">
        <v>5705</v>
      </c>
      <c r="D50" s="2">
        <v>2126</v>
      </c>
      <c r="E50" s="2">
        <v>1387</v>
      </c>
      <c r="F50" s="2">
        <v>2731</v>
      </c>
      <c r="G50" s="2">
        <v>2974</v>
      </c>
      <c r="H50" s="5"/>
      <c r="I50" s="2">
        <f t="shared" si="10"/>
        <v>0.6051807571875889</v>
      </c>
      <c r="J50" s="2">
        <f t="shared" si="11"/>
        <v>0.34086136364417685</v>
      </c>
      <c r="K50" s="2">
        <f t="shared" si="12"/>
        <v>0.50800477897252083</v>
      </c>
      <c r="L50" s="2">
        <f t="shared" si="13"/>
        <v>0.5598362183912784</v>
      </c>
      <c r="M50" s="2">
        <f t="shared" si="14"/>
        <v>0.43771875643401276</v>
      </c>
    </row>
    <row r="51" spans="1:14" x14ac:dyDescent="0.25">
      <c r="A51" s="13" t="s">
        <v>107</v>
      </c>
      <c r="B51" s="2">
        <v>3513</v>
      </c>
      <c r="C51" s="2">
        <v>5705</v>
      </c>
      <c r="D51" s="2">
        <v>2121</v>
      </c>
      <c r="E51" s="2">
        <v>1392</v>
      </c>
      <c r="F51" s="2">
        <v>2519</v>
      </c>
      <c r="G51" s="2">
        <v>3186</v>
      </c>
      <c r="H51" s="5"/>
      <c r="I51" s="2">
        <f t="shared" si="10"/>
        <v>0.60375747224594367</v>
      </c>
      <c r="J51" s="2">
        <f t="shared" si="11"/>
        <v>0.35084798494049657</v>
      </c>
      <c r="K51" s="2">
        <f t="shared" si="12"/>
        <v>0.52029927633999762</v>
      </c>
      <c r="L51" s="2">
        <f t="shared" si="13"/>
        <v>0.57652457969901028</v>
      </c>
      <c r="M51" s="2">
        <f t="shared" si="14"/>
        <v>0.45711206896551726</v>
      </c>
    </row>
    <row r="52" spans="1:14" x14ac:dyDescent="0.25">
      <c r="A52" s="3" t="s">
        <v>47</v>
      </c>
      <c r="B52" s="2">
        <v>3513</v>
      </c>
      <c r="C52" s="2">
        <v>5705</v>
      </c>
      <c r="D52" s="2">
        <v>2040</v>
      </c>
      <c r="E52" s="2">
        <v>1473</v>
      </c>
      <c r="F52" s="2">
        <v>2032</v>
      </c>
      <c r="G52" s="2">
        <v>3673</v>
      </c>
      <c r="H52" s="5"/>
      <c r="I52" s="2">
        <f t="shared" si="10"/>
        <v>0.58070025619128951</v>
      </c>
      <c r="J52" s="2">
        <f t="shared" si="11"/>
        <v>0.35553996440928098</v>
      </c>
      <c r="K52" s="2">
        <f t="shared" si="12"/>
        <v>0.53790375741595253</v>
      </c>
      <c r="L52" s="2">
        <f t="shared" si="13"/>
        <v>0.60737028855646935</v>
      </c>
      <c r="M52" s="2">
        <f t="shared" si="14"/>
        <v>0.50098231827111983</v>
      </c>
    </row>
    <row r="53" spans="1:14" x14ac:dyDescent="0.25">
      <c r="A53" s="13" t="s">
        <v>49</v>
      </c>
      <c r="B53" s="2">
        <v>3513</v>
      </c>
      <c r="C53" s="2">
        <v>5705</v>
      </c>
      <c r="D53" s="2">
        <v>2011</v>
      </c>
      <c r="E53" s="2">
        <v>1502</v>
      </c>
      <c r="F53" s="2">
        <v>2026</v>
      </c>
      <c r="G53" s="2">
        <v>3679</v>
      </c>
      <c r="H53" s="5"/>
      <c r="I53" s="2">
        <f t="shared" si="10"/>
        <v>0.5724452035297467</v>
      </c>
      <c r="J53" s="2">
        <f t="shared" si="11"/>
        <v>0.34842396006075144</v>
      </c>
      <c r="K53" s="2">
        <f t="shared" si="12"/>
        <v>0.53271523178807956</v>
      </c>
      <c r="L53" s="2">
        <f t="shared" si="13"/>
        <v>0.6041183805636503</v>
      </c>
      <c r="M53" s="2">
        <f t="shared" si="14"/>
        <v>0.49814218479068617</v>
      </c>
    </row>
    <row r="54" spans="1:14" x14ac:dyDescent="0.25">
      <c r="A54" s="13" t="s">
        <v>58</v>
      </c>
      <c r="B54" s="2">
        <v>3513</v>
      </c>
      <c r="C54" s="2">
        <v>5705</v>
      </c>
      <c r="D54" s="2">
        <v>1830</v>
      </c>
      <c r="E54" s="2">
        <v>1683</v>
      </c>
      <c r="F54" s="2">
        <v>1527</v>
      </c>
      <c r="G54" s="2">
        <v>4178</v>
      </c>
      <c r="H54" s="5"/>
      <c r="I54" s="2">
        <f t="shared" si="10"/>
        <v>0.52092228864218615</v>
      </c>
      <c r="J54" s="2">
        <f t="shared" si="11"/>
        <v>0.32642614353068272</v>
      </c>
      <c r="K54" s="2">
        <f t="shared" si="12"/>
        <v>0.53275109170305668</v>
      </c>
      <c r="L54" s="2">
        <f t="shared" si="13"/>
        <v>0.62898860845207694</v>
      </c>
      <c r="M54" s="2">
        <f t="shared" si="14"/>
        <v>0.54512957998212686</v>
      </c>
    </row>
    <row r="55" spans="1:14" x14ac:dyDescent="0.25">
      <c r="A55" s="13" t="s">
        <v>108</v>
      </c>
      <c r="B55" s="2">
        <v>3513</v>
      </c>
      <c r="C55" s="2">
        <v>5705</v>
      </c>
      <c r="D55" s="2">
        <v>1803</v>
      </c>
      <c r="E55" s="2">
        <v>1710</v>
      </c>
      <c r="F55" s="2">
        <v>1771</v>
      </c>
      <c r="G55" s="2">
        <v>3934</v>
      </c>
      <c r="H55" s="5"/>
      <c r="I55" s="2">
        <f t="shared" si="10"/>
        <v>0.5132365499573015</v>
      </c>
      <c r="J55" s="2">
        <f t="shared" si="11"/>
        <v>0.30866228367413712</v>
      </c>
      <c r="K55" s="2">
        <f t="shared" si="12"/>
        <v>0.50881896430083251</v>
      </c>
      <c r="L55" s="2">
        <f t="shared" si="13"/>
        <v>0.60075008219454074</v>
      </c>
      <c r="M55" s="2">
        <f t="shared" si="14"/>
        <v>0.50447677672076108</v>
      </c>
    </row>
    <row r="56" spans="1:14" x14ac:dyDescent="0.25">
      <c r="A56" s="3" t="s">
        <v>45</v>
      </c>
      <c r="B56" s="2">
        <v>3513</v>
      </c>
      <c r="C56" s="2">
        <v>5705</v>
      </c>
      <c r="D56" s="2">
        <v>1764</v>
      </c>
      <c r="E56" s="2">
        <v>1749</v>
      </c>
      <c r="F56" s="2">
        <v>1539</v>
      </c>
      <c r="G56" s="2">
        <v>4166</v>
      </c>
      <c r="H56" s="5"/>
      <c r="I56" s="2">
        <f t="shared" si="10"/>
        <v>0.50213492741246801</v>
      </c>
      <c r="J56" s="2">
        <f t="shared" si="11"/>
        <v>0.30940840240086498</v>
      </c>
      <c r="K56" s="2">
        <f t="shared" si="12"/>
        <v>0.51760563380281688</v>
      </c>
      <c r="L56" s="2">
        <f t="shared" si="13"/>
        <v>0.61918550952296503</v>
      </c>
      <c r="M56" s="2">
        <f t="shared" si="14"/>
        <v>0.5340599455040872</v>
      </c>
    </row>
    <row r="57" spans="1:14" x14ac:dyDescent="0.25">
      <c r="A57" s="3" t="s">
        <v>44</v>
      </c>
      <c r="B57" s="2">
        <v>3513</v>
      </c>
      <c r="C57" s="2">
        <v>5705</v>
      </c>
      <c r="D57" s="2">
        <v>1756</v>
      </c>
      <c r="E57" s="2">
        <v>1757</v>
      </c>
      <c r="F57" s="2">
        <v>1684</v>
      </c>
      <c r="G57" s="2">
        <v>4021</v>
      </c>
      <c r="H57" s="5"/>
      <c r="I57" s="2">
        <f t="shared" si="10"/>
        <v>0.49985767150583549</v>
      </c>
      <c r="J57" s="2">
        <f t="shared" si="11"/>
        <v>0.30108377113358675</v>
      </c>
      <c r="K57" s="2">
        <f t="shared" si="12"/>
        <v>0.50510570976556879</v>
      </c>
      <c r="L57" s="2">
        <f t="shared" si="13"/>
        <v>0.60319032899450198</v>
      </c>
      <c r="M57" s="2">
        <f t="shared" si="14"/>
        <v>0.51046511627906976</v>
      </c>
    </row>
    <row r="58" spans="1:14" x14ac:dyDescent="0.25">
      <c r="A58" s="13" t="s">
        <v>43</v>
      </c>
      <c r="B58" s="2">
        <v>3513</v>
      </c>
      <c r="C58" s="2">
        <v>5705</v>
      </c>
      <c r="D58" s="2">
        <v>2067</v>
      </c>
      <c r="E58" s="2">
        <v>1446</v>
      </c>
      <c r="F58" s="2">
        <v>2721</v>
      </c>
      <c r="G58" s="2">
        <v>2984</v>
      </c>
      <c r="H58" s="5"/>
      <c r="I58" s="2">
        <f t="shared" si="10"/>
        <v>0.58838599487617416</v>
      </c>
      <c r="J58" s="2">
        <f t="shared" si="11"/>
        <v>0.32697667390131113</v>
      </c>
      <c r="K58" s="2">
        <f t="shared" si="12"/>
        <v>0.49801228767618361</v>
      </c>
      <c r="L58" s="2">
        <f t="shared" si="13"/>
        <v>0.552646712718591</v>
      </c>
      <c r="M58" s="2">
        <f t="shared" si="14"/>
        <v>0.43170426065162909</v>
      </c>
      <c r="N58" s="53"/>
    </row>
    <row r="59" spans="1:14" x14ac:dyDescent="0.25">
      <c r="A59" s="3" t="s">
        <v>36</v>
      </c>
      <c r="B59" s="2">
        <v>3513</v>
      </c>
      <c r="C59" s="2">
        <v>5705</v>
      </c>
      <c r="D59" s="2">
        <v>1975</v>
      </c>
      <c r="E59" s="2">
        <v>1538</v>
      </c>
      <c r="F59" s="2">
        <v>2522</v>
      </c>
      <c r="G59" s="2">
        <v>3183</v>
      </c>
      <c r="H59" s="5"/>
      <c r="I59" s="2">
        <f t="shared" si="10"/>
        <v>0.5621975519499004</v>
      </c>
      <c r="J59" s="2">
        <f t="shared" si="11"/>
        <v>0.31486694448543845</v>
      </c>
      <c r="K59" s="2">
        <f t="shared" si="12"/>
        <v>0.49313358302122351</v>
      </c>
      <c r="L59" s="2">
        <f t="shared" si="13"/>
        <v>0.55670161995073375</v>
      </c>
      <c r="M59" s="2">
        <f t="shared" si="14"/>
        <v>0.4391816766733378</v>
      </c>
      <c r="N59" s="53"/>
    </row>
    <row r="60" spans="1:14" x14ac:dyDescent="0.25">
      <c r="A60" s="13" t="s">
        <v>109</v>
      </c>
      <c r="B60" s="2">
        <v>3513</v>
      </c>
      <c r="C60" s="2">
        <v>5705</v>
      </c>
      <c r="D60" s="2">
        <v>1924</v>
      </c>
      <c r="E60" s="2">
        <v>1589</v>
      </c>
      <c r="F60" s="2">
        <v>2265</v>
      </c>
      <c r="G60" s="2">
        <v>3440</v>
      </c>
      <c r="H60" s="5"/>
      <c r="I60" s="2">
        <f t="shared" si="10"/>
        <v>0.54768004554511818</v>
      </c>
      <c r="J60" s="2">
        <f t="shared" si="11"/>
        <v>0.31509672987554549</v>
      </c>
      <c r="K60" s="2">
        <f t="shared" si="12"/>
        <v>0.49961049078161512</v>
      </c>
      <c r="L60" s="2">
        <f t="shared" si="13"/>
        <v>0.57166538635474995</v>
      </c>
      <c r="M60" s="2">
        <f t="shared" si="14"/>
        <v>0.45929816185247074</v>
      </c>
      <c r="N60" s="53"/>
    </row>
    <row r="61" spans="1:14" x14ac:dyDescent="0.25">
      <c r="A61" s="3" t="s">
        <v>35</v>
      </c>
      <c r="B61" s="2">
        <v>3513</v>
      </c>
      <c r="C61" s="2">
        <v>5705</v>
      </c>
      <c r="D61" s="2">
        <v>1861</v>
      </c>
      <c r="E61" s="2">
        <v>1652</v>
      </c>
      <c r="F61" s="2">
        <v>2636</v>
      </c>
      <c r="G61" s="2">
        <v>3069</v>
      </c>
      <c r="H61" s="5"/>
      <c r="I61" s="2">
        <f t="shared" si="10"/>
        <v>0.52974665528038711</v>
      </c>
      <c r="J61" s="2">
        <f t="shared" si="11"/>
        <v>0.28280414546009885</v>
      </c>
      <c r="K61" s="2">
        <f t="shared" si="12"/>
        <v>0.46466916354556803</v>
      </c>
      <c r="L61" s="2">
        <f t="shared" si="13"/>
        <v>0.53195279000988061</v>
      </c>
      <c r="M61" s="2">
        <f t="shared" si="14"/>
        <v>0.41383144318434512</v>
      </c>
      <c r="N61" s="53"/>
    </row>
    <row r="62" spans="1:14" x14ac:dyDescent="0.25">
      <c r="A62" s="3" t="s">
        <v>53</v>
      </c>
      <c r="B62" s="2">
        <v>3513</v>
      </c>
      <c r="C62" s="2">
        <v>5705</v>
      </c>
      <c r="D62" s="2">
        <v>1771</v>
      </c>
      <c r="E62" s="2">
        <v>1742</v>
      </c>
      <c r="F62" s="2">
        <v>2260</v>
      </c>
      <c r="G62" s="2">
        <v>3445</v>
      </c>
      <c r="H62" s="5"/>
      <c r="I62" s="2">
        <f t="shared" si="10"/>
        <v>0.5041275263307714</v>
      </c>
      <c r="J62" s="2">
        <f t="shared" si="11"/>
        <v>0.27928256433028131</v>
      </c>
      <c r="K62" s="2">
        <f t="shared" si="12"/>
        <v>0.46951219512195119</v>
      </c>
      <c r="L62" s="2">
        <f t="shared" si="13"/>
        <v>0.55175273833305671</v>
      </c>
      <c r="M62" s="2">
        <f t="shared" si="14"/>
        <v>0.43934507566360703</v>
      </c>
      <c r="N62" s="53"/>
    </row>
    <row r="63" spans="1:14" x14ac:dyDescent="0.25">
      <c r="A63" s="3" t="s">
        <v>34</v>
      </c>
      <c r="B63" s="2">
        <v>3513</v>
      </c>
      <c r="C63" s="2">
        <v>5705</v>
      </c>
      <c r="D63" s="2">
        <v>1706</v>
      </c>
      <c r="E63" s="2">
        <v>1807</v>
      </c>
      <c r="F63" s="2">
        <v>2196</v>
      </c>
      <c r="G63" s="2">
        <v>3509</v>
      </c>
      <c r="H63" s="5"/>
      <c r="I63" s="2">
        <f t="shared" si="10"/>
        <v>0.48562482208938229</v>
      </c>
      <c r="J63" s="2">
        <f t="shared" si="11"/>
        <v>0.26726345527414996</v>
      </c>
      <c r="K63" s="2">
        <f t="shared" si="12"/>
        <v>0.46014834794335807</v>
      </c>
      <c r="L63" s="2">
        <f t="shared" si="13"/>
        <v>0.54864722765697893</v>
      </c>
      <c r="M63" s="2">
        <f t="shared" si="14"/>
        <v>0.43721168631471041</v>
      </c>
      <c r="N63" s="53"/>
    </row>
    <row r="64" spans="1:14" x14ac:dyDescent="0.25">
      <c r="A64" s="3" t="s">
        <v>110</v>
      </c>
      <c r="B64" s="2">
        <v>3513</v>
      </c>
      <c r="C64" s="2">
        <v>5705</v>
      </c>
      <c r="D64" s="2">
        <v>1579</v>
      </c>
      <c r="E64" s="2">
        <v>1934</v>
      </c>
      <c r="F64" s="2">
        <v>1801</v>
      </c>
      <c r="G64" s="2">
        <v>3904</v>
      </c>
      <c r="H64" s="5"/>
      <c r="I64" s="2">
        <f t="shared" si="10"/>
        <v>0.44947338457159125</v>
      </c>
      <c r="J64" s="2">
        <f t="shared" si="11"/>
        <v>0.25480317866631552</v>
      </c>
      <c r="K64" s="2">
        <f t="shared" si="12"/>
        <v>0.45814594516175833</v>
      </c>
      <c r="L64" s="2">
        <f t="shared" si="13"/>
        <v>0.56794096421932616</v>
      </c>
      <c r="M64" s="2">
        <f t="shared" si="14"/>
        <v>0.46715976331360948</v>
      </c>
      <c r="N64" s="53"/>
    </row>
    <row r="65" spans="1:14" x14ac:dyDescent="0.25">
      <c r="A65" s="3" t="s">
        <v>56</v>
      </c>
      <c r="B65" s="2">
        <v>3513</v>
      </c>
      <c r="C65" s="2">
        <v>5705</v>
      </c>
      <c r="D65" s="2">
        <v>1536</v>
      </c>
      <c r="E65" s="2">
        <v>1977</v>
      </c>
      <c r="F65" s="2">
        <v>1251</v>
      </c>
      <c r="G65" s="2">
        <v>4454</v>
      </c>
      <c r="H65" s="51"/>
      <c r="I65" s="2">
        <f t="shared" si="10"/>
        <v>0.4372331340734415</v>
      </c>
      <c r="J65" s="2">
        <f t="shared" si="11"/>
        <v>0.2662644417494624</v>
      </c>
      <c r="K65" s="2">
        <f t="shared" si="12"/>
        <v>0.48761904761904762</v>
      </c>
      <c r="L65" s="2">
        <f t="shared" si="13"/>
        <v>0.62185652481529941</v>
      </c>
      <c r="M65" s="2">
        <f t="shared" si="14"/>
        <v>0.55113024757804085</v>
      </c>
      <c r="N65" s="53"/>
    </row>
    <row r="66" spans="1:14" x14ac:dyDescent="0.25">
      <c r="A66" s="3" t="s">
        <v>111</v>
      </c>
      <c r="B66" s="2">
        <v>3513</v>
      </c>
      <c r="C66" s="2">
        <v>5705</v>
      </c>
      <c r="D66" s="2">
        <v>1455</v>
      </c>
      <c r="E66" s="2">
        <v>2058</v>
      </c>
      <c r="F66" s="2">
        <v>1885</v>
      </c>
      <c r="G66" s="2">
        <v>3820</v>
      </c>
      <c r="H66" s="54"/>
      <c r="I66" s="2">
        <f t="shared" si="10"/>
        <v>0.41417591801878734</v>
      </c>
      <c r="J66" s="2">
        <f t="shared" si="11"/>
        <v>0.22443447452824902</v>
      </c>
      <c r="K66" s="2">
        <f t="shared" si="12"/>
        <v>0.42463154822705379</v>
      </c>
      <c r="L66" s="2">
        <f t="shared" si="13"/>
        <v>0.54275482719487878</v>
      </c>
      <c r="M66" s="2">
        <f t="shared" si="14"/>
        <v>0.43562874251497008</v>
      </c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4" x14ac:dyDescent="0.25">
      <c r="A68" s="3" t="s">
        <v>105</v>
      </c>
      <c r="B68" s="3" t="s">
        <v>8</v>
      </c>
      <c r="C68" s="3" t="s">
        <v>9</v>
      </c>
      <c r="D68" s="3" t="s">
        <v>1</v>
      </c>
      <c r="E68" s="3" t="s">
        <v>3</v>
      </c>
      <c r="F68" s="3" t="s">
        <v>4</v>
      </c>
      <c r="G68" s="3" t="s">
        <v>2</v>
      </c>
      <c r="H68" s="3"/>
      <c r="I68" s="3" t="s">
        <v>5</v>
      </c>
      <c r="J68" s="3" t="s">
        <v>106</v>
      </c>
      <c r="K68" s="3" t="s">
        <v>6</v>
      </c>
      <c r="L68" s="3" t="s">
        <v>10</v>
      </c>
      <c r="M68" s="3" t="s">
        <v>7</v>
      </c>
    </row>
    <row r="69" spans="1:14" x14ac:dyDescent="0.25">
      <c r="A69" s="3" t="s">
        <v>56</v>
      </c>
      <c r="B69" s="2">
        <v>3513</v>
      </c>
      <c r="C69" s="2">
        <v>5705</v>
      </c>
      <c r="D69" s="2">
        <v>1536</v>
      </c>
      <c r="E69" s="2">
        <v>1977</v>
      </c>
      <c r="F69" s="2">
        <v>1251</v>
      </c>
      <c r="G69" s="2">
        <v>4454</v>
      </c>
      <c r="H69" s="4"/>
      <c r="I69" s="2">
        <f t="shared" ref="I69:I88" si="15">D69/B69</f>
        <v>0.4372331340734415</v>
      </c>
      <c r="J69" s="2">
        <f t="shared" ref="J69:J88" si="16">D69/B69*(D69/B69-F69/C69+1)/2</f>
        <v>0.2662644417494624</v>
      </c>
      <c r="K69" s="2">
        <f t="shared" ref="K69:K88" si="17">2*I69*M69/(I69+M69)</f>
        <v>0.48761904761904762</v>
      </c>
      <c r="L69" s="2">
        <f t="shared" ref="L69:L88" si="18">(D69/(D69+F69)-E69/(E69+G69)+1)/2</f>
        <v>0.62185652481529941</v>
      </c>
      <c r="M69" s="2">
        <f t="shared" ref="M69:M88" si="19">D69/(D69+F69)</f>
        <v>0.55113024757804085</v>
      </c>
      <c r="N69" s="53"/>
    </row>
    <row r="70" spans="1:14" x14ac:dyDescent="0.25">
      <c r="A70" s="13" t="s">
        <v>58</v>
      </c>
      <c r="B70" s="2">
        <v>3513</v>
      </c>
      <c r="C70" s="2">
        <v>5705</v>
      </c>
      <c r="D70" s="2">
        <v>1830</v>
      </c>
      <c r="E70" s="2">
        <v>1683</v>
      </c>
      <c r="F70" s="2">
        <v>1527</v>
      </c>
      <c r="G70" s="2">
        <v>4178</v>
      </c>
      <c r="H70" s="5"/>
      <c r="I70" s="2">
        <f t="shared" si="15"/>
        <v>0.52092228864218615</v>
      </c>
      <c r="J70" s="2">
        <f t="shared" si="16"/>
        <v>0.32642614353068272</v>
      </c>
      <c r="K70" s="2">
        <f t="shared" si="17"/>
        <v>0.53275109170305668</v>
      </c>
      <c r="L70" s="2">
        <f t="shared" si="18"/>
        <v>0.62898860845207694</v>
      </c>
      <c r="M70" s="2">
        <f t="shared" si="19"/>
        <v>0.54512957998212686</v>
      </c>
      <c r="N70" s="53"/>
    </row>
    <row r="71" spans="1:14" x14ac:dyDescent="0.25">
      <c r="A71" s="3" t="s">
        <v>45</v>
      </c>
      <c r="B71" s="2">
        <v>3513</v>
      </c>
      <c r="C71" s="2">
        <v>5705</v>
      </c>
      <c r="D71" s="2">
        <v>1764</v>
      </c>
      <c r="E71" s="2">
        <v>1749</v>
      </c>
      <c r="F71" s="2">
        <v>1539</v>
      </c>
      <c r="G71" s="2">
        <v>4166</v>
      </c>
      <c r="H71" s="5"/>
      <c r="I71" s="2">
        <f t="shared" si="15"/>
        <v>0.50213492741246801</v>
      </c>
      <c r="J71" s="2">
        <f t="shared" si="16"/>
        <v>0.30940840240086498</v>
      </c>
      <c r="K71" s="2">
        <f t="shared" si="17"/>
        <v>0.51760563380281688</v>
      </c>
      <c r="L71" s="2">
        <f t="shared" si="18"/>
        <v>0.61918550952296503</v>
      </c>
      <c r="M71" s="2">
        <f t="shared" si="19"/>
        <v>0.5340599455040872</v>
      </c>
      <c r="N71" s="53"/>
    </row>
    <row r="72" spans="1:14" x14ac:dyDescent="0.25">
      <c r="A72" s="13" t="s">
        <v>57</v>
      </c>
      <c r="B72" s="2">
        <v>3513</v>
      </c>
      <c r="C72" s="2">
        <v>5705</v>
      </c>
      <c r="D72" s="2">
        <v>2019</v>
      </c>
      <c r="E72" s="2">
        <v>1494</v>
      </c>
      <c r="F72" s="2">
        <v>1791</v>
      </c>
      <c r="G72" s="2">
        <v>3914</v>
      </c>
      <c r="H72" s="5"/>
      <c r="I72" s="2">
        <f t="shared" si="15"/>
        <v>0.57472245943637912</v>
      </c>
      <c r="J72" s="2">
        <f t="shared" si="16"/>
        <v>0.36230139320160504</v>
      </c>
      <c r="K72" s="2">
        <f t="shared" si="17"/>
        <v>0.55141335518230228</v>
      </c>
      <c r="L72" s="2">
        <f t="shared" si="18"/>
        <v>0.62683193169640772</v>
      </c>
      <c r="M72" s="2">
        <f t="shared" si="19"/>
        <v>0.5299212598425197</v>
      </c>
      <c r="N72" s="53"/>
    </row>
    <row r="73" spans="1:14" x14ac:dyDescent="0.25">
      <c r="A73" s="13" t="s">
        <v>59</v>
      </c>
      <c r="B73" s="2">
        <v>3513</v>
      </c>
      <c r="C73" s="2">
        <v>5705</v>
      </c>
      <c r="D73" s="2">
        <v>2194</v>
      </c>
      <c r="E73" s="2">
        <v>1319</v>
      </c>
      <c r="F73" s="2">
        <v>2068</v>
      </c>
      <c r="G73" s="2">
        <v>3637</v>
      </c>
      <c r="H73" s="5"/>
      <c r="I73" s="2">
        <f t="shared" si="15"/>
        <v>0.62453743239396531</v>
      </c>
      <c r="J73" s="2">
        <f t="shared" si="16"/>
        <v>0.39409822980440529</v>
      </c>
      <c r="K73" s="2">
        <f t="shared" si="17"/>
        <v>0.5643729903536977</v>
      </c>
      <c r="L73" s="2">
        <f t="shared" si="18"/>
        <v>0.62431987127264266</v>
      </c>
      <c r="M73" s="2">
        <f t="shared" si="19"/>
        <v>0.5147817925856405</v>
      </c>
      <c r="N73" s="53"/>
    </row>
    <row r="74" spans="1:14" x14ac:dyDescent="0.25">
      <c r="A74" s="3" t="s">
        <v>44</v>
      </c>
      <c r="B74" s="2">
        <v>3513</v>
      </c>
      <c r="C74" s="2">
        <v>5705</v>
      </c>
      <c r="D74" s="2">
        <v>1756</v>
      </c>
      <c r="E74" s="2">
        <v>1757</v>
      </c>
      <c r="F74" s="2">
        <v>1684</v>
      </c>
      <c r="G74" s="2">
        <v>4021</v>
      </c>
      <c r="H74" s="5"/>
      <c r="I74" s="2">
        <f t="shared" si="15"/>
        <v>0.49985767150583549</v>
      </c>
      <c r="J74" s="2">
        <f t="shared" si="16"/>
        <v>0.30108377113358675</v>
      </c>
      <c r="K74" s="2">
        <f t="shared" si="17"/>
        <v>0.50510570976556879</v>
      </c>
      <c r="L74" s="2">
        <f t="shared" si="18"/>
        <v>0.60319032899450198</v>
      </c>
      <c r="M74" s="2">
        <f t="shared" si="19"/>
        <v>0.51046511627906976</v>
      </c>
      <c r="N74" s="53"/>
    </row>
    <row r="75" spans="1:14" x14ac:dyDescent="0.25">
      <c r="A75" s="13" t="s">
        <v>108</v>
      </c>
      <c r="B75" s="2">
        <v>3513</v>
      </c>
      <c r="C75" s="2">
        <v>5705</v>
      </c>
      <c r="D75" s="2">
        <v>1803</v>
      </c>
      <c r="E75" s="2">
        <v>1710</v>
      </c>
      <c r="F75" s="2">
        <v>1771</v>
      </c>
      <c r="G75" s="2">
        <v>3934</v>
      </c>
      <c r="H75" s="5"/>
      <c r="I75" s="2">
        <f t="shared" si="15"/>
        <v>0.5132365499573015</v>
      </c>
      <c r="J75" s="2">
        <f t="shared" si="16"/>
        <v>0.30866228367413712</v>
      </c>
      <c r="K75" s="2">
        <f t="shared" si="17"/>
        <v>0.50881896430083251</v>
      </c>
      <c r="L75" s="2">
        <f t="shared" si="18"/>
        <v>0.60075008219454074</v>
      </c>
      <c r="M75" s="2">
        <f t="shared" si="19"/>
        <v>0.50447677672076108</v>
      </c>
      <c r="N75" s="53"/>
    </row>
    <row r="76" spans="1:14" x14ac:dyDescent="0.25">
      <c r="A76" s="3" t="s">
        <v>47</v>
      </c>
      <c r="B76" s="2">
        <v>3513</v>
      </c>
      <c r="C76" s="2">
        <v>5705</v>
      </c>
      <c r="D76" s="2">
        <v>2040</v>
      </c>
      <c r="E76" s="2">
        <v>1473</v>
      </c>
      <c r="F76" s="2">
        <v>2032</v>
      </c>
      <c r="G76" s="2">
        <v>3673</v>
      </c>
      <c r="H76" s="5"/>
      <c r="I76" s="2">
        <f t="shared" si="15"/>
        <v>0.58070025619128951</v>
      </c>
      <c r="J76" s="2">
        <f t="shared" si="16"/>
        <v>0.35553996440928098</v>
      </c>
      <c r="K76" s="2">
        <f t="shared" si="17"/>
        <v>0.53790375741595253</v>
      </c>
      <c r="L76" s="2">
        <f t="shared" si="18"/>
        <v>0.60737028855646935</v>
      </c>
      <c r="M76" s="2">
        <f t="shared" si="19"/>
        <v>0.50098231827111983</v>
      </c>
      <c r="N76" s="53"/>
    </row>
    <row r="77" spans="1:14" x14ac:dyDescent="0.25">
      <c r="A77" s="13" t="s">
        <v>49</v>
      </c>
      <c r="B77" s="2">
        <v>3513</v>
      </c>
      <c r="C77" s="2">
        <v>5705</v>
      </c>
      <c r="D77" s="2">
        <v>2011</v>
      </c>
      <c r="E77" s="2">
        <v>1502</v>
      </c>
      <c r="F77" s="2">
        <v>2026</v>
      </c>
      <c r="G77" s="2">
        <v>3679</v>
      </c>
      <c r="H77" s="5"/>
      <c r="I77" s="2">
        <f t="shared" si="15"/>
        <v>0.5724452035297467</v>
      </c>
      <c r="J77" s="2">
        <f t="shared" si="16"/>
        <v>0.34842396006075144</v>
      </c>
      <c r="K77" s="2">
        <f t="shared" si="17"/>
        <v>0.53271523178807956</v>
      </c>
      <c r="L77" s="2">
        <f t="shared" si="18"/>
        <v>0.6041183805636503</v>
      </c>
      <c r="M77" s="2">
        <f t="shared" si="19"/>
        <v>0.49814218479068617</v>
      </c>
      <c r="N77" s="53"/>
    </row>
    <row r="78" spans="1:14" x14ac:dyDescent="0.25">
      <c r="A78" s="13" t="s">
        <v>48</v>
      </c>
      <c r="B78" s="2">
        <v>3513</v>
      </c>
      <c r="C78" s="2">
        <v>5705</v>
      </c>
      <c r="D78" s="2">
        <v>2168</v>
      </c>
      <c r="E78" s="2">
        <v>1345</v>
      </c>
      <c r="F78" s="2">
        <v>2271</v>
      </c>
      <c r="G78" s="2">
        <v>3434</v>
      </c>
      <c r="H78" s="5"/>
      <c r="I78" s="2">
        <f t="shared" si="15"/>
        <v>0.61713635069740957</v>
      </c>
      <c r="J78" s="2">
        <f t="shared" si="16"/>
        <v>0.37616450343371832</v>
      </c>
      <c r="K78" s="2">
        <f t="shared" si="17"/>
        <v>0.54527162977867205</v>
      </c>
      <c r="L78" s="2">
        <f t="shared" si="18"/>
        <v>0.6034793280902816</v>
      </c>
      <c r="M78" s="2">
        <f t="shared" si="19"/>
        <v>0.48839828790268081</v>
      </c>
      <c r="N78" s="53"/>
    </row>
    <row r="79" spans="1:14" x14ac:dyDescent="0.25">
      <c r="A79" s="3" t="s">
        <v>110</v>
      </c>
      <c r="B79" s="2">
        <v>3513</v>
      </c>
      <c r="C79" s="2">
        <v>5705</v>
      </c>
      <c r="D79" s="2">
        <v>1579</v>
      </c>
      <c r="E79" s="2">
        <v>1934</v>
      </c>
      <c r="F79" s="2">
        <v>1801</v>
      </c>
      <c r="G79" s="2">
        <v>3904</v>
      </c>
      <c r="H79" s="5"/>
      <c r="I79" s="2">
        <f t="shared" si="15"/>
        <v>0.44947338457159125</v>
      </c>
      <c r="J79" s="2">
        <f t="shared" si="16"/>
        <v>0.25480317866631552</v>
      </c>
      <c r="K79" s="2">
        <f t="shared" si="17"/>
        <v>0.45814594516175833</v>
      </c>
      <c r="L79" s="2">
        <f t="shared" si="18"/>
        <v>0.56794096421932616</v>
      </c>
      <c r="M79" s="2">
        <f t="shared" si="19"/>
        <v>0.46715976331360948</v>
      </c>
    </row>
    <row r="80" spans="1:14" x14ac:dyDescent="0.25">
      <c r="A80" s="13" t="s">
        <v>109</v>
      </c>
      <c r="B80" s="2">
        <v>3513</v>
      </c>
      <c r="C80" s="2">
        <v>5705</v>
      </c>
      <c r="D80" s="2">
        <v>1924</v>
      </c>
      <c r="E80" s="2">
        <v>1589</v>
      </c>
      <c r="F80" s="2">
        <v>2265</v>
      </c>
      <c r="G80" s="2">
        <v>3440</v>
      </c>
      <c r="H80" s="5"/>
      <c r="I80" s="2">
        <f t="shared" si="15"/>
        <v>0.54768004554511818</v>
      </c>
      <c r="J80" s="2">
        <f t="shared" si="16"/>
        <v>0.31509672987554549</v>
      </c>
      <c r="K80" s="2">
        <f t="shared" si="17"/>
        <v>0.49961049078161512</v>
      </c>
      <c r="L80" s="2">
        <f t="shared" si="18"/>
        <v>0.57166538635474995</v>
      </c>
      <c r="M80" s="2">
        <f t="shared" si="19"/>
        <v>0.45929816185247074</v>
      </c>
    </row>
    <row r="81" spans="1:14" x14ac:dyDescent="0.25">
      <c r="A81" s="13" t="s">
        <v>107</v>
      </c>
      <c r="B81" s="2">
        <v>3513</v>
      </c>
      <c r="C81" s="2">
        <v>5705</v>
      </c>
      <c r="D81" s="2">
        <v>2121</v>
      </c>
      <c r="E81" s="2">
        <v>1392</v>
      </c>
      <c r="F81" s="2">
        <v>2519</v>
      </c>
      <c r="G81" s="2">
        <v>3186</v>
      </c>
      <c r="H81" s="5"/>
      <c r="I81" s="2">
        <f t="shared" si="15"/>
        <v>0.60375747224594367</v>
      </c>
      <c r="J81" s="2">
        <f t="shared" si="16"/>
        <v>0.35084798494049657</v>
      </c>
      <c r="K81" s="2">
        <f t="shared" si="17"/>
        <v>0.52029927633999762</v>
      </c>
      <c r="L81" s="2">
        <f t="shared" si="18"/>
        <v>0.57652457969901028</v>
      </c>
      <c r="M81" s="2">
        <f t="shared" si="19"/>
        <v>0.45711206896551726</v>
      </c>
    </row>
    <row r="82" spans="1:14" x14ac:dyDescent="0.25">
      <c r="A82" s="3" t="s">
        <v>53</v>
      </c>
      <c r="B82" s="2">
        <v>3513</v>
      </c>
      <c r="C82" s="2">
        <v>5705</v>
      </c>
      <c r="D82" s="2">
        <v>1771</v>
      </c>
      <c r="E82" s="2">
        <v>1742</v>
      </c>
      <c r="F82" s="2">
        <v>2260</v>
      </c>
      <c r="G82" s="2">
        <v>3445</v>
      </c>
      <c r="H82" s="5"/>
      <c r="I82" s="2">
        <f t="shared" si="15"/>
        <v>0.5041275263307714</v>
      </c>
      <c r="J82" s="2">
        <f t="shared" si="16"/>
        <v>0.27928256433028131</v>
      </c>
      <c r="K82" s="2">
        <f t="shared" si="17"/>
        <v>0.46951219512195119</v>
      </c>
      <c r="L82" s="2">
        <f t="shared" si="18"/>
        <v>0.55175273833305671</v>
      </c>
      <c r="M82" s="2">
        <f t="shared" si="19"/>
        <v>0.43934507566360703</v>
      </c>
    </row>
    <row r="83" spans="1:14" x14ac:dyDescent="0.25">
      <c r="A83" s="3" t="s">
        <v>36</v>
      </c>
      <c r="B83" s="2">
        <v>3513</v>
      </c>
      <c r="C83" s="2">
        <v>5705</v>
      </c>
      <c r="D83" s="2">
        <v>1975</v>
      </c>
      <c r="E83" s="2">
        <v>1538</v>
      </c>
      <c r="F83" s="2">
        <v>2522</v>
      </c>
      <c r="G83" s="2">
        <v>3183</v>
      </c>
      <c r="H83" s="5"/>
      <c r="I83" s="2">
        <f t="shared" si="15"/>
        <v>0.5621975519499004</v>
      </c>
      <c r="J83" s="2">
        <f t="shared" si="16"/>
        <v>0.31486694448543845</v>
      </c>
      <c r="K83" s="2">
        <f t="shared" si="17"/>
        <v>0.49313358302122351</v>
      </c>
      <c r="L83" s="2">
        <f t="shared" si="18"/>
        <v>0.55670161995073375</v>
      </c>
      <c r="M83" s="2">
        <f t="shared" si="19"/>
        <v>0.4391816766733378</v>
      </c>
    </row>
    <row r="84" spans="1:14" x14ac:dyDescent="0.25">
      <c r="A84" s="13" t="s">
        <v>54</v>
      </c>
      <c r="B84" s="2">
        <v>3513</v>
      </c>
      <c r="C84" s="2">
        <v>5705</v>
      </c>
      <c r="D84" s="2">
        <v>2126</v>
      </c>
      <c r="E84" s="2">
        <v>1387</v>
      </c>
      <c r="F84" s="2">
        <v>2731</v>
      </c>
      <c r="G84" s="2">
        <v>2974</v>
      </c>
      <c r="H84" s="5"/>
      <c r="I84" s="2">
        <f t="shared" si="15"/>
        <v>0.6051807571875889</v>
      </c>
      <c r="J84" s="2">
        <f t="shared" si="16"/>
        <v>0.34086136364417685</v>
      </c>
      <c r="K84" s="2">
        <f t="shared" si="17"/>
        <v>0.50800477897252083</v>
      </c>
      <c r="L84" s="2">
        <f t="shared" si="18"/>
        <v>0.5598362183912784</v>
      </c>
      <c r="M84" s="2">
        <f t="shared" si="19"/>
        <v>0.43771875643401276</v>
      </c>
    </row>
    <row r="85" spans="1:14" x14ac:dyDescent="0.25">
      <c r="A85" s="13" t="s">
        <v>43</v>
      </c>
      <c r="B85" s="2">
        <v>3513</v>
      </c>
      <c r="C85" s="2">
        <v>5705</v>
      </c>
      <c r="D85" s="2">
        <v>2067</v>
      </c>
      <c r="E85" s="2">
        <v>1446</v>
      </c>
      <c r="F85" s="2">
        <v>2721</v>
      </c>
      <c r="G85" s="2">
        <v>2984</v>
      </c>
      <c r="H85" s="5"/>
      <c r="I85" s="2">
        <f t="shared" si="15"/>
        <v>0.58838599487617416</v>
      </c>
      <c r="J85" s="2">
        <f t="shared" si="16"/>
        <v>0.32697667390131113</v>
      </c>
      <c r="K85" s="2">
        <f t="shared" si="17"/>
        <v>0.49801228767618361</v>
      </c>
      <c r="L85" s="2">
        <f t="shared" si="18"/>
        <v>0.552646712718591</v>
      </c>
      <c r="M85" s="2">
        <f t="shared" si="19"/>
        <v>0.43170426065162909</v>
      </c>
    </row>
    <row r="86" spans="1:14" x14ac:dyDescent="0.25">
      <c r="A86" s="3" t="s">
        <v>34</v>
      </c>
      <c r="B86" s="2">
        <v>3513</v>
      </c>
      <c r="C86" s="2">
        <v>5705</v>
      </c>
      <c r="D86" s="2">
        <v>1706</v>
      </c>
      <c r="E86" s="2">
        <v>1807</v>
      </c>
      <c r="F86" s="2">
        <v>2196</v>
      </c>
      <c r="G86" s="2">
        <v>3509</v>
      </c>
      <c r="H86" s="5"/>
      <c r="I86" s="2">
        <f t="shared" si="15"/>
        <v>0.48562482208938229</v>
      </c>
      <c r="J86" s="2">
        <f t="shared" si="16"/>
        <v>0.26726345527414996</v>
      </c>
      <c r="K86" s="2">
        <f t="shared" si="17"/>
        <v>0.46014834794335807</v>
      </c>
      <c r="L86" s="2">
        <f t="shared" si="18"/>
        <v>0.54864722765697893</v>
      </c>
      <c r="M86" s="2">
        <f t="shared" si="19"/>
        <v>0.43721168631471041</v>
      </c>
      <c r="N86" s="53"/>
    </row>
    <row r="87" spans="1:14" x14ac:dyDescent="0.25">
      <c r="A87" s="3" t="s">
        <v>111</v>
      </c>
      <c r="B87" s="2">
        <v>3513</v>
      </c>
      <c r="C87" s="2">
        <v>5705</v>
      </c>
      <c r="D87" s="2">
        <v>1455</v>
      </c>
      <c r="E87" s="2">
        <v>2058</v>
      </c>
      <c r="F87" s="2">
        <v>1885</v>
      </c>
      <c r="G87" s="2">
        <v>3820</v>
      </c>
      <c r="H87" s="51"/>
      <c r="I87" s="2">
        <f t="shared" si="15"/>
        <v>0.41417591801878734</v>
      </c>
      <c r="J87" s="2">
        <f t="shared" si="16"/>
        <v>0.22443447452824902</v>
      </c>
      <c r="K87" s="2">
        <f t="shared" si="17"/>
        <v>0.42463154822705379</v>
      </c>
      <c r="L87" s="2">
        <f t="shared" si="18"/>
        <v>0.54275482719487878</v>
      </c>
      <c r="M87" s="2">
        <f t="shared" si="19"/>
        <v>0.43562874251497008</v>
      </c>
      <c r="N87" s="53"/>
    </row>
    <row r="88" spans="1:14" x14ac:dyDescent="0.25">
      <c r="A88" s="3" t="s">
        <v>35</v>
      </c>
      <c r="B88" s="2">
        <v>3513</v>
      </c>
      <c r="C88" s="2">
        <v>5705</v>
      </c>
      <c r="D88" s="2">
        <v>1861</v>
      </c>
      <c r="E88" s="2">
        <v>1652</v>
      </c>
      <c r="F88" s="2">
        <v>2636</v>
      </c>
      <c r="G88" s="2">
        <v>3069</v>
      </c>
      <c r="H88" s="54"/>
      <c r="I88" s="2">
        <f t="shared" si="15"/>
        <v>0.52974665528038711</v>
      </c>
      <c r="J88" s="2">
        <f t="shared" si="16"/>
        <v>0.28280414546009885</v>
      </c>
      <c r="K88" s="2">
        <f t="shared" si="17"/>
        <v>0.46466916354556803</v>
      </c>
      <c r="L88" s="2">
        <f t="shared" si="18"/>
        <v>0.53195279000988061</v>
      </c>
      <c r="M88" s="2">
        <f t="shared" si="19"/>
        <v>0.41383144318434512</v>
      </c>
      <c r="N88" s="53"/>
    </row>
  </sheetData>
  <sortState xmlns:xlrd2="http://schemas.microsoft.com/office/spreadsheetml/2017/richdata2" ref="A86:N88">
    <sortCondition descending="1" ref="M86:M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Per Vulnerability</vt:lpstr>
      <vt:lpstr>Most detected vulnerabilities</vt:lpstr>
      <vt:lpstr>Singular</vt:lpstr>
      <vt:lpstr>Comb2</vt:lpstr>
      <vt:lpstr>Comb3</vt:lpstr>
      <vt:lpstr>Overview_old</vt:lpstr>
      <vt:lpstr>Comb2_old</vt:lpstr>
      <vt:lpstr>Comb3_old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Borges Silva</dc:creator>
  <cp:lastModifiedBy>João Silva</cp:lastModifiedBy>
  <dcterms:created xsi:type="dcterms:W3CDTF">2024-06-30T14:33:39Z</dcterms:created>
  <dcterms:modified xsi:type="dcterms:W3CDTF">2024-08-25T22:16:47Z</dcterms:modified>
</cp:coreProperties>
</file>