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oares/Dropbox/[ Projects ]/Workspace/BFT-SMaRt/"/>
    </mc:Choice>
  </mc:AlternateContent>
  <xr:revisionPtr revIDLastSave="0" documentId="13_ncr:1_{E757DED5-E2EE-8646-A2DE-836795D919D1}" xr6:coauthVersionLast="36" xr6:coauthVersionMax="36" xr10:uidLastSave="{00000000-0000-0000-0000-000000000000}"/>
  <bookViews>
    <workbookView xWindow="0" yWindow="460" windowWidth="33600" windowHeight="20540" xr2:uid="{2D69A2DB-0E05-C646-8CA7-CE2CC1FDC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X39" i="1"/>
  <c r="X40" i="1"/>
  <c r="L39" i="1"/>
  <c r="L40" i="1"/>
  <c r="D4" i="1" s="1"/>
  <c r="L20" i="1"/>
  <c r="L19" i="1"/>
  <c r="C3" i="1" s="1"/>
  <c r="X19" i="1"/>
  <c r="X20" i="1"/>
  <c r="E4" i="1" s="1"/>
  <c r="P47" i="1"/>
  <c r="O47" i="1"/>
  <c r="N47" i="1"/>
  <c r="M47" i="1"/>
  <c r="W47" i="1" s="1"/>
  <c r="X47" i="1" s="1"/>
  <c r="P50" i="1"/>
  <c r="O50" i="1"/>
  <c r="N50" i="1"/>
  <c r="M50" i="1"/>
  <c r="W50" i="1" s="1"/>
  <c r="P53" i="1"/>
  <c r="O53" i="1"/>
  <c r="N53" i="1"/>
  <c r="M53" i="1"/>
  <c r="W53" i="1" s="1"/>
  <c r="X53" i="1" s="1"/>
  <c r="U57" i="1"/>
  <c r="T57" i="1"/>
  <c r="S57" i="1"/>
  <c r="R57" i="1"/>
  <c r="V57" i="1" s="1"/>
  <c r="U56" i="1"/>
  <c r="T56" i="1"/>
  <c r="S56" i="1"/>
  <c r="R56" i="1"/>
  <c r="P57" i="1"/>
  <c r="O57" i="1"/>
  <c r="N57" i="1"/>
  <c r="M57" i="1"/>
  <c r="P56" i="1"/>
  <c r="O56" i="1"/>
  <c r="N56" i="1"/>
  <c r="M56" i="1"/>
  <c r="W56" i="1" s="1"/>
  <c r="N37" i="1"/>
  <c r="V37" i="1"/>
  <c r="U37" i="1"/>
  <c r="T37" i="1"/>
  <c r="S37" i="1"/>
  <c r="R37" i="1"/>
  <c r="P37" i="1"/>
  <c r="O37" i="1"/>
  <c r="M37" i="1"/>
  <c r="I37" i="1"/>
  <c r="H37" i="1"/>
  <c r="G37" i="1"/>
  <c r="F37" i="1"/>
  <c r="J37" i="1" s="1"/>
  <c r="D37" i="1"/>
  <c r="C37" i="1"/>
  <c r="B37" i="1"/>
  <c r="A37" i="1"/>
  <c r="W43" i="1"/>
  <c r="X43" i="1" s="1"/>
  <c r="V43" i="1"/>
  <c r="W23" i="1"/>
  <c r="X23" i="1" s="1"/>
  <c r="V23" i="1"/>
  <c r="K23" i="1"/>
  <c r="L23" i="1" s="1"/>
  <c r="J23" i="1"/>
  <c r="U27" i="1"/>
  <c r="T27" i="1"/>
  <c r="S27" i="1"/>
  <c r="R27" i="1"/>
  <c r="V27" i="1" s="1"/>
  <c r="U30" i="1"/>
  <c r="T30" i="1"/>
  <c r="S30" i="1"/>
  <c r="R30" i="1"/>
  <c r="V30" i="1" s="1"/>
  <c r="U33" i="1"/>
  <c r="T33" i="1"/>
  <c r="S33" i="1"/>
  <c r="R33" i="1"/>
  <c r="V33" i="1" s="1"/>
  <c r="U36" i="1"/>
  <c r="T36" i="1"/>
  <c r="S36" i="1"/>
  <c r="R36" i="1"/>
  <c r="V36" i="1" s="1"/>
  <c r="P36" i="1"/>
  <c r="O36" i="1"/>
  <c r="N36" i="1"/>
  <c r="M36" i="1"/>
  <c r="P33" i="1"/>
  <c r="O33" i="1"/>
  <c r="N33" i="1"/>
  <c r="M33" i="1"/>
  <c r="P30" i="1"/>
  <c r="O30" i="1"/>
  <c r="N30" i="1"/>
  <c r="M30" i="1"/>
  <c r="P27" i="1"/>
  <c r="O27" i="1"/>
  <c r="N27" i="1"/>
  <c r="M27" i="1"/>
  <c r="I56" i="1"/>
  <c r="I57" i="1"/>
  <c r="H57" i="1"/>
  <c r="G57" i="1"/>
  <c r="F57" i="1"/>
  <c r="D57" i="1"/>
  <c r="C57" i="1"/>
  <c r="B57" i="1"/>
  <c r="A57" i="1"/>
  <c r="K43" i="1"/>
  <c r="L43" i="1" s="1"/>
  <c r="J43" i="1"/>
  <c r="D56" i="1"/>
  <c r="C56" i="1"/>
  <c r="B56" i="1"/>
  <c r="A56" i="1"/>
  <c r="K56" i="1" s="1"/>
  <c r="D53" i="1"/>
  <c r="C53" i="1"/>
  <c r="B53" i="1"/>
  <c r="A53" i="1"/>
  <c r="D50" i="1"/>
  <c r="C50" i="1"/>
  <c r="B50" i="1"/>
  <c r="A50" i="1"/>
  <c r="D47" i="1"/>
  <c r="C47" i="1"/>
  <c r="B47" i="1"/>
  <c r="A47" i="1"/>
  <c r="D27" i="1"/>
  <c r="C27" i="1"/>
  <c r="B27" i="1"/>
  <c r="A27" i="1"/>
  <c r="D30" i="1"/>
  <c r="C30" i="1"/>
  <c r="B30" i="1"/>
  <c r="A30" i="1"/>
  <c r="D33" i="1"/>
  <c r="C33" i="1"/>
  <c r="B33" i="1"/>
  <c r="A33" i="1"/>
  <c r="C36" i="1"/>
  <c r="B36" i="1"/>
  <c r="A36" i="1"/>
  <c r="D36" i="1"/>
  <c r="I36" i="1"/>
  <c r="H36" i="1"/>
  <c r="G36" i="1"/>
  <c r="F36" i="1"/>
  <c r="U53" i="1"/>
  <c r="T53" i="1"/>
  <c r="S53" i="1"/>
  <c r="R53" i="1"/>
  <c r="U50" i="1"/>
  <c r="T50" i="1"/>
  <c r="S50" i="1"/>
  <c r="R50" i="1"/>
  <c r="U47" i="1"/>
  <c r="T47" i="1"/>
  <c r="S47" i="1"/>
  <c r="R47" i="1"/>
  <c r="H56" i="1"/>
  <c r="G56" i="1"/>
  <c r="F56" i="1"/>
  <c r="J56" i="1" s="1"/>
  <c r="L56" i="1" s="1"/>
  <c r="I53" i="1"/>
  <c r="H53" i="1"/>
  <c r="G53" i="1"/>
  <c r="F53" i="1"/>
  <c r="I50" i="1"/>
  <c r="H50" i="1"/>
  <c r="G50" i="1"/>
  <c r="F50" i="1"/>
  <c r="I47" i="1"/>
  <c r="H47" i="1"/>
  <c r="G47" i="1"/>
  <c r="F47" i="1"/>
  <c r="I27" i="1"/>
  <c r="I30" i="1"/>
  <c r="I33" i="1"/>
  <c r="H33" i="1"/>
  <c r="H30" i="1"/>
  <c r="H27" i="1"/>
  <c r="G33" i="1"/>
  <c r="G30" i="1"/>
  <c r="G27" i="1"/>
  <c r="F33" i="1"/>
  <c r="F30" i="1"/>
  <c r="F27" i="1"/>
  <c r="J27" i="1" s="1"/>
  <c r="C4" i="1"/>
  <c r="E3" i="1"/>
  <c r="D3" i="1"/>
  <c r="W37" i="1" l="1"/>
  <c r="X37" i="1" s="1"/>
  <c r="J36" i="1"/>
  <c r="K50" i="1"/>
  <c r="J57" i="1"/>
  <c r="J33" i="1"/>
  <c r="K47" i="1"/>
  <c r="K57" i="1"/>
  <c r="K53" i="1"/>
  <c r="L53" i="1" s="1"/>
  <c r="K36" i="1"/>
  <c r="L36" i="1" s="1"/>
  <c r="K37" i="1"/>
  <c r="L37" i="1" s="1"/>
  <c r="K33" i="1"/>
  <c r="K27" i="1"/>
  <c r="L27" i="1" s="1"/>
  <c r="W57" i="1"/>
  <c r="X57" i="1" s="1"/>
  <c r="W33" i="1"/>
  <c r="X33" i="1" s="1"/>
  <c r="W36" i="1"/>
  <c r="X36" i="1" s="1"/>
  <c r="W27" i="1"/>
  <c r="X27" i="1" s="1"/>
  <c r="W30" i="1"/>
  <c r="V53" i="1"/>
  <c r="V47" i="1"/>
  <c r="V50" i="1"/>
  <c r="V56" i="1"/>
  <c r="X56" i="1" s="1"/>
  <c r="J53" i="1"/>
  <c r="J50" i="1"/>
  <c r="J47" i="1"/>
  <c r="L33" i="1" l="1"/>
  <c r="L47" i="1"/>
  <c r="L57" i="1"/>
</calcChain>
</file>

<file path=xl/sharedStrings.xml><?xml version="1.0" encoding="utf-8"?>
<sst xmlns="http://schemas.openxmlformats.org/spreadsheetml/2006/main" count="74" uniqueCount="21">
  <si>
    <t>Orig</t>
  </si>
  <si>
    <t>Sharded</t>
  </si>
  <si>
    <t>Orig CST</t>
  </si>
  <si>
    <t>Average (wo/ max &amp; min) (ms)</t>
  </si>
  <si>
    <t>1.2 GB (2 client runs)</t>
  </si>
  <si>
    <t>1.8 GB (3 client runs)</t>
  </si>
  <si>
    <t>0.5 GB (1 client run)</t>
  </si>
  <si>
    <t xml:space="preserve">0.5 GB </t>
  </si>
  <si>
    <t>1.2 GB</t>
  </si>
  <si>
    <t>1.8 GB</t>
  </si>
  <si>
    <t>2.08 GB</t>
  </si>
  <si>
    <t xml:space="preserve"> (evenly distributed)</t>
  </si>
  <si>
    <t>State Transfer process AFTER SET STATE!</t>
  </si>
  <si>
    <t>State Transfer process completed successfuly!</t>
  </si>
  <si>
    <t>State Transfer process BEFORE setState!</t>
  </si>
  <si>
    <t>State Transfer process BEFORE statePlusLower/REBUILD!</t>
  </si>
  <si>
    <t xml:space="preserve">Time: </t>
  </si>
  <si>
    <t>State Transfer process AFTER statePlusLower/REBUILD!</t>
  </si>
  <si>
    <t>Time to set state</t>
  </si>
  <si>
    <t>2.08 GB (4 client runs (3.5 runs))(CID: 1999)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</si>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</sst>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Orig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Sheet1!$C$2:$F$2</c:f>
              <c:strCache>
                <c:ptCount val="4"/>
                <c:pt idx="0">
                  <c:v>0.5 GB </c:v>
                </c:pt>
                <c:pt idx="1">
                  <c:v>1.2 GB</c:v>
                </c:pt>
                <c:pt idx="2">
                  <c:v>1.8 GB</c:v>
                </c:pt>
                <c:pt idx="3">
                  <c:v>2.08 GB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23500.2</c:v>
                </c:pt>
                <c:pt idx="1">
                  <c:v>63814</c:v>
                </c:pt>
                <c:pt idx="2">
                  <c:v>120037.6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E-CF49-B17A-9E294053163E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Sharded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Sheet1!$C$2:$F$2</c:f>
              <c:strCache>
                <c:ptCount val="4"/>
                <c:pt idx="0">
                  <c:v>0.5 GB </c:v>
                </c:pt>
                <c:pt idx="1">
                  <c:v>1.2 GB</c:v>
                </c:pt>
                <c:pt idx="2">
                  <c:v>1.8 GB</c:v>
                </c:pt>
                <c:pt idx="3">
                  <c:v>2.08 GB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21561.8</c:v>
                </c:pt>
                <c:pt idx="1">
                  <c:v>53206.375</c:v>
                </c:pt>
                <c:pt idx="2">
                  <c:v>102147.75</c:v>
                </c:pt>
                <c:pt idx="3">
                  <c:v>119364.4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E-CF49-B17A-9E2940531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462127"/>
        <c:axId val="1507541471"/>
      </c:lineChart>
      <c:catAx>
        <c:axId val="150746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541471"/>
        <c:crosses val="autoZero"/>
        <c:auto val="1"/>
        <c:lblAlgn val="ctr"/>
        <c:lblOffset val="100"/>
        <c:noMultiLvlLbl val="0"/>
      </c:catAx>
      <c:valAx>
        <c:axId val="150754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46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177800</xdr:colOff>
      <xdr:row>0</xdr:row>
      <xdr:rowOff>0</xdr:rowOff>
    </xdr:from>
    <xdr:to>
      <xdr:col>16</xdr:col>
      <xdr:colOff>622300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DD0978-6F15-B649-A169-6B0E7A2D5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AF87-1DE8-1149-A11F-69ADA47DCF88}">
  <dimension ref="A1:X57"/>
  <sheetViews>
    <sheetView tabSelected="1" zoomScaleNormal="100" workbookViewId="0">
      <selection activeCell="G4" sqref="G4"/>
    </sheetView>
  </sheetViews>
  <sheetFormatPr baseColWidth="10" defaultRowHeight="16" x14ac:dyDescent="0.2"/>
  <sheetData>
    <row r="1" spans="1:7" x14ac:dyDescent="0.2">
      <c r="A1" s="1"/>
    </row>
    <row r="2" spans="1:7" x14ac:dyDescent="0.2">
      <c r="C2" s="3" t="s">
        <v>7</v>
      </c>
      <c r="D2" s="3" t="s">
        <v>8</v>
      </c>
      <c r="E2" s="3" t="s">
        <v>9</v>
      </c>
      <c r="F2" s="3" t="s">
        <v>10</v>
      </c>
    </row>
    <row r="3" spans="1:7" x14ac:dyDescent="0.2">
      <c r="B3" t="s">
        <v>0</v>
      </c>
      <c r="C3">
        <f>L19</f>
        <v>23500.2</v>
      </c>
      <c r="D3">
        <f>L39</f>
        <v>63814</v>
      </c>
      <c r="E3">
        <f>X19</f>
        <v>120037.6</v>
      </c>
      <c r="F3">
        <f>X39</f>
        <v>0</v>
      </c>
    </row>
    <row r="4" spans="1:7" x14ac:dyDescent="0.2">
      <c r="B4" t="s">
        <v>1</v>
      </c>
      <c r="C4">
        <f>L20</f>
        <v>21561.8</v>
      </c>
      <c r="D4">
        <f>L40</f>
        <v>53206.375</v>
      </c>
      <c r="E4">
        <f>X20</f>
        <v>102147.75</v>
      </c>
      <c r="F4">
        <f>X40</f>
        <v>119364.4</v>
      </c>
      <c r="G4" t="s">
        <v>11</v>
      </c>
    </row>
    <row r="7" spans="1:7" x14ac:dyDescent="0.2">
      <c r="B7" s="3"/>
    </row>
    <row r="9" spans="1:7" x14ac:dyDescent="0.2">
      <c r="A9" s="2"/>
    </row>
    <row r="18" spans="1:24" x14ac:dyDescent="0.2">
      <c r="A18" s="3" t="s">
        <v>6</v>
      </c>
      <c r="I18" t="s">
        <v>3</v>
      </c>
      <c r="M18" s="3" t="s">
        <v>5</v>
      </c>
    </row>
    <row r="19" spans="1:24" x14ac:dyDescent="0.2">
      <c r="A19" t="s">
        <v>2</v>
      </c>
      <c r="B19">
        <v>23540</v>
      </c>
      <c r="C19">
        <v>23559</v>
      </c>
      <c r="D19">
        <v>23132</v>
      </c>
      <c r="E19">
        <v>23445</v>
      </c>
      <c r="F19">
        <v>23966</v>
      </c>
      <c r="G19">
        <v>23294</v>
      </c>
      <c r="H19">
        <v>23663</v>
      </c>
      <c r="L19">
        <f>(SUM(B19:K19)-MAX(B19:K19)-MIN(B19:K19))/(COUNT(B19:K19)-2)</f>
        <v>23500.2</v>
      </c>
      <c r="M19" t="s">
        <v>2</v>
      </c>
      <c r="N19">
        <v>130760</v>
      </c>
      <c r="O19">
        <v>115653</v>
      </c>
      <c r="P19">
        <v>118273</v>
      </c>
      <c r="Q19">
        <v>120306</v>
      </c>
      <c r="R19">
        <v>123545</v>
      </c>
      <c r="S19">
        <v>122411</v>
      </c>
      <c r="T19">
        <v>115159</v>
      </c>
      <c r="X19">
        <f>(SUM(N19:W19)-MAX(N19:W19)-MIN(N19:W19))/(COUNT(N19:W19)-2)</f>
        <v>120037.6</v>
      </c>
    </row>
    <row r="20" spans="1:24" x14ac:dyDescent="0.2">
      <c r="A20" t="s">
        <v>1</v>
      </c>
      <c r="B20">
        <v>21501</v>
      </c>
      <c r="C20">
        <v>22091</v>
      </c>
      <c r="D20">
        <v>21586</v>
      </c>
      <c r="E20">
        <v>20834</v>
      </c>
      <c r="F20">
        <v>21425</v>
      </c>
      <c r="G20">
        <v>21872</v>
      </c>
      <c r="H20">
        <v>21425</v>
      </c>
      <c r="L20">
        <f>(SUM(B20:K20)-MAX(B20:K20)-MIN(B20:K20))/(COUNT(B20:K20)-2)</f>
        <v>21561.8</v>
      </c>
      <c r="M20" t="s">
        <v>1</v>
      </c>
      <c r="N20" s="1">
        <v>113359</v>
      </c>
      <c r="O20" s="1">
        <v>101985</v>
      </c>
      <c r="P20" s="1">
        <v>99543</v>
      </c>
      <c r="Q20" s="1">
        <v>104049</v>
      </c>
      <c r="R20" s="1">
        <v>101456</v>
      </c>
      <c r="S20" s="1">
        <v>103182</v>
      </c>
      <c r="T20" s="1">
        <v>102520</v>
      </c>
      <c r="U20" s="1">
        <v>101315</v>
      </c>
      <c r="V20" s="1">
        <v>99817</v>
      </c>
      <c r="W20" s="1">
        <v>102858</v>
      </c>
      <c r="X20">
        <f>(SUM(N20:W20)-MAX(N20:W20)-MIN(N20:W20))/(COUNT(N20:W20)-2)</f>
        <v>102147.75</v>
      </c>
    </row>
    <row r="22" spans="1:24" x14ac:dyDescent="0.2">
      <c r="C22" s="3" t="s">
        <v>15</v>
      </c>
      <c r="J22" t="s">
        <v>0</v>
      </c>
      <c r="K22" t="s">
        <v>1</v>
      </c>
      <c r="L22" t="s">
        <v>20</v>
      </c>
      <c r="Q22" t="s">
        <v>15</v>
      </c>
      <c r="V22" t="s">
        <v>0</v>
      </c>
      <c r="W22" t="s">
        <v>1</v>
      </c>
      <c r="X22" t="s">
        <v>20</v>
      </c>
    </row>
    <row r="23" spans="1:24" x14ac:dyDescent="0.2">
      <c r="A23">
        <v>1686</v>
      </c>
      <c r="B23">
        <v>1638</v>
      </c>
      <c r="C23">
        <v>1694</v>
      </c>
      <c r="D23">
        <v>1721</v>
      </c>
      <c r="E23" t="s">
        <v>16</v>
      </c>
      <c r="F23">
        <v>3542</v>
      </c>
      <c r="G23">
        <v>3651</v>
      </c>
      <c r="H23">
        <v>3971</v>
      </c>
      <c r="I23">
        <v>3861</v>
      </c>
      <c r="J23">
        <f>AVERAGE(F23:I23)</f>
        <v>3756.25</v>
      </c>
      <c r="K23">
        <f>AVERAGE(A23:D23)</f>
        <v>1684.75</v>
      </c>
      <c r="L23">
        <f>K23/J23*100</f>
        <v>44.851913477537437</v>
      </c>
      <c r="M23">
        <v>5429</v>
      </c>
      <c r="N23">
        <v>5416</v>
      </c>
      <c r="O23">
        <v>6095</v>
      </c>
      <c r="P23">
        <v>5678</v>
      </c>
      <c r="Q23" t="s">
        <v>16</v>
      </c>
      <c r="R23">
        <v>12388</v>
      </c>
      <c r="S23">
        <v>12304</v>
      </c>
      <c r="T23">
        <v>12768</v>
      </c>
      <c r="V23">
        <f>AVERAGE(R23:U23)</f>
        <v>12486.666666666666</v>
      </c>
      <c r="W23">
        <f>AVERAGE(M23:P23)</f>
        <v>5654.5</v>
      </c>
      <c r="X23">
        <f>W23/V23*100</f>
        <v>45.284303256807263</v>
      </c>
    </row>
    <row r="25" spans="1:24" x14ac:dyDescent="0.2">
      <c r="C25" s="3" t="s">
        <v>17</v>
      </c>
      <c r="Q25" t="s">
        <v>17</v>
      </c>
    </row>
    <row r="26" spans="1:24" x14ac:dyDescent="0.2">
      <c r="A26">
        <v>4608</v>
      </c>
      <c r="B26">
        <v>4475</v>
      </c>
      <c r="C26">
        <v>4610</v>
      </c>
      <c r="D26">
        <v>4533</v>
      </c>
      <c r="E26" t="s">
        <v>16</v>
      </c>
      <c r="F26">
        <v>6150</v>
      </c>
      <c r="G26">
        <v>6269</v>
      </c>
      <c r="H26">
        <v>6578</v>
      </c>
      <c r="I26">
        <v>6469</v>
      </c>
      <c r="M26">
        <v>15878</v>
      </c>
      <c r="N26">
        <v>15925</v>
      </c>
      <c r="O26">
        <v>16370</v>
      </c>
      <c r="P26">
        <v>15910</v>
      </c>
      <c r="Q26" t="s">
        <v>16</v>
      </c>
      <c r="R26">
        <v>21377</v>
      </c>
      <c r="S26">
        <v>21260</v>
      </c>
      <c r="T26">
        <v>21629</v>
      </c>
    </row>
    <row r="27" spans="1:24" x14ac:dyDescent="0.2">
      <c r="A27">
        <f t="shared" ref="A27:D27" si="0">A26-A23</f>
        <v>2922</v>
      </c>
      <c r="B27">
        <f>B26-B23</f>
        <v>2837</v>
      </c>
      <c r="C27">
        <f t="shared" si="0"/>
        <v>2916</v>
      </c>
      <c r="D27">
        <f t="shared" si="0"/>
        <v>2812</v>
      </c>
      <c r="F27">
        <f>F26-F23</f>
        <v>2608</v>
      </c>
      <c r="G27">
        <f>G26-G23</f>
        <v>2618</v>
      </c>
      <c r="H27">
        <f>H26-H23</f>
        <v>2607</v>
      </c>
      <c r="I27">
        <f>I26-I23</f>
        <v>2608</v>
      </c>
      <c r="J27">
        <f>AVERAGE(F27:I27)</f>
        <v>2610.25</v>
      </c>
      <c r="K27">
        <f>AVERAGE(A27:D27)</f>
        <v>2871.75</v>
      </c>
      <c r="L27">
        <f>K27/J27*100</f>
        <v>110.01819749066182</v>
      </c>
      <c r="M27">
        <f t="shared" ref="M27:P27" si="1">M26-M23</f>
        <v>10449</v>
      </c>
      <c r="N27">
        <f t="shared" si="1"/>
        <v>10509</v>
      </c>
      <c r="O27">
        <f t="shared" si="1"/>
        <v>10275</v>
      </c>
      <c r="P27">
        <f t="shared" si="1"/>
        <v>10232</v>
      </c>
      <c r="R27">
        <f t="shared" ref="R27" si="2">R26-R23</f>
        <v>8989</v>
      </c>
      <c r="S27">
        <f t="shared" ref="S27" si="3">S26-S23</f>
        <v>8956</v>
      </c>
      <c r="T27">
        <f t="shared" ref="T27" si="4">T26-T23</f>
        <v>8861</v>
      </c>
      <c r="U27">
        <f t="shared" ref="U27" si="5">U26-U23</f>
        <v>0</v>
      </c>
      <c r="V27">
        <f>AVERAGE(R27:U27)</f>
        <v>6701.5</v>
      </c>
      <c r="W27">
        <f>AVERAGE(M27:P27)</f>
        <v>10366.25</v>
      </c>
      <c r="X27">
        <f>W27/V27*100</f>
        <v>154.68551816757443</v>
      </c>
    </row>
    <row r="28" spans="1:24" x14ac:dyDescent="0.2">
      <c r="C28" s="3" t="s">
        <v>14</v>
      </c>
      <c r="Q28" t="s">
        <v>14</v>
      </c>
    </row>
    <row r="29" spans="1:24" x14ac:dyDescent="0.2">
      <c r="A29">
        <v>4608</v>
      </c>
      <c r="B29">
        <v>4475</v>
      </c>
      <c r="C29">
        <v>4610</v>
      </c>
      <c r="D29">
        <v>4533</v>
      </c>
      <c r="E29" t="s">
        <v>16</v>
      </c>
      <c r="F29">
        <v>6150</v>
      </c>
      <c r="G29">
        <v>6270</v>
      </c>
      <c r="H29">
        <v>6579</v>
      </c>
      <c r="I29">
        <v>6469</v>
      </c>
      <c r="M29">
        <v>15879</v>
      </c>
      <c r="N29">
        <v>15925</v>
      </c>
      <c r="O29">
        <v>16370</v>
      </c>
      <c r="P29">
        <v>15911</v>
      </c>
      <c r="Q29" t="s">
        <v>16</v>
      </c>
      <c r="R29">
        <v>21378</v>
      </c>
      <c r="S29">
        <v>21261</v>
      </c>
      <c r="T29">
        <v>21630</v>
      </c>
    </row>
    <row r="30" spans="1:24" x14ac:dyDescent="0.2">
      <c r="A30">
        <f t="shared" ref="A30:D30" si="6">A29-A26</f>
        <v>0</v>
      </c>
      <c r="B30">
        <f>B29-B26</f>
        <v>0</v>
      </c>
      <c r="C30">
        <f t="shared" si="6"/>
        <v>0</v>
      </c>
      <c r="D30">
        <f t="shared" si="6"/>
        <v>0</v>
      </c>
      <c r="F30">
        <f>F29-F26</f>
        <v>0</v>
      </c>
      <c r="G30">
        <f>G29-G26</f>
        <v>1</v>
      </c>
      <c r="H30">
        <f>H29-H26</f>
        <v>1</v>
      </c>
      <c r="I30">
        <f>I29-I26</f>
        <v>0</v>
      </c>
      <c r="M30">
        <f t="shared" ref="M30:P30" si="7">M29-M26</f>
        <v>1</v>
      </c>
      <c r="N30">
        <f t="shared" si="7"/>
        <v>0</v>
      </c>
      <c r="O30">
        <f t="shared" si="7"/>
        <v>0</v>
      </c>
      <c r="P30">
        <f t="shared" si="7"/>
        <v>1</v>
      </c>
      <c r="R30">
        <f t="shared" ref="R30" si="8">R29-R26</f>
        <v>1</v>
      </c>
      <c r="S30">
        <f t="shared" ref="S30" si="9">S29-S26</f>
        <v>1</v>
      </c>
      <c r="T30">
        <f t="shared" ref="T30" si="10">T29-T26</f>
        <v>1</v>
      </c>
      <c r="U30">
        <f t="shared" ref="U30" si="11">U29-U26</f>
        <v>0</v>
      </c>
      <c r="V30">
        <f>AVERAGE(R30:U30)</f>
        <v>0.75</v>
      </c>
      <c r="W30">
        <f>AVERAGE(M30:P30)</f>
        <v>0.5</v>
      </c>
    </row>
    <row r="31" spans="1:24" x14ac:dyDescent="0.2">
      <c r="C31" s="3" t="s">
        <v>12</v>
      </c>
      <c r="Q31" t="s">
        <v>12</v>
      </c>
    </row>
    <row r="32" spans="1:24" x14ac:dyDescent="0.2">
      <c r="A32">
        <v>11658</v>
      </c>
      <c r="B32">
        <v>11139</v>
      </c>
      <c r="C32">
        <v>11680</v>
      </c>
      <c r="D32">
        <v>11341</v>
      </c>
      <c r="E32" t="s">
        <v>16</v>
      </c>
      <c r="F32">
        <v>12990</v>
      </c>
      <c r="G32">
        <v>13221</v>
      </c>
      <c r="H32">
        <v>13459</v>
      </c>
      <c r="I32">
        <v>13301</v>
      </c>
      <c r="J32" t="s">
        <v>18</v>
      </c>
      <c r="M32">
        <v>39987</v>
      </c>
      <c r="N32">
        <v>40106</v>
      </c>
      <c r="O32">
        <v>40368</v>
      </c>
      <c r="P32">
        <v>40177</v>
      </c>
      <c r="Q32" t="s">
        <v>16</v>
      </c>
      <c r="R32">
        <v>47779</v>
      </c>
      <c r="S32">
        <v>46559</v>
      </c>
      <c r="T32">
        <v>46924</v>
      </c>
      <c r="V32" t="s">
        <v>18</v>
      </c>
    </row>
    <row r="33" spans="1:24" x14ac:dyDescent="0.2">
      <c r="A33">
        <f t="shared" ref="A33:D33" si="12">A32-A29</f>
        <v>7050</v>
      </c>
      <c r="B33">
        <f>B32-B29</f>
        <v>6664</v>
      </c>
      <c r="C33">
        <f t="shared" si="12"/>
        <v>7070</v>
      </c>
      <c r="D33">
        <f t="shared" si="12"/>
        <v>6808</v>
      </c>
      <c r="F33">
        <f>F32-F29</f>
        <v>6840</v>
      </c>
      <c r="G33">
        <f>G32-G29</f>
        <v>6951</v>
      </c>
      <c r="H33">
        <f>H32-H29</f>
        <v>6880</v>
      </c>
      <c r="I33">
        <f>I32-I29</f>
        <v>6832</v>
      </c>
      <c r="J33">
        <f>AVERAGE(F33:I33)</f>
        <v>6875.75</v>
      </c>
      <c r="K33">
        <f>AVERAGE(A33:D33)</f>
        <v>6898</v>
      </c>
      <c r="L33">
        <f>K33/J33*100</f>
        <v>100.32360106170235</v>
      </c>
      <c r="M33">
        <f t="shared" ref="M33:P33" si="13">M32-M29</f>
        <v>24108</v>
      </c>
      <c r="N33">
        <f t="shared" si="13"/>
        <v>24181</v>
      </c>
      <c r="O33">
        <f t="shared" si="13"/>
        <v>23998</v>
      </c>
      <c r="P33">
        <f t="shared" si="13"/>
        <v>24266</v>
      </c>
      <c r="R33">
        <f t="shared" ref="R33" si="14">R32-R29</f>
        <v>26401</v>
      </c>
      <c r="S33">
        <f t="shared" ref="S33" si="15">S32-S29</f>
        <v>25298</v>
      </c>
      <c r="T33">
        <f t="shared" ref="T33" si="16">T32-T29</f>
        <v>25294</v>
      </c>
      <c r="U33">
        <f t="shared" ref="U33" si="17">U32-U29</f>
        <v>0</v>
      </c>
      <c r="V33">
        <f>AVERAGE(R33:U33)</f>
        <v>19248.25</v>
      </c>
      <c r="W33">
        <f>AVERAGE(M33:P33)</f>
        <v>24138.25</v>
      </c>
      <c r="X33">
        <f>W33/V33*100</f>
        <v>125.40490693959192</v>
      </c>
    </row>
    <row r="34" spans="1:24" x14ac:dyDescent="0.2">
      <c r="C34" s="3" t="s">
        <v>13</v>
      </c>
      <c r="Q34" t="s">
        <v>13</v>
      </c>
    </row>
    <row r="35" spans="1:24" x14ac:dyDescent="0.2">
      <c r="A35">
        <v>21872</v>
      </c>
      <c r="B35">
        <v>21501</v>
      </c>
      <c r="C35">
        <v>22091</v>
      </c>
      <c r="D35">
        <v>21586</v>
      </c>
      <c r="E35" t="s">
        <v>16</v>
      </c>
      <c r="F35">
        <v>23132</v>
      </c>
      <c r="G35">
        <v>23445</v>
      </c>
      <c r="H35">
        <v>23966</v>
      </c>
      <c r="I35">
        <v>23663</v>
      </c>
      <c r="M35">
        <v>98850</v>
      </c>
      <c r="N35">
        <v>97110</v>
      </c>
      <c r="O35">
        <v>98365</v>
      </c>
      <c r="P35">
        <v>99480</v>
      </c>
      <c r="Q35" t="s">
        <v>16</v>
      </c>
      <c r="R35">
        <v>115653</v>
      </c>
      <c r="S35">
        <v>118273</v>
      </c>
      <c r="T35">
        <v>123545</v>
      </c>
    </row>
    <row r="36" spans="1:24" x14ac:dyDescent="0.2">
      <c r="A36">
        <f t="shared" ref="A36:C36" si="18">A35-A32</f>
        <v>10214</v>
      </c>
      <c r="B36">
        <f t="shared" si="18"/>
        <v>10362</v>
      </c>
      <c r="C36">
        <f t="shared" si="18"/>
        <v>10411</v>
      </c>
      <c r="D36">
        <f>D35-D32</f>
        <v>10245</v>
      </c>
      <c r="F36">
        <f>F35-F32</f>
        <v>10142</v>
      </c>
      <c r="G36">
        <f>G35-G32</f>
        <v>10224</v>
      </c>
      <c r="H36">
        <f>H35-H32</f>
        <v>10507</v>
      </c>
      <c r="I36">
        <f>I35-I32</f>
        <v>10362</v>
      </c>
      <c r="J36">
        <f>AVERAGE(F36:I36)</f>
        <v>10308.75</v>
      </c>
      <c r="K36">
        <f>AVERAGE(A36:D36)</f>
        <v>10308</v>
      </c>
      <c r="L36">
        <f>K36/J36*100</f>
        <v>99.992724627137136</v>
      </c>
      <c r="M36">
        <f t="shared" ref="M36:P36" si="19">M35-M32</f>
        <v>58863</v>
      </c>
      <c r="N36">
        <f t="shared" si="19"/>
        <v>57004</v>
      </c>
      <c r="O36">
        <f t="shared" si="19"/>
        <v>57997</v>
      </c>
      <c r="P36">
        <f t="shared" si="19"/>
        <v>59303</v>
      </c>
      <c r="R36">
        <f t="shared" ref="R36" si="20">R35-R32</f>
        <v>67874</v>
      </c>
      <c r="S36">
        <f t="shared" ref="S36" si="21">S35-S32</f>
        <v>71714</v>
      </c>
      <c r="T36">
        <f t="shared" ref="T36" si="22">T35-T32</f>
        <v>76621</v>
      </c>
      <c r="U36">
        <f t="shared" ref="U36" si="23">U35-U32</f>
        <v>0</v>
      </c>
      <c r="V36">
        <f>AVERAGE(R36:U36)</f>
        <v>54052.25</v>
      </c>
      <c r="W36">
        <f>AVERAGE(M36:P36)</f>
        <v>58291.75</v>
      </c>
      <c r="X36">
        <f>W36/V36*100</f>
        <v>107.84333677136475</v>
      </c>
    </row>
    <row r="37" spans="1:24" x14ac:dyDescent="0.2">
      <c r="A37">
        <f>A35-A29</f>
        <v>17264</v>
      </c>
      <c r="B37">
        <f>B35-B29</f>
        <v>17026</v>
      </c>
      <c r="C37">
        <f>C35-C29</f>
        <v>17481</v>
      </c>
      <c r="D37">
        <f>D35-D29</f>
        <v>17053</v>
      </c>
      <c r="F37">
        <f>F35-F29</f>
        <v>16982</v>
      </c>
      <c r="G37">
        <f>G35-G29</f>
        <v>17175</v>
      </c>
      <c r="H37">
        <f>H35-H29</f>
        <v>17387</v>
      </c>
      <c r="I37">
        <f>I35-I29</f>
        <v>17194</v>
      </c>
      <c r="J37">
        <f>AVERAGE(F37:I37)</f>
        <v>17184.5</v>
      </c>
      <c r="K37">
        <f>AVERAGE(A37:D37)</f>
        <v>17206</v>
      </c>
      <c r="L37">
        <f>K37/J37*100</f>
        <v>100.1251127469522</v>
      </c>
      <c r="M37">
        <f>M35-M29</f>
        <v>82971</v>
      </c>
      <c r="N37">
        <f>N35-N29</f>
        <v>81185</v>
      </c>
      <c r="O37">
        <f>O35-O29</f>
        <v>81995</v>
      </c>
      <c r="P37">
        <f>P35-P29</f>
        <v>83569</v>
      </c>
      <c r="R37">
        <f>R35-R29</f>
        <v>94275</v>
      </c>
      <c r="S37">
        <f>S35-S29</f>
        <v>97012</v>
      </c>
      <c r="T37">
        <f>T35-T29</f>
        <v>101915</v>
      </c>
      <c r="U37">
        <f>U35-U29</f>
        <v>0</v>
      </c>
      <c r="V37">
        <f>AVERAGE(R37:U37)</f>
        <v>73300.5</v>
      </c>
      <c r="W37">
        <f>AVERAGE(M37:P37)</f>
        <v>82430</v>
      </c>
      <c r="X37">
        <f>W37/V37*100</f>
        <v>112.45489457779961</v>
      </c>
    </row>
    <row r="38" spans="1:24" x14ac:dyDescent="0.2">
      <c r="A38" s="3" t="s">
        <v>4</v>
      </c>
      <c r="M38" s="3" t="s">
        <v>19</v>
      </c>
    </row>
    <row r="39" spans="1:24" x14ac:dyDescent="0.2">
      <c r="A39" t="s">
        <v>2</v>
      </c>
      <c r="B39">
        <v>63183</v>
      </c>
      <c r="C39">
        <v>63693</v>
      </c>
      <c r="D39">
        <v>64267</v>
      </c>
      <c r="E39">
        <v>63276</v>
      </c>
      <c r="F39">
        <v>63420</v>
      </c>
      <c r="G39">
        <v>64414</v>
      </c>
      <c r="H39">
        <v>66939</v>
      </c>
      <c r="L39">
        <f>(SUM(B39:K39)-MAX(B39:K39)-MIN(B39:K39))/(COUNT(B39:K39)-2)</f>
        <v>63814</v>
      </c>
      <c r="M39" t="s">
        <v>2</v>
      </c>
      <c r="X39">
        <f>(SUM(N39:W39)-MAX(N39:W39)-MIN(N39:W39))/(COUNT(N39:W39)-2)</f>
        <v>0</v>
      </c>
    </row>
    <row r="40" spans="1:24" x14ac:dyDescent="0.2">
      <c r="A40" t="s">
        <v>1</v>
      </c>
      <c r="B40" s="1">
        <v>52643</v>
      </c>
      <c r="C40" s="1">
        <v>53841</v>
      </c>
      <c r="D40" s="1">
        <v>52646</v>
      </c>
      <c r="E40" s="1">
        <v>54055</v>
      </c>
      <c r="F40" s="1">
        <v>52613</v>
      </c>
      <c r="G40" s="1">
        <v>53181</v>
      </c>
      <c r="H40" s="1">
        <v>53585</v>
      </c>
      <c r="I40" s="1">
        <v>52700</v>
      </c>
      <c r="J40" s="1">
        <v>53000</v>
      </c>
      <c r="K40" s="1">
        <v>57049</v>
      </c>
      <c r="L40">
        <f>(SUM(B40:K40)-MAX(B40:K40)-MIN(B40:K40))/(COUNT(B40:K40)-2)</f>
        <v>53206.375</v>
      </c>
      <c r="M40" t="s">
        <v>1</v>
      </c>
      <c r="N40">
        <v>121793</v>
      </c>
      <c r="O40">
        <v>121444</v>
      </c>
      <c r="P40">
        <v>121444</v>
      </c>
      <c r="Q40">
        <v>118522</v>
      </c>
      <c r="R40">
        <v>118526</v>
      </c>
      <c r="S40">
        <v>116886</v>
      </c>
      <c r="T40">
        <v>114617</v>
      </c>
      <c r="X40">
        <f>(SUM(N40:W40)-MAX(N40:W40)-MIN(N40:W40))/(COUNT(N40:W40)-2)</f>
        <v>119364.4</v>
      </c>
    </row>
    <row r="42" spans="1:24" x14ac:dyDescent="0.2">
      <c r="E42" t="s">
        <v>15</v>
      </c>
      <c r="J42" t="s">
        <v>0</v>
      </c>
      <c r="K42" t="s">
        <v>1</v>
      </c>
      <c r="Q42" t="s">
        <v>15</v>
      </c>
      <c r="V42" t="s">
        <v>0</v>
      </c>
      <c r="W42" t="s">
        <v>1</v>
      </c>
    </row>
    <row r="43" spans="1:24" x14ac:dyDescent="0.2">
      <c r="A43">
        <v>3860</v>
      </c>
      <c r="B43">
        <v>3523</v>
      </c>
      <c r="C43">
        <v>3802</v>
      </c>
      <c r="D43">
        <v>3771</v>
      </c>
      <c r="E43" t="s">
        <v>16</v>
      </c>
      <c r="F43">
        <v>7724</v>
      </c>
      <c r="G43">
        <v>7474</v>
      </c>
      <c r="H43">
        <v>7724</v>
      </c>
      <c r="I43">
        <v>7474</v>
      </c>
      <c r="J43">
        <f>AVERAGE(F43:I43)</f>
        <v>7599</v>
      </c>
      <c r="K43">
        <f>AVERAGE(A43:D43)</f>
        <v>3739</v>
      </c>
      <c r="L43">
        <f>K43/J43*100</f>
        <v>49.203842610869856</v>
      </c>
      <c r="M43">
        <v>6277</v>
      </c>
      <c r="N43">
        <v>6543</v>
      </c>
      <c r="O43">
        <v>6357</v>
      </c>
      <c r="P43">
        <v>6267</v>
      </c>
      <c r="Q43" t="s">
        <v>16</v>
      </c>
      <c r="R43">
        <v>12538</v>
      </c>
      <c r="V43">
        <f>AVERAGE(R43:U43)</f>
        <v>12538</v>
      </c>
      <c r="W43">
        <f>AVERAGE(M43:P43)</f>
        <v>6361</v>
      </c>
      <c r="X43">
        <f>W43/V43*100</f>
        <v>50.733769341202738</v>
      </c>
    </row>
    <row r="45" spans="1:24" x14ac:dyDescent="0.2">
      <c r="E45" t="s">
        <v>17</v>
      </c>
      <c r="Q45" t="s">
        <v>17</v>
      </c>
    </row>
    <row r="46" spans="1:24" x14ac:dyDescent="0.2">
      <c r="A46">
        <v>10333</v>
      </c>
      <c r="B46">
        <v>10110</v>
      </c>
      <c r="C46">
        <v>9947</v>
      </c>
      <c r="D46">
        <v>9977</v>
      </c>
      <c r="E46" t="s">
        <v>16</v>
      </c>
      <c r="F46">
        <v>13716</v>
      </c>
      <c r="G46">
        <v>13478</v>
      </c>
      <c r="H46">
        <v>13716</v>
      </c>
      <c r="I46">
        <v>13478</v>
      </c>
      <c r="M46">
        <v>17695</v>
      </c>
      <c r="N46">
        <v>17802</v>
      </c>
      <c r="O46">
        <v>17909</v>
      </c>
      <c r="P46">
        <v>17216</v>
      </c>
      <c r="Q46" t="s">
        <v>16</v>
      </c>
      <c r="R46">
        <v>21995</v>
      </c>
    </row>
    <row r="47" spans="1:24" x14ac:dyDescent="0.2">
      <c r="A47">
        <f t="shared" ref="A47:D47" si="24">A46-A43</f>
        <v>6473</v>
      </c>
      <c r="B47">
        <f t="shared" si="24"/>
        <v>6587</v>
      </c>
      <c r="C47">
        <f t="shared" si="24"/>
        <v>6145</v>
      </c>
      <c r="D47">
        <f t="shared" si="24"/>
        <v>6206</v>
      </c>
      <c r="F47">
        <f>F46-F43</f>
        <v>5992</v>
      </c>
      <c r="G47">
        <f>G46-G43</f>
        <v>6004</v>
      </c>
      <c r="H47">
        <f>H46-H43</f>
        <v>5992</v>
      </c>
      <c r="I47">
        <f>I46-I43</f>
        <v>6004</v>
      </c>
      <c r="J47">
        <f>AVERAGE(F47:I47)</f>
        <v>5998</v>
      </c>
      <c r="K47">
        <f>AVERAGE(A47:D47)</f>
        <v>6352.75</v>
      </c>
      <c r="L47">
        <f>K47/J47*100</f>
        <v>105.91447149049684</v>
      </c>
      <c r="M47">
        <f t="shared" ref="M47" si="25">M46-M43</f>
        <v>11418</v>
      </c>
      <c r="N47">
        <f t="shared" ref="N47" si="26">N46-N43</f>
        <v>11259</v>
      </c>
      <c r="O47">
        <f t="shared" ref="O47" si="27">O46-O43</f>
        <v>11552</v>
      </c>
      <c r="P47">
        <f t="shared" ref="P47" si="28">P46-P43</f>
        <v>10949</v>
      </c>
      <c r="R47">
        <f>R46-R43</f>
        <v>9457</v>
      </c>
      <c r="S47">
        <f>S46-S43</f>
        <v>0</v>
      </c>
      <c r="T47">
        <f>T46-T43</f>
        <v>0</v>
      </c>
      <c r="U47">
        <f>U46-U43</f>
        <v>0</v>
      </c>
      <c r="V47">
        <f>AVERAGE(R47:U47)</f>
        <v>2364.25</v>
      </c>
      <c r="W47">
        <f>AVERAGE(M47:P47)</f>
        <v>11294.5</v>
      </c>
      <c r="X47">
        <f>W47/V47*100</f>
        <v>477.72020725388603</v>
      </c>
    </row>
    <row r="48" spans="1:24" x14ac:dyDescent="0.2">
      <c r="E48" t="s">
        <v>14</v>
      </c>
      <c r="Q48" t="s">
        <v>14</v>
      </c>
    </row>
    <row r="49" spans="1:24" x14ac:dyDescent="0.2">
      <c r="A49">
        <v>10334</v>
      </c>
      <c r="B49">
        <v>10110</v>
      </c>
      <c r="C49">
        <v>9948</v>
      </c>
      <c r="D49">
        <v>9978</v>
      </c>
      <c r="E49" t="s">
        <v>16</v>
      </c>
      <c r="F49">
        <v>13717</v>
      </c>
      <c r="G49">
        <v>13479</v>
      </c>
      <c r="H49">
        <v>13717</v>
      </c>
      <c r="I49">
        <v>13479</v>
      </c>
      <c r="M49">
        <v>17696</v>
      </c>
      <c r="N49">
        <v>17803</v>
      </c>
      <c r="O49">
        <v>17909</v>
      </c>
      <c r="P49">
        <v>17216</v>
      </c>
      <c r="Q49" t="s">
        <v>16</v>
      </c>
      <c r="R49">
        <v>21996</v>
      </c>
    </row>
    <row r="50" spans="1:24" x14ac:dyDescent="0.2">
      <c r="A50">
        <f t="shared" ref="A50:D50" si="29">A49-A46</f>
        <v>1</v>
      </c>
      <c r="B50">
        <f t="shared" si="29"/>
        <v>0</v>
      </c>
      <c r="C50">
        <f t="shared" si="29"/>
        <v>1</v>
      </c>
      <c r="D50">
        <f t="shared" si="29"/>
        <v>1</v>
      </c>
      <c r="F50">
        <f>F49-F46</f>
        <v>1</v>
      </c>
      <c r="G50">
        <f>G49-G46</f>
        <v>1</v>
      </c>
      <c r="H50">
        <f>H49-H46</f>
        <v>1</v>
      </c>
      <c r="I50">
        <f>I49-I46</f>
        <v>1</v>
      </c>
      <c r="J50">
        <f>AVERAGE(F50:I50)</f>
        <v>1</v>
      </c>
      <c r="K50">
        <f>AVERAGE(A50:D50)</f>
        <v>0.75</v>
      </c>
      <c r="M50">
        <f t="shared" ref="M50" si="30">M49-M46</f>
        <v>1</v>
      </c>
      <c r="N50">
        <f t="shared" ref="N50" si="31">N49-N46</f>
        <v>1</v>
      </c>
      <c r="O50">
        <f t="shared" ref="O50" si="32">O49-O46</f>
        <v>0</v>
      </c>
      <c r="P50">
        <f t="shared" ref="P50" si="33">P49-P46</f>
        <v>0</v>
      </c>
      <c r="R50">
        <f>R49-R46</f>
        <v>1</v>
      </c>
      <c r="S50">
        <f>S49-S46</f>
        <v>0</v>
      </c>
      <c r="T50">
        <f>T49-T46</f>
        <v>0</v>
      </c>
      <c r="U50">
        <f>U49-U46</f>
        <v>0</v>
      </c>
      <c r="V50">
        <f>AVERAGE(R50:U50)</f>
        <v>0.25</v>
      </c>
      <c r="W50">
        <f>AVERAGE(M50:P50)</f>
        <v>0.5</v>
      </c>
    </row>
    <row r="51" spans="1:24" x14ac:dyDescent="0.2">
      <c r="E51" t="s">
        <v>12</v>
      </c>
      <c r="Q51" t="s">
        <v>12</v>
      </c>
    </row>
    <row r="52" spans="1:24" x14ac:dyDescent="0.2">
      <c r="A52">
        <v>25140</v>
      </c>
      <c r="B52">
        <v>25842</v>
      </c>
      <c r="C52">
        <v>25628</v>
      </c>
      <c r="D52">
        <v>25072</v>
      </c>
      <c r="E52" t="s">
        <v>16</v>
      </c>
      <c r="F52">
        <v>30556</v>
      </c>
      <c r="G52">
        <v>30360</v>
      </c>
      <c r="H52">
        <v>30556</v>
      </c>
      <c r="I52">
        <v>30360</v>
      </c>
      <c r="J52" t="s">
        <v>18</v>
      </c>
      <c r="M52">
        <v>43652</v>
      </c>
      <c r="N52">
        <v>45226</v>
      </c>
      <c r="O52">
        <v>44649</v>
      </c>
      <c r="P52">
        <v>45712</v>
      </c>
      <c r="Q52" t="s">
        <v>16</v>
      </c>
      <c r="R52">
        <v>48779</v>
      </c>
      <c r="V52" t="s">
        <v>18</v>
      </c>
    </row>
    <row r="53" spans="1:24" x14ac:dyDescent="0.2">
      <c r="A53">
        <f t="shared" ref="A53:D53" si="34">A52-A49</f>
        <v>14806</v>
      </c>
      <c r="B53">
        <f t="shared" si="34"/>
        <v>15732</v>
      </c>
      <c r="C53">
        <f t="shared" si="34"/>
        <v>15680</v>
      </c>
      <c r="D53">
        <f t="shared" si="34"/>
        <v>15094</v>
      </c>
      <c r="F53">
        <f>F52-F49</f>
        <v>16839</v>
      </c>
      <c r="G53">
        <f>G52-G49</f>
        <v>16881</v>
      </c>
      <c r="H53">
        <f>H52-H49</f>
        <v>16839</v>
      </c>
      <c r="I53">
        <f>I52-I49</f>
        <v>16881</v>
      </c>
      <c r="J53">
        <f>AVERAGE(F53:I53)</f>
        <v>16860</v>
      </c>
      <c r="K53">
        <f>AVERAGE(A53:D53)</f>
        <v>15328</v>
      </c>
      <c r="L53">
        <f>K53/J53*100</f>
        <v>90.913404507710567</v>
      </c>
      <c r="M53">
        <f t="shared" ref="M53" si="35">M52-M49</f>
        <v>25956</v>
      </c>
      <c r="N53">
        <f t="shared" ref="N53" si="36">N52-N49</f>
        <v>27423</v>
      </c>
      <c r="O53">
        <f t="shared" ref="O53" si="37">O52-O49</f>
        <v>26740</v>
      </c>
      <c r="P53">
        <f t="shared" ref="P53" si="38">P52-P49</f>
        <v>28496</v>
      </c>
      <c r="R53">
        <f>R52-R49</f>
        <v>26783</v>
      </c>
      <c r="S53">
        <f>S52-S49</f>
        <v>0</v>
      </c>
      <c r="T53">
        <f>T52-T49</f>
        <v>0</v>
      </c>
      <c r="U53">
        <f>U52-U49</f>
        <v>0</v>
      </c>
      <c r="V53">
        <f>AVERAGE(R53:U53)</f>
        <v>6695.75</v>
      </c>
      <c r="W53">
        <f>AVERAGE(M53:P53)</f>
        <v>27153.75</v>
      </c>
      <c r="X53">
        <f>W53/V53*100</f>
        <v>405.5370944255684</v>
      </c>
    </row>
    <row r="54" spans="1:24" x14ac:dyDescent="0.2">
      <c r="E54" t="s">
        <v>13</v>
      </c>
      <c r="Q54" t="s">
        <v>13</v>
      </c>
    </row>
    <row r="55" spans="1:24" x14ac:dyDescent="0.2">
      <c r="A55">
        <v>51423</v>
      </c>
      <c r="B55">
        <v>53487</v>
      </c>
      <c r="C55">
        <v>52274</v>
      </c>
      <c r="D55">
        <v>53103</v>
      </c>
      <c r="E55" t="s">
        <v>16</v>
      </c>
      <c r="F55">
        <v>64267</v>
      </c>
      <c r="G55">
        <v>63420</v>
      </c>
      <c r="H55">
        <v>64267</v>
      </c>
      <c r="I55">
        <v>63420</v>
      </c>
      <c r="M55">
        <v>116886</v>
      </c>
      <c r="N55">
        <v>118522</v>
      </c>
      <c r="O55">
        <v>121444</v>
      </c>
      <c r="P55">
        <v>114617</v>
      </c>
      <c r="Q55" t="s">
        <v>16</v>
      </c>
      <c r="R55">
        <v>117790</v>
      </c>
    </row>
    <row r="56" spans="1:24" x14ac:dyDescent="0.2">
      <c r="A56">
        <f t="shared" ref="A56:D56" si="39">A55-A52</f>
        <v>26283</v>
      </c>
      <c r="B56">
        <f t="shared" si="39"/>
        <v>27645</v>
      </c>
      <c r="C56">
        <f t="shared" si="39"/>
        <v>26646</v>
      </c>
      <c r="D56">
        <f t="shared" si="39"/>
        <v>28031</v>
      </c>
      <c r="F56">
        <f>F55-F49</f>
        <v>50550</v>
      </c>
      <c r="G56">
        <f>G55-G52</f>
        <v>33060</v>
      </c>
      <c r="H56">
        <f>H55-H52</f>
        <v>33711</v>
      </c>
      <c r="I56">
        <f>I55-I52</f>
        <v>33060</v>
      </c>
      <c r="J56">
        <f>AVERAGE(F56:I56)</f>
        <v>37595.25</v>
      </c>
      <c r="K56">
        <f>AVERAGE(A56:D56)</f>
        <v>27151.25</v>
      </c>
      <c r="L56">
        <f>K56/J56*100</f>
        <v>72.219894800539961</v>
      </c>
      <c r="M56">
        <f t="shared" ref="M56" si="40">M55-M52</f>
        <v>73234</v>
      </c>
      <c r="N56">
        <f t="shared" ref="N56" si="41">N55-N52</f>
        <v>73296</v>
      </c>
      <c r="O56">
        <f t="shared" ref="O56" si="42">O55-O52</f>
        <v>76795</v>
      </c>
      <c r="P56">
        <f t="shared" ref="P56" si="43">P55-P52</f>
        <v>68905</v>
      </c>
      <c r="R56">
        <f>R55-R49</f>
        <v>95794</v>
      </c>
      <c r="S56">
        <f>S55-S52</f>
        <v>0</v>
      </c>
      <c r="T56">
        <f>T55-T52</f>
        <v>0</v>
      </c>
      <c r="U56">
        <f>U55-U52</f>
        <v>0</v>
      </c>
      <c r="V56">
        <f>AVERAGE(R56:U56)</f>
        <v>23948.5</v>
      </c>
      <c r="W56">
        <f>AVERAGE(M56:P56)</f>
        <v>73057.5</v>
      </c>
      <c r="X56">
        <f>W56/V56*100</f>
        <v>305.06085976157169</v>
      </c>
    </row>
    <row r="57" spans="1:24" x14ac:dyDescent="0.2">
      <c r="A57">
        <f>A55-A49</f>
        <v>41089</v>
      </c>
      <c r="B57">
        <f>B55-B49</f>
        <v>43377</v>
      </c>
      <c r="C57">
        <f>C55-C49</f>
        <v>42326</v>
      </c>
      <c r="D57">
        <f>D55-D49</f>
        <v>43125</v>
      </c>
      <c r="F57">
        <f>F55-F49</f>
        <v>50550</v>
      </c>
      <c r="G57">
        <f>G55-G49</f>
        <v>49941</v>
      </c>
      <c r="H57">
        <f>H55-H49</f>
        <v>50550</v>
      </c>
      <c r="I57">
        <f>I55-I49</f>
        <v>49941</v>
      </c>
      <c r="J57">
        <f>AVERAGE(F57:I57)</f>
        <v>50245.5</v>
      </c>
      <c r="K57">
        <f>AVERAGE(A57:D57)</f>
        <v>42479.25</v>
      </c>
      <c r="L57">
        <f>K57/J57*100</f>
        <v>84.54339194554737</v>
      </c>
      <c r="M57">
        <f>M55-M49</f>
        <v>99190</v>
      </c>
      <c r="N57">
        <f>N55-N49</f>
        <v>100719</v>
      </c>
      <c r="O57">
        <f>O55-O49</f>
        <v>103535</v>
      </c>
      <c r="P57">
        <f>P55-P49</f>
        <v>97401</v>
      </c>
      <c r="R57">
        <f>R55-R49</f>
        <v>95794</v>
      </c>
      <c r="S57">
        <f>S55-S49</f>
        <v>0</v>
      </c>
      <c r="T57">
        <f>T55-T49</f>
        <v>0</v>
      </c>
      <c r="U57">
        <f>U55-U49</f>
        <v>0</v>
      </c>
      <c r="V57">
        <f>AVERAGE(R57:U57)</f>
        <v>23948.5</v>
      </c>
      <c r="W57">
        <f>AVERAGE(M57:P57)</f>
        <v>100211.25</v>
      </c>
      <c r="X57">
        <f>W57/V57*100</f>
        <v>418.44478777376457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Soares</dc:creator>
  <cp:lastModifiedBy>João Soares</cp:lastModifiedBy>
  <dcterms:created xsi:type="dcterms:W3CDTF">2019-04-10T16:21:22Z</dcterms:created>
  <dcterms:modified xsi:type="dcterms:W3CDTF">2019-04-26T17:11:12Z</dcterms:modified>
</cp:coreProperties>
</file>